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P:\_PD 2019\07_ROZ\40_07_19_IM PROJEKT\"/>
    </mc:Choice>
  </mc:AlternateContent>
  <bookViews>
    <workbookView xWindow="0" yWindow="0" windowWidth="0" windowHeight="0"/>
  </bookViews>
  <sheets>
    <sheet name="Rekapitulace stavby" sheetId="1" r:id="rId1"/>
    <sheet name="SO 11-01 - Svršek a spode..." sheetId="2" r:id="rId2"/>
    <sheet name="SO 12-01 - Tramvajová zas..." sheetId="3" r:id="rId3"/>
    <sheet name="SO 14-01 - Kabelové komor..." sheetId="4" r:id="rId4"/>
    <sheet name="SO 15-01 - VÝSTRAŽNÁ SVĚT..." sheetId="5" r:id="rId5"/>
    <sheet name="SO 15-02 - SILOVÉ VEDENÍ ..." sheetId="6" r:id="rId6"/>
    <sheet name="SO 15-21 - VEŘEJNÉ OSVĚTL..." sheetId="7" r:id="rId7"/>
    <sheet name="SO 15-61 - POPLACHOVÝ ZAB..." sheetId="8" r:id="rId8"/>
    <sheet name="SO 15-62 - SDĚLOVACÍ VEDE..." sheetId="9" r:id="rId9"/>
    <sheet name="SO 15-64 - SDĚLOVACÍ VEDE..." sheetId="10" r:id="rId10"/>
    <sheet name="SO 15-65 - WIFI ANTÉNA A ..." sheetId="11" r:id="rId11"/>
    <sheet name="SO 15-66 - SDĚLOVACÍ VEDE..." sheetId="12" r:id="rId12"/>
    <sheet name="SO 16-01 - DEŠŤOVÁ KANALI..." sheetId="13" r:id="rId13"/>
    <sheet name="SO 16-02 - JEDNOTNÁ KANAL..." sheetId="14" r:id="rId14"/>
    <sheet name="SO 16-31 - VODOVOD (OVAK) " sheetId="15" r:id="rId15"/>
    <sheet name="SO 16-61 - STL plynovod" sheetId="16" r:id="rId16"/>
    <sheet name="SO 18-01 - Místní komunik..." sheetId="17" r:id="rId17"/>
    <sheet name="SO 18-02 - Místní komunik..." sheetId="18" r:id="rId18"/>
    <sheet name="SO 18-91.1 - ÚPRAVA KOMUN..." sheetId="19" r:id="rId19"/>
    <sheet name="SO 18-91.2 - ÚPRAVA HL. V..." sheetId="20" r:id="rId20"/>
    <sheet name="SO 18-91.3 - PROVIZORNÍ K..." sheetId="21" r:id="rId21"/>
    <sheet name="SO 18-91.4 - PROVIZORNÍ K..." sheetId="22" r:id="rId22"/>
    <sheet name="SO 18-91.5 - Dopravně inž..." sheetId="23" r:id="rId23"/>
    <sheet name="SO 26-01 - Oplocení areál..." sheetId="24" r:id="rId24"/>
    <sheet name="SO 31-01 - Trakční vedení" sheetId="25" r:id="rId25"/>
    <sheet name="SO 36-01 - SILOVÉ VEDENÍ ..." sheetId="26" r:id="rId26"/>
    <sheet name="VRN - Vedlejší rozpočtové..." sheetId="27" r:id="rId27"/>
    <sheet name="Seznam figur" sheetId="28" r:id="rId28"/>
  </sheets>
  <definedNames>
    <definedName name="_xlnm.Print_Area" localSheetId="0">'Rekapitulace stavby'!$D$4:$AO$76,'Rekapitulace stavby'!$C$82:$AQ$121</definedName>
    <definedName name="_xlnm.Print_Titles" localSheetId="0">'Rekapitulace stavby'!$92:$92</definedName>
    <definedName name="_xlnm._FilterDatabase" localSheetId="1" hidden="1">'SO 11-01 - Svršek a spode...'!$C$124:$K$754</definedName>
    <definedName name="_xlnm.Print_Area" localSheetId="1">'SO 11-01 - Svršek a spode...'!$C$4:$J$76,'SO 11-01 - Svršek a spode...'!$C$82:$J$106,'SO 11-01 - Svršek a spode...'!$C$112:$K$754</definedName>
    <definedName name="_xlnm.Print_Titles" localSheetId="1">'SO 11-01 - Svršek a spode...'!$124:$124</definedName>
    <definedName name="_xlnm._FilterDatabase" localSheetId="2" hidden="1">'SO 12-01 - Tramvajová zas...'!$C$123:$K$329</definedName>
    <definedName name="_xlnm.Print_Area" localSheetId="2">'SO 12-01 - Tramvajová zas...'!$C$4:$J$76,'SO 12-01 - Tramvajová zas...'!$C$82:$J$105,'SO 12-01 - Tramvajová zas...'!$C$111:$K$329</definedName>
    <definedName name="_xlnm.Print_Titles" localSheetId="2">'SO 12-01 - Tramvajová zas...'!$123:$123</definedName>
    <definedName name="_xlnm._FilterDatabase" localSheetId="3" hidden="1">'SO 14-01 - Kabelové komor...'!$C$119:$K$292</definedName>
    <definedName name="_xlnm.Print_Area" localSheetId="3">'SO 14-01 - Kabelové komor...'!$C$4:$J$76,'SO 14-01 - Kabelové komor...'!$C$82:$J$101,'SO 14-01 - Kabelové komor...'!$C$107:$K$292</definedName>
    <definedName name="_xlnm.Print_Titles" localSheetId="3">'SO 14-01 - Kabelové komor...'!$119:$119</definedName>
    <definedName name="_xlnm._FilterDatabase" localSheetId="4" hidden="1">'SO 15-01 - VÝSTRAŽNÁ SVĚT...'!$C$123:$K$218</definedName>
    <definedName name="_xlnm.Print_Area" localSheetId="4">'SO 15-01 - VÝSTRAŽNÁ SVĚT...'!$C$4:$J$76,'SO 15-01 - VÝSTRAŽNÁ SVĚT...'!$C$82:$J$105,'SO 15-01 - VÝSTRAŽNÁ SVĚT...'!$C$111:$K$218</definedName>
    <definedName name="_xlnm.Print_Titles" localSheetId="4">'SO 15-01 - VÝSTRAŽNÁ SVĚT...'!$123:$123</definedName>
    <definedName name="_xlnm._FilterDatabase" localSheetId="5" hidden="1">'SO 15-02 - SILOVÉ VEDENÍ ...'!$C$121:$K$190</definedName>
    <definedName name="_xlnm.Print_Area" localSheetId="5">'SO 15-02 - SILOVÉ VEDENÍ ...'!$C$4:$J$76,'SO 15-02 - SILOVÉ VEDENÍ ...'!$C$82:$J$103,'SO 15-02 - SILOVÉ VEDENÍ ...'!$C$109:$K$190</definedName>
    <definedName name="_xlnm.Print_Titles" localSheetId="5">'SO 15-02 - SILOVÉ VEDENÍ ...'!$121:$121</definedName>
    <definedName name="_xlnm._FilterDatabase" localSheetId="6" hidden="1">'SO 15-21 - VEŘEJNÉ OSVĚTL...'!$C$125:$K$256</definedName>
    <definedName name="_xlnm.Print_Area" localSheetId="6">'SO 15-21 - VEŘEJNÉ OSVĚTL...'!$C$4:$J$76,'SO 15-21 - VEŘEJNÉ OSVĚTL...'!$C$82:$J$107,'SO 15-21 - VEŘEJNÉ OSVĚTL...'!$C$113:$K$256</definedName>
    <definedName name="_xlnm.Print_Titles" localSheetId="6">'SO 15-21 - VEŘEJNÉ OSVĚTL...'!$125:$125</definedName>
    <definedName name="_xlnm._FilterDatabase" localSheetId="7" hidden="1">'SO 15-61 - POPLACHOVÝ ZAB...'!$C$119:$K$148</definedName>
    <definedName name="_xlnm.Print_Area" localSheetId="7">'SO 15-61 - POPLACHOVÝ ZAB...'!$C$4:$J$76,'SO 15-61 - POPLACHOVÝ ZAB...'!$C$82:$J$101,'SO 15-61 - POPLACHOVÝ ZAB...'!$C$107:$K$148</definedName>
    <definedName name="_xlnm.Print_Titles" localSheetId="7">'SO 15-61 - POPLACHOVÝ ZAB...'!$119:$119</definedName>
    <definedName name="_xlnm._FilterDatabase" localSheetId="8" hidden="1">'SO 15-62 - SDĚLOVACÍ VEDE...'!$C$119:$K$204</definedName>
    <definedName name="_xlnm.Print_Area" localSheetId="8">'SO 15-62 - SDĚLOVACÍ VEDE...'!$C$4:$J$76,'SO 15-62 - SDĚLOVACÍ VEDE...'!$C$82:$J$101,'SO 15-62 - SDĚLOVACÍ VEDE...'!$C$107:$K$204</definedName>
    <definedName name="_xlnm.Print_Titles" localSheetId="8">'SO 15-62 - SDĚLOVACÍ VEDE...'!$119:$119</definedName>
    <definedName name="_xlnm._FilterDatabase" localSheetId="9" hidden="1">'SO 15-64 - SDĚLOVACÍ VEDE...'!$C$119:$K$192</definedName>
    <definedName name="_xlnm.Print_Area" localSheetId="9">'SO 15-64 - SDĚLOVACÍ VEDE...'!$C$4:$J$76,'SO 15-64 - SDĚLOVACÍ VEDE...'!$C$82:$J$101,'SO 15-64 - SDĚLOVACÍ VEDE...'!$C$107:$K$192</definedName>
    <definedName name="_xlnm.Print_Titles" localSheetId="9">'SO 15-64 - SDĚLOVACÍ VEDE...'!$119:$119</definedName>
    <definedName name="_xlnm._FilterDatabase" localSheetId="10" hidden="1">'SO 15-65 - WIFI ANTÉNA A ...'!$C$119:$K$180</definedName>
    <definedName name="_xlnm.Print_Area" localSheetId="10">'SO 15-65 - WIFI ANTÉNA A ...'!$C$4:$J$76,'SO 15-65 - WIFI ANTÉNA A ...'!$C$82:$J$101,'SO 15-65 - WIFI ANTÉNA A ...'!$C$107:$K$180</definedName>
    <definedName name="_xlnm.Print_Titles" localSheetId="10">'SO 15-65 - WIFI ANTÉNA A ...'!$119:$119</definedName>
    <definedName name="_xlnm._FilterDatabase" localSheetId="11" hidden="1">'SO 15-66 - SDĚLOVACÍ VEDE...'!$C$119:$K$182</definedName>
    <definedName name="_xlnm.Print_Area" localSheetId="11">'SO 15-66 - SDĚLOVACÍ VEDE...'!$C$4:$J$76,'SO 15-66 - SDĚLOVACÍ VEDE...'!$C$82:$J$101,'SO 15-66 - SDĚLOVACÍ VEDE...'!$C$107:$K$182</definedName>
    <definedName name="_xlnm.Print_Titles" localSheetId="11">'SO 15-66 - SDĚLOVACÍ VEDE...'!$119:$119</definedName>
    <definedName name="_xlnm._FilterDatabase" localSheetId="12" hidden="1">'SO 16-01 - DEŠŤOVÁ KANALI...'!$C$132:$K$372</definedName>
    <definedName name="_xlnm.Print_Area" localSheetId="12">'SO 16-01 - DEŠŤOVÁ KANALI...'!$C$4:$J$76,'SO 16-01 - DEŠŤOVÁ KANALI...'!$C$82:$J$114,'SO 16-01 - DEŠŤOVÁ KANALI...'!$C$120:$K$372</definedName>
    <definedName name="_xlnm.Print_Titles" localSheetId="12">'SO 16-01 - DEŠŤOVÁ KANALI...'!$132:$132</definedName>
    <definedName name="_xlnm._FilterDatabase" localSheetId="13" hidden="1">'SO 16-02 - JEDNOTNÁ KANAL...'!$C$127:$K$311</definedName>
    <definedName name="_xlnm.Print_Area" localSheetId="13">'SO 16-02 - JEDNOTNÁ KANAL...'!$C$4:$J$76,'SO 16-02 - JEDNOTNÁ KANAL...'!$C$82:$J$109,'SO 16-02 - JEDNOTNÁ KANAL...'!$C$115:$K$311</definedName>
    <definedName name="_xlnm.Print_Titles" localSheetId="13">'SO 16-02 - JEDNOTNÁ KANAL...'!$127:$127</definedName>
    <definedName name="_xlnm._FilterDatabase" localSheetId="14" hidden="1">'SO 16-31 - VODOVOD (OVAK) '!$C$133:$K$440</definedName>
    <definedName name="_xlnm.Print_Area" localSheetId="14">'SO 16-31 - VODOVOD (OVAK) '!$C$4:$J$76,'SO 16-31 - VODOVOD (OVAK) '!$C$82:$J$115,'SO 16-31 - VODOVOD (OVAK) '!$C$121:$K$440</definedName>
    <definedName name="_xlnm.Print_Titles" localSheetId="14">'SO 16-31 - VODOVOD (OVAK) '!$133:$133</definedName>
    <definedName name="_xlnm._FilterDatabase" localSheetId="15" hidden="1">'SO 16-61 - STL plynovod'!$C$127:$K$377</definedName>
    <definedName name="_xlnm.Print_Area" localSheetId="15">'SO 16-61 - STL plynovod'!$C$4:$J$76,'SO 16-61 - STL plynovod'!$C$82:$J$109,'SO 16-61 - STL plynovod'!$C$115:$K$377</definedName>
    <definedName name="_xlnm.Print_Titles" localSheetId="15">'SO 16-61 - STL plynovod'!$127:$127</definedName>
    <definedName name="_xlnm._FilterDatabase" localSheetId="16" hidden="1">'SO 18-01 - Místní komunik...'!$C$123:$K$733</definedName>
    <definedName name="_xlnm.Print_Area" localSheetId="16">'SO 18-01 - Místní komunik...'!$C$4:$J$76,'SO 18-01 - Místní komunik...'!$C$82:$J$105,'SO 18-01 - Místní komunik...'!$C$111:$K$733</definedName>
    <definedName name="_xlnm.Print_Titles" localSheetId="16">'SO 18-01 - Místní komunik...'!$123:$123</definedName>
    <definedName name="_xlnm._FilterDatabase" localSheetId="17" hidden="1">'SO 18-02 - Místní komunik...'!$C$123:$K$871</definedName>
    <definedName name="_xlnm.Print_Area" localSheetId="17">'SO 18-02 - Místní komunik...'!$C$4:$J$76,'SO 18-02 - Místní komunik...'!$C$82:$J$105,'SO 18-02 - Místní komunik...'!$C$111:$K$871</definedName>
    <definedName name="_xlnm.Print_Titles" localSheetId="17">'SO 18-02 - Místní komunik...'!$123:$123</definedName>
    <definedName name="_xlnm._FilterDatabase" localSheetId="18" hidden="1">'SO 18-91.1 - ÚPRAVA KOMUN...'!$C$121:$K$387</definedName>
    <definedName name="_xlnm.Print_Area" localSheetId="18">'SO 18-91.1 - ÚPRAVA KOMUN...'!$C$4:$J$76,'SO 18-91.1 - ÚPRAVA KOMUN...'!$C$82:$J$103,'SO 18-91.1 - ÚPRAVA KOMUN...'!$C$109:$K$387</definedName>
    <definedName name="_xlnm.Print_Titles" localSheetId="18">'SO 18-91.1 - ÚPRAVA KOMUN...'!$121:$121</definedName>
    <definedName name="_xlnm._FilterDatabase" localSheetId="19" hidden="1">'SO 18-91.2 - ÚPRAVA HL. V...'!$C$120:$K$232</definedName>
    <definedName name="_xlnm.Print_Area" localSheetId="19">'SO 18-91.2 - ÚPRAVA HL. V...'!$C$4:$J$76,'SO 18-91.2 - ÚPRAVA HL. V...'!$C$82:$J$102,'SO 18-91.2 - ÚPRAVA HL. V...'!$C$108:$K$232</definedName>
    <definedName name="_xlnm.Print_Titles" localSheetId="19">'SO 18-91.2 - ÚPRAVA HL. V...'!$120:$120</definedName>
    <definedName name="_xlnm._FilterDatabase" localSheetId="20" hidden="1">'SO 18-91.3 - PROVIZORNÍ K...'!$C$119:$K$216</definedName>
    <definedName name="_xlnm.Print_Area" localSheetId="20">'SO 18-91.3 - PROVIZORNÍ K...'!$C$4:$J$76,'SO 18-91.3 - PROVIZORNÍ K...'!$C$82:$J$101,'SO 18-91.3 - PROVIZORNÍ K...'!$C$107:$K$216</definedName>
    <definedName name="_xlnm.Print_Titles" localSheetId="20">'SO 18-91.3 - PROVIZORNÍ K...'!$119:$119</definedName>
    <definedName name="_xlnm._FilterDatabase" localSheetId="21" hidden="1">'SO 18-91.4 - PROVIZORNÍ K...'!$C$121:$K$184</definedName>
    <definedName name="_xlnm.Print_Area" localSheetId="21">'SO 18-91.4 - PROVIZORNÍ K...'!$C$4:$J$76,'SO 18-91.4 - PROVIZORNÍ K...'!$C$82:$J$103,'SO 18-91.4 - PROVIZORNÍ K...'!$C$109:$K$184</definedName>
    <definedName name="_xlnm.Print_Titles" localSheetId="21">'SO 18-91.4 - PROVIZORNÍ K...'!$121:$121</definedName>
    <definedName name="_xlnm._FilterDatabase" localSheetId="22" hidden="1">'SO 18-91.5 - Dopravně inž...'!$C$118:$K$189</definedName>
    <definedName name="_xlnm.Print_Area" localSheetId="22">'SO 18-91.5 - Dopravně inž...'!$C$4:$J$76,'SO 18-91.5 - Dopravně inž...'!$C$82:$J$100,'SO 18-91.5 - Dopravně inž...'!$C$106:$K$189</definedName>
    <definedName name="_xlnm.Print_Titles" localSheetId="22">'SO 18-91.5 - Dopravně inž...'!$118:$118</definedName>
    <definedName name="_xlnm._FilterDatabase" localSheetId="23" hidden="1">'SO 26-01 - Oplocení areál...'!$C$124:$K$644</definedName>
    <definedName name="_xlnm.Print_Area" localSheetId="23">'SO 26-01 - Oplocení areál...'!$C$4:$J$76,'SO 26-01 - Oplocení areál...'!$C$82:$J$106,'SO 26-01 - Oplocení areál...'!$C$112:$K$644</definedName>
    <definedName name="_xlnm.Print_Titles" localSheetId="23">'SO 26-01 - Oplocení areál...'!$124:$124</definedName>
    <definedName name="_xlnm._FilterDatabase" localSheetId="24" hidden="1">'SO 31-01 - Trakční vedení'!$C$115:$K$240</definedName>
    <definedName name="_xlnm.Print_Area" localSheetId="24">'SO 31-01 - Trakční vedení'!$C$4:$J$76,'SO 31-01 - Trakční vedení'!$C$82:$J$97,'SO 31-01 - Trakční vedení'!$C$103:$K$240</definedName>
    <definedName name="_xlnm.Print_Titles" localSheetId="24">'SO 31-01 - Trakční vedení'!$115:$115</definedName>
    <definedName name="_xlnm._FilterDatabase" localSheetId="25" hidden="1">'SO 36-01 - SILOVÉ VEDENÍ ...'!$C$121:$K$218</definedName>
    <definedName name="_xlnm.Print_Area" localSheetId="25">'SO 36-01 - SILOVÉ VEDENÍ ...'!$C$4:$J$76,'SO 36-01 - SILOVÉ VEDENÍ ...'!$C$82:$J$103,'SO 36-01 - SILOVÉ VEDENÍ ...'!$C$109:$K$218</definedName>
    <definedName name="_xlnm.Print_Titles" localSheetId="25">'SO 36-01 - SILOVÉ VEDENÍ ...'!$121:$121</definedName>
    <definedName name="_xlnm._FilterDatabase" localSheetId="26" hidden="1">'VRN - Vedlejší rozpočtové...'!$C$116:$K$184</definedName>
    <definedName name="_xlnm.Print_Area" localSheetId="26">'VRN - Vedlejší rozpočtové...'!$C$4:$J$76,'VRN - Vedlejší rozpočtové...'!$C$82:$J$98,'VRN - Vedlejší rozpočtové...'!$C$104:$K$184</definedName>
    <definedName name="_xlnm.Print_Titles" localSheetId="26">'VRN - Vedlejší rozpočtové...'!$116:$116</definedName>
    <definedName name="_xlnm.Print_Area" localSheetId="27">'Seznam figur'!$C$4:$G$136</definedName>
    <definedName name="_xlnm.Print_Titles" localSheetId="27">'Seznam figur'!$9:$9</definedName>
  </definedNames>
  <calcPr/>
</workbook>
</file>

<file path=xl/calcChain.xml><?xml version="1.0" encoding="utf-8"?>
<calcChain xmlns="http://schemas.openxmlformats.org/spreadsheetml/2006/main">
  <c i="28" l="1" r="D7"/>
  <c i="27" r="J37"/>
  <c r="J36"/>
  <c i="1" r="AY120"/>
  <c i="27" r="J35"/>
  <c i="1" r="AX120"/>
  <c i="27"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28"/>
  <c r="BH128"/>
  <c r="BG128"/>
  <c r="BF128"/>
  <c r="T128"/>
  <c r="R128"/>
  <c r="P128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111"/>
  <c r="E7"/>
  <c r="E107"/>
  <c i="26" r="J37"/>
  <c r="J36"/>
  <c i="1" r="AY119"/>
  <c i="26" r="J35"/>
  <c i="1" r="AX119"/>
  <c i="26"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25" r="J37"/>
  <c r="J36"/>
  <c i="1" r="AY118"/>
  <c i="25" r="J35"/>
  <c i="1" r="AX118"/>
  <c i="25"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J113"/>
  <c r="J112"/>
  <c r="F112"/>
  <c r="F110"/>
  <c r="E108"/>
  <c r="J92"/>
  <c r="J91"/>
  <c r="F91"/>
  <c r="F89"/>
  <c r="E87"/>
  <c r="J18"/>
  <c r="E18"/>
  <c r="F113"/>
  <c r="J17"/>
  <c r="J12"/>
  <c r="J110"/>
  <c r="E7"/>
  <c r="E85"/>
  <c i="24" r="J37"/>
  <c r="J36"/>
  <c i="1" r="AY117"/>
  <c i="24" r="J35"/>
  <c i="1" r="AX117"/>
  <c i="24" r="BI643"/>
  <c r="BH643"/>
  <c r="BG643"/>
  <c r="BF643"/>
  <c r="T643"/>
  <c r="R643"/>
  <c r="P643"/>
  <c r="BI641"/>
  <c r="BH641"/>
  <c r="BG641"/>
  <c r="BF641"/>
  <c r="T641"/>
  <c r="R641"/>
  <c r="P641"/>
  <c r="BI639"/>
  <c r="BH639"/>
  <c r="BG639"/>
  <c r="BF639"/>
  <c r="T639"/>
  <c r="R639"/>
  <c r="P639"/>
  <c r="BI637"/>
  <c r="BH637"/>
  <c r="BG637"/>
  <c r="BF637"/>
  <c r="T637"/>
  <c r="R637"/>
  <c r="P637"/>
  <c r="BI631"/>
  <c r="BH631"/>
  <c r="BG631"/>
  <c r="BF631"/>
  <c r="T631"/>
  <c r="R631"/>
  <c r="P631"/>
  <c r="BI625"/>
  <c r="BH625"/>
  <c r="BG625"/>
  <c r="BF625"/>
  <c r="T625"/>
  <c r="R625"/>
  <c r="P625"/>
  <c r="BI620"/>
  <c r="BH620"/>
  <c r="BG620"/>
  <c r="BF620"/>
  <c r="T620"/>
  <c r="R620"/>
  <c r="P620"/>
  <c r="BI616"/>
  <c r="BH616"/>
  <c r="BG616"/>
  <c r="BF616"/>
  <c r="T616"/>
  <c r="R616"/>
  <c r="P616"/>
  <c r="BI610"/>
  <c r="BH610"/>
  <c r="BG610"/>
  <c r="BF610"/>
  <c r="T610"/>
  <c r="R610"/>
  <c r="P610"/>
  <c r="BI605"/>
  <c r="BH605"/>
  <c r="BG605"/>
  <c r="BF605"/>
  <c r="T605"/>
  <c r="R605"/>
  <c r="P605"/>
  <c r="BI599"/>
  <c r="BH599"/>
  <c r="BG599"/>
  <c r="BF599"/>
  <c r="T599"/>
  <c r="R599"/>
  <c r="P599"/>
  <c r="BI595"/>
  <c r="BH595"/>
  <c r="BG595"/>
  <c r="BF595"/>
  <c r="T595"/>
  <c r="R595"/>
  <c r="P595"/>
  <c r="BI589"/>
  <c r="BH589"/>
  <c r="BG589"/>
  <c r="BF589"/>
  <c r="T589"/>
  <c r="R589"/>
  <c r="P589"/>
  <c r="BI584"/>
  <c r="BH584"/>
  <c r="BG584"/>
  <c r="BF584"/>
  <c r="T584"/>
  <c r="R584"/>
  <c r="P584"/>
  <c r="BI578"/>
  <c r="BH578"/>
  <c r="BG578"/>
  <c r="BF578"/>
  <c r="T578"/>
  <c r="R578"/>
  <c r="P578"/>
  <c r="BI572"/>
  <c r="BH572"/>
  <c r="BG572"/>
  <c r="BF572"/>
  <c r="T572"/>
  <c r="R572"/>
  <c r="P572"/>
  <c r="BI566"/>
  <c r="BH566"/>
  <c r="BG566"/>
  <c r="BF566"/>
  <c r="T566"/>
  <c r="R566"/>
  <c r="P566"/>
  <c r="BI560"/>
  <c r="BH560"/>
  <c r="BG560"/>
  <c r="BF560"/>
  <c r="T560"/>
  <c r="R560"/>
  <c r="P560"/>
  <c r="BI554"/>
  <c r="BH554"/>
  <c r="BG554"/>
  <c r="BF554"/>
  <c r="T554"/>
  <c r="R554"/>
  <c r="P554"/>
  <c r="BI549"/>
  <c r="BH549"/>
  <c r="BG549"/>
  <c r="BF549"/>
  <c r="T549"/>
  <c r="R549"/>
  <c r="P549"/>
  <c r="BI542"/>
  <c r="BH542"/>
  <c r="BG542"/>
  <c r="BF542"/>
  <c r="T542"/>
  <c r="R542"/>
  <c r="P542"/>
  <c r="BI540"/>
  <c r="BH540"/>
  <c r="BG540"/>
  <c r="BF540"/>
  <c r="T540"/>
  <c r="R540"/>
  <c r="P540"/>
  <c r="BI535"/>
  <c r="BH535"/>
  <c r="BG535"/>
  <c r="BF535"/>
  <c r="T535"/>
  <c r="R535"/>
  <c r="P535"/>
  <c r="BI530"/>
  <c r="BH530"/>
  <c r="BG530"/>
  <c r="BF530"/>
  <c r="T530"/>
  <c r="R530"/>
  <c r="P530"/>
  <c r="BI524"/>
  <c r="BH524"/>
  <c r="BG524"/>
  <c r="BF524"/>
  <c r="T524"/>
  <c r="R524"/>
  <c r="P524"/>
  <c r="BI519"/>
  <c r="BH519"/>
  <c r="BG519"/>
  <c r="BF519"/>
  <c r="T519"/>
  <c r="R519"/>
  <c r="P519"/>
  <c r="BI512"/>
  <c r="BH512"/>
  <c r="BG512"/>
  <c r="BF512"/>
  <c r="T512"/>
  <c r="R512"/>
  <c r="P512"/>
  <c r="BI506"/>
  <c r="BH506"/>
  <c r="BG506"/>
  <c r="BF506"/>
  <c r="T506"/>
  <c r="R506"/>
  <c r="P506"/>
  <c r="BI498"/>
  <c r="BH498"/>
  <c r="BG498"/>
  <c r="BF498"/>
  <c r="T498"/>
  <c r="R498"/>
  <c r="P498"/>
  <c r="BI493"/>
  <c r="BH493"/>
  <c r="BG493"/>
  <c r="BF493"/>
  <c r="T493"/>
  <c r="R493"/>
  <c r="P493"/>
  <c r="BI485"/>
  <c r="BH485"/>
  <c r="BG485"/>
  <c r="BF485"/>
  <c r="T485"/>
  <c r="R485"/>
  <c r="P485"/>
  <c r="BI479"/>
  <c r="BH479"/>
  <c r="BG479"/>
  <c r="BF479"/>
  <c r="T479"/>
  <c r="R479"/>
  <c r="P479"/>
  <c r="BI474"/>
  <c r="BH474"/>
  <c r="BG474"/>
  <c r="BF474"/>
  <c r="T474"/>
  <c r="R474"/>
  <c r="P474"/>
  <c r="BI469"/>
  <c r="BH469"/>
  <c r="BG469"/>
  <c r="BF469"/>
  <c r="T469"/>
  <c r="R469"/>
  <c r="P469"/>
  <c r="BI464"/>
  <c r="BH464"/>
  <c r="BG464"/>
  <c r="BF464"/>
  <c r="T464"/>
  <c r="R464"/>
  <c r="P464"/>
  <c r="BI458"/>
  <c r="BH458"/>
  <c r="BG458"/>
  <c r="BF458"/>
  <c r="T458"/>
  <c r="R458"/>
  <c r="P458"/>
  <c r="BI453"/>
  <c r="BH453"/>
  <c r="BG453"/>
  <c r="BF453"/>
  <c r="T453"/>
  <c r="R453"/>
  <c r="P453"/>
  <c r="BI448"/>
  <c r="BH448"/>
  <c r="BG448"/>
  <c r="BF448"/>
  <c r="T448"/>
  <c r="R448"/>
  <c r="P448"/>
  <c r="BI443"/>
  <c r="BH443"/>
  <c r="BG443"/>
  <c r="BF443"/>
  <c r="T443"/>
  <c r="R443"/>
  <c r="P443"/>
  <c r="BI438"/>
  <c r="BH438"/>
  <c r="BG438"/>
  <c r="BF438"/>
  <c r="T438"/>
  <c r="R438"/>
  <c r="P438"/>
  <c r="BI432"/>
  <c r="BH432"/>
  <c r="BG432"/>
  <c r="BF432"/>
  <c r="T432"/>
  <c r="R432"/>
  <c r="P432"/>
  <c r="BI427"/>
  <c r="BH427"/>
  <c r="BG427"/>
  <c r="BF427"/>
  <c r="T427"/>
  <c r="R427"/>
  <c r="P427"/>
  <c r="BI421"/>
  <c r="BH421"/>
  <c r="BG421"/>
  <c r="BF421"/>
  <c r="T421"/>
  <c r="R421"/>
  <c r="P421"/>
  <c r="BI412"/>
  <c r="BH412"/>
  <c r="BG412"/>
  <c r="BF412"/>
  <c r="T412"/>
  <c r="T404"/>
  <c r="R412"/>
  <c r="R404"/>
  <c r="P412"/>
  <c r="P404"/>
  <c r="BI405"/>
  <c r="BH405"/>
  <c r="BG405"/>
  <c r="BF405"/>
  <c r="T405"/>
  <c r="R405"/>
  <c r="P405"/>
  <c r="BI387"/>
  <c r="BH387"/>
  <c r="BG387"/>
  <c r="BF387"/>
  <c r="T387"/>
  <c r="R387"/>
  <c r="P387"/>
  <c r="BI382"/>
  <c r="BH382"/>
  <c r="BG382"/>
  <c r="BF382"/>
  <c r="T382"/>
  <c r="R382"/>
  <c r="P382"/>
  <c r="BI377"/>
  <c r="BH377"/>
  <c r="BG377"/>
  <c r="BF377"/>
  <c r="T377"/>
  <c r="R377"/>
  <c r="P377"/>
  <c r="BI358"/>
  <c r="BH358"/>
  <c r="BG358"/>
  <c r="BF358"/>
  <c r="T358"/>
  <c r="R358"/>
  <c r="P358"/>
  <c r="BI349"/>
  <c r="BH349"/>
  <c r="BG349"/>
  <c r="BF349"/>
  <c r="T349"/>
  <c r="R349"/>
  <c r="P349"/>
  <c r="BI344"/>
  <c r="BH344"/>
  <c r="BG344"/>
  <c r="BF344"/>
  <c r="T344"/>
  <c r="R344"/>
  <c r="P344"/>
  <c r="BI338"/>
  <c r="BH338"/>
  <c r="BG338"/>
  <c r="BF338"/>
  <c r="T338"/>
  <c r="R338"/>
  <c r="P338"/>
  <c r="BI333"/>
  <c r="BH333"/>
  <c r="BG333"/>
  <c r="BF333"/>
  <c r="T333"/>
  <c r="R333"/>
  <c r="P333"/>
  <c r="BI328"/>
  <c r="BH328"/>
  <c r="BG328"/>
  <c r="BF328"/>
  <c r="T328"/>
  <c r="R328"/>
  <c r="P328"/>
  <c r="BI323"/>
  <c r="BH323"/>
  <c r="BG323"/>
  <c r="BF323"/>
  <c r="T323"/>
  <c r="R323"/>
  <c r="P323"/>
  <c r="BI318"/>
  <c r="BH318"/>
  <c r="BG318"/>
  <c r="BF318"/>
  <c r="T318"/>
  <c r="R318"/>
  <c r="P318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7"/>
  <c r="BH297"/>
  <c r="BG297"/>
  <c r="BF297"/>
  <c r="T297"/>
  <c r="R297"/>
  <c r="P297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3"/>
  <c r="BH243"/>
  <c r="BG243"/>
  <c r="BF243"/>
  <c r="T243"/>
  <c r="R243"/>
  <c r="P243"/>
  <c r="BI234"/>
  <c r="BH234"/>
  <c r="BG234"/>
  <c r="BF234"/>
  <c r="T234"/>
  <c r="R234"/>
  <c r="P234"/>
  <c r="BI229"/>
  <c r="BH229"/>
  <c r="BG229"/>
  <c r="BF229"/>
  <c r="T229"/>
  <c r="R229"/>
  <c r="P229"/>
  <c r="BI220"/>
  <c r="BH220"/>
  <c r="BG220"/>
  <c r="BF220"/>
  <c r="T220"/>
  <c r="R220"/>
  <c r="P220"/>
  <c r="BI214"/>
  <c r="BH214"/>
  <c r="BG214"/>
  <c r="BF214"/>
  <c r="T214"/>
  <c r="R214"/>
  <c r="P214"/>
  <c r="BI207"/>
  <c r="BH207"/>
  <c r="BG207"/>
  <c r="BF207"/>
  <c r="T207"/>
  <c r="R207"/>
  <c r="P207"/>
  <c r="BI199"/>
  <c r="BH199"/>
  <c r="BG199"/>
  <c r="BF199"/>
  <c r="T199"/>
  <c r="R199"/>
  <c r="P199"/>
  <c r="BI192"/>
  <c r="BH192"/>
  <c r="BG192"/>
  <c r="BF192"/>
  <c r="T192"/>
  <c r="R192"/>
  <c r="P192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61"/>
  <c r="BH161"/>
  <c r="BG161"/>
  <c r="BF161"/>
  <c r="T161"/>
  <c r="R161"/>
  <c r="P161"/>
  <c r="BI155"/>
  <c r="BH155"/>
  <c r="BG155"/>
  <c r="BF155"/>
  <c r="T155"/>
  <c r="R155"/>
  <c r="P155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115"/>
  <c i="23" r="J37"/>
  <c r="J36"/>
  <c i="1" r="AY116"/>
  <c i="23" r="J35"/>
  <c i="1" r="AX116"/>
  <c i="23" r="BI186"/>
  <c r="BH186"/>
  <c r="BG186"/>
  <c r="BF186"/>
  <c r="T186"/>
  <c r="R186"/>
  <c r="P186"/>
  <c r="BI182"/>
  <c r="BH182"/>
  <c r="BG182"/>
  <c r="BF182"/>
  <c r="T182"/>
  <c r="R182"/>
  <c r="P182"/>
  <c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8"/>
  <c r="BH138"/>
  <c r="BG138"/>
  <c r="BF138"/>
  <c r="T138"/>
  <c r="R138"/>
  <c r="P138"/>
  <c r="BI129"/>
  <c r="BH129"/>
  <c r="BG129"/>
  <c r="BF129"/>
  <c r="T129"/>
  <c r="R129"/>
  <c r="P129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22" r="J37"/>
  <c r="J36"/>
  <c i="1" r="AY115"/>
  <c i="22" r="J35"/>
  <c i="1" r="AX115"/>
  <c i="22" r="BI179"/>
  <c r="BH179"/>
  <c r="BG179"/>
  <c r="BF179"/>
  <c r="T179"/>
  <c r="T173"/>
  <c r="T172"/>
  <c r="R179"/>
  <c r="R173"/>
  <c r="R172"/>
  <c r="P179"/>
  <c r="P173"/>
  <c r="P172"/>
  <c r="BI174"/>
  <c r="BH174"/>
  <c r="BG174"/>
  <c r="BF174"/>
  <c r="T174"/>
  <c r="R174"/>
  <c r="P174"/>
  <c r="BI167"/>
  <c r="BH167"/>
  <c r="BG167"/>
  <c r="BF167"/>
  <c r="T167"/>
  <c r="T166"/>
  <c r="T165"/>
  <c r="R167"/>
  <c r="R166"/>
  <c r="R165"/>
  <c r="P167"/>
  <c r="P166"/>
  <c r="P165"/>
  <c r="BI160"/>
  <c r="BH160"/>
  <c r="BG160"/>
  <c r="BF160"/>
  <c r="T160"/>
  <c r="R160"/>
  <c r="P160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89"/>
  <c r="E7"/>
  <c r="E85"/>
  <c i="21" r="J37"/>
  <c r="J36"/>
  <c i="1" r="AY114"/>
  <c i="21" r="J35"/>
  <c i="1" r="AX114"/>
  <c i="21" r="BI212"/>
  <c r="BH212"/>
  <c r="BG212"/>
  <c r="BF212"/>
  <c r="T212"/>
  <c r="R212"/>
  <c r="P212"/>
  <c r="BI205"/>
  <c r="BH205"/>
  <c r="BG205"/>
  <c r="BF205"/>
  <c r="T205"/>
  <c r="R205"/>
  <c r="P205"/>
  <c r="BI200"/>
  <c r="BH200"/>
  <c r="BG200"/>
  <c r="BF200"/>
  <c r="T200"/>
  <c r="R200"/>
  <c r="P200"/>
  <c r="BI194"/>
  <c r="BH194"/>
  <c r="BG194"/>
  <c r="BF194"/>
  <c r="T194"/>
  <c r="R194"/>
  <c r="P194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4"/>
  <c r="BH144"/>
  <c r="BG144"/>
  <c r="BF144"/>
  <c r="T144"/>
  <c r="R144"/>
  <c r="P144"/>
  <c r="BI139"/>
  <c r="BH139"/>
  <c r="BG139"/>
  <c r="BF139"/>
  <c r="T139"/>
  <c r="R139"/>
  <c r="P139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89"/>
  <c r="E7"/>
  <c r="E110"/>
  <c i="20" r="J37"/>
  <c r="J36"/>
  <c i="1" r="AY113"/>
  <c i="20" r="J35"/>
  <c i="1" r="AX113"/>
  <c i="20" r="BI227"/>
  <c r="BH227"/>
  <c r="BG227"/>
  <c r="BF227"/>
  <c r="T227"/>
  <c r="T220"/>
  <c r="R227"/>
  <c r="R220"/>
  <c r="P227"/>
  <c r="P220"/>
  <c r="BI221"/>
  <c r="BH221"/>
  <c r="BG221"/>
  <c r="BF221"/>
  <c r="T221"/>
  <c r="R221"/>
  <c r="P221"/>
  <c r="BI215"/>
  <c r="BH215"/>
  <c r="BG215"/>
  <c r="BF215"/>
  <c r="T215"/>
  <c r="R215"/>
  <c r="P215"/>
  <c r="BI210"/>
  <c r="BH210"/>
  <c r="BG210"/>
  <c r="BF210"/>
  <c r="T210"/>
  <c r="R210"/>
  <c r="P210"/>
  <c r="BI203"/>
  <c r="BH203"/>
  <c r="BG203"/>
  <c r="BF203"/>
  <c r="T203"/>
  <c r="R203"/>
  <c r="P203"/>
  <c r="BI197"/>
  <c r="BH197"/>
  <c r="BG197"/>
  <c r="BF197"/>
  <c r="T197"/>
  <c r="R197"/>
  <c r="P197"/>
  <c r="BI189"/>
  <c r="BH189"/>
  <c r="BG189"/>
  <c r="BF189"/>
  <c r="T189"/>
  <c r="R189"/>
  <c r="P189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40"/>
  <c r="BH140"/>
  <c r="BG140"/>
  <c r="BF140"/>
  <c r="T140"/>
  <c r="R140"/>
  <c r="P140"/>
  <c r="BI135"/>
  <c r="BH135"/>
  <c r="BG135"/>
  <c r="BF135"/>
  <c r="T135"/>
  <c r="R135"/>
  <c r="P135"/>
  <c r="BI129"/>
  <c r="BH129"/>
  <c r="BG129"/>
  <c r="BF129"/>
  <c r="T129"/>
  <c r="R129"/>
  <c r="P129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9" r="J37"/>
  <c r="J36"/>
  <c i="1" r="AY112"/>
  <c i="19" r="J35"/>
  <c i="1" r="AX112"/>
  <c i="19" r="BI383"/>
  <c r="BH383"/>
  <c r="BG383"/>
  <c r="BF383"/>
  <c r="T383"/>
  <c r="T382"/>
  <c r="R383"/>
  <c r="R382"/>
  <c r="P383"/>
  <c r="P382"/>
  <c r="BI376"/>
  <c r="BH376"/>
  <c r="BG376"/>
  <c r="BF376"/>
  <c r="T376"/>
  <c r="R376"/>
  <c r="P376"/>
  <c r="BI372"/>
  <c r="BH372"/>
  <c r="BG372"/>
  <c r="BF372"/>
  <c r="T372"/>
  <c r="R372"/>
  <c r="P372"/>
  <c r="BI366"/>
  <c r="BH366"/>
  <c r="BG366"/>
  <c r="BF366"/>
  <c r="T366"/>
  <c r="R366"/>
  <c r="P366"/>
  <c r="BI354"/>
  <c r="BH354"/>
  <c r="BG354"/>
  <c r="BF354"/>
  <c r="T354"/>
  <c r="R354"/>
  <c r="P354"/>
  <c r="BI345"/>
  <c r="BH345"/>
  <c r="BG345"/>
  <c r="BF345"/>
  <c r="T345"/>
  <c r="R345"/>
  <c r="P345"/>
  <c r="BI338"/>
  <c r="BH338"/>
  <c r="BG338"/>
  <c r="BF338"/>
  <c r="T338"/>
  <c r="R338"/>
  <c r="P338"/>
  <c r="BI332"/>
  <c r="BH332"/>
  <c r="BG332"/>
  <c r="BF332"/>
  <c r="T332"/>
  <c r="R332"/>
  <c r="P332"/>
  <c r="BI326"/>
  <c r="BH326"/>
  <c r="BG326"/>
  <c r="BF326"/>
  <c r="T326"/>
  <c r="R326"/>
  <c r="P326"/>
  <c r="BI321"/>
  <c r="BH321"/>
  <c r="BG321"/>
  <c r="BF321"/>
  <c r="T321"/>
  <c r="R321"/>
  <c r="P321"/>
  <c r="BI309"/>
  <c r="BH309"/>
  <c r="BG309"/>
  <c r="BF309"/>
  <c r="T309"/>
  <c r="R309"/>
  <c r="P309"/>
  <c r="BI304"/>
  <c r="BH304"/>
  <c r="BG304"/>
  <c r="BF304"/>
  <c r="T304"/>
  <c r="R304"/>
  <c r="P304"/>
  <c r="BI299"/>
  <c r="BH299"/>
  <c r="BG299"/>
  <c r="BF299"/>
  <c r="T299"/>
  <c r="R299"/>
  <c r="P299"/>
  <c r="BI293"/>
  <c r="BH293"/>
  <c r="BG293"/>
  <c r="BF293"/>
  <c r="T293"/>
  <c r="R293"/>
  <c r="P293"/>
  <c r="BI287"/>
  <c r="BH287"/>
  <c r="BG287"/>
  <c r="BF287"/>
  <c r="T287"/>
  <c r="R287"/>
  <c r="P287"/>
  <c r="BI281"/>
  <c r="BH281"/>
  <c r="BG281"/>
  <c r="BF281"/>
  <c r="T281"/>
  <c r="R281"/>
  <c r="P281"/>
  <c r="BI267"/>
  <c r="BH267"/>
  <c r="BG267"/>
  <c r="BF267"/>
  <c r="T267"/>
  <c r="R267"/>
  <c r="P267"/>
  <c r="BI242"/>
  <c r="BH242"/>
  <c r="BG242"/>
  <c r="BF242"/>
  <c r="T242"/>
  <c r="R242"/>
  <c r="P242"/>
  <c r="BI233"/>
  <c r="BH233"/>
  <c r="BG233"/>
  <c r="BF233"/>
  <c r="T233"/>
  <c r="R233"/>
  <c r="P233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1"/>
  <c r="BH201"/>
  <c r="BG201"/>
  <c r="BF201"/>
  <c r="T201"/>
  <c r="R201"/>
  <c r="P201"/>
  <c r="BI195"/>
  <c r="BH195"/>
  <c r="BG195"/>
  <c r="BF195"/>
  <c r="T195"/>
  <c r="R195"/>
  <c r="P195"/>
  <c r="BI185"/>
  <c r="BH185"/>
  <c r="BG185"/>
  <c r="BF185"/>
  <c r="T185"/>
  <c r="R185"/>
  <c r="P185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53"/>
  <c r="BH153"/>
  <c r="BG153"/>
  <c r="BF153"/>
  <c r="T153"/>
  <c r="R153"/>
  <c r="P153"/>
  <c r="BI145"/>
  <c r="BH145"/>
  <c r="BG145"/>
  <c r="BF145"/>
  <c r="T145"/>
  <c r="R145"/>
  <c r="P145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18" r="J37"/>
  <c r="J36"/>
  <c i="1" r="AY111"/>
  <c i="18" r="J35"/>
  <c i="1" r="AX111"/>
  <c i="18" r="BI867"/>
  <c r="BH867"/>
  <c r="BG867"/>
  <c r="BF867"/>
  <c r="T867"/>
  <c r="R867"/>
  <c r="P867"/>
  <c r="BI862"/>
  <c r="BH862"/>
  <c r="BG862"/>
  <c r="BF862"/>
  <c r="T862"/>
  <c r="R862"/>
  <c r="P862"/>
  <c r="BI856"/>
  <c r="BH856"/>
  <c r="BG856"/>
  <c r="BF856"/>
  <c r="T856"/>
  <c r="R856"/>
  <c r="P856"/>
  <c r="BI845"/>
  <c r="BH845"/>
  <c r="BG845"/>
  <c r="BF845"/>
  <c r="T845"/>
  <c r="R845"/>
  <c r="P845"/>
  <c r="BI835"/>
  <c r="BH835"/>
  <c r="BG835"/>
  <c r="BF835"/>
  <c r="T835"/>
  <c r="R835"/>
  <c r="P835"/>
  <c r="BI829"/>
  <c r="BH829"/>
  <c r="BG829"/>
  <c r="BF829"/>
  <c r="T829"/>
  <c r="R829"/>
  <c r="P829"/>
  <c r="BI819"/>
  <c r="BH819"/>
  <c r="BG819"/>
  <c r="BF819"/>
  <c r="T819"/>
  <c r="R819"/>
  <c r="P819"/>
  <c r="BI813"/>
  <c r="BH813"/>
  <c r="BG813"/>
  <c r="BF813"/>
  <c r="T813"/>
  <c r="R813"/>
  <c r="P813"/>
  <c r="BI805"/>
  <c r="BH805"/>
  <c r="BG805"/>
  <c r="BF805"/>
  <c r="T805"/>
  <c r="R805"/>
  <c r="P805"/>
  <c r="BI799"/>
  <c r="BH799"/>
  <c r="BG799"/>
  <c r="BF799"/>
  <c r="T799"/>
  <c r="R799"/>
  <c r="P799"/>
  <c r="BI793"/>
  <c r="BH793"/>
  <c r="BG793"/>
  <c r="BF793"/>
  <c r="T793"/>
  <c r="R793"/>
  <c r="P793"/>
  <c r="BI785"/>
  <c r="BH785"/>
  <c r="BG785"/>
  <c r="BF785"/>
  <c r="T785"/>
  <c r="R785"/>
  <c r="P785"/>
  <c r="BI780"/>
  <c r="BH780"/>
  <c r="BG780"/>
  <c r="BF780"/>
  <c r="T780"/>
  <c r="R780"/>
  <c r="P780"/>
  <c r="BI774"/>
  <c r="BH774"/>
  <c r="BG774"/>
  <c r="BF774"/>
  <c r="T774"/>
  <c r="R774"/>
  <c r="P774"/>
  <c r="BI767"/>
  <c r="BH767"/>
  <c r="BG767"/>
  <c r="BF767"/>
  <c r="T767"/>
  <c r="R767"/>
  <c r="P767"/>
  <c r="BI762"/>
  <c r="BH762"/>
  <c r="BG762"/>
  <c r="BF762"/>
  <c r="T762"/>
  <c r="R762"/>
  <c r="P762"/>
  <c r="BI752"/>
  <c r="BH752"/>
  <c r="BG752"/>
  <c r="BF752"/>
  <c r="T752"/>
  <c r="R752"/>
  <c r="P752"/>
  <c r="BI747"/>
  <c r="BH747"/>
  <c r="BG747"/>
  <c r="BF747"/>
  <c r="T747"/>
  <c r="R747"/>
  <c r="P747"/>
  <c r="BI740"/>
  <c r="BH740"/>
  <c r="BG740"/>
  <c r="BF740"/>
  <c r="T740"/>
  <c r="R740"/>
  <c r="P740"/>
  <c r="BI734"/>
  <c r="BH734"/>
  <c r="BG734"/>
  <c r="BF734"/>
  <c r="T734"/>
  <c r="R734"/>
  <c r="P734"/>
  <c r="BI729"/>
  <c r="BH729"/>
  <c r="BG729"/>
  <c r="BF729"/>
  <c r="T729"/>
  <c r="R729"/>
  <c r="P729"/>
  <c r="BI724"/>
  <c r="BH724"/>
  <c r="BG724"/>
  <c r="BF724"/>
  <c r="T724"/>
  <c r="R724"/>
  <c r="P724"/>
  <c r="BI717"/>
  <c r="BH717"/>
  <c r="BG717"/>
  <c r="BF717"/>
  <c r="T717"/>
  <c r="R717"/>
  <c r="P717"/>
  <c r="BI709"/>
  <c r="BH709"/>
  <c r="BG709"/>
  <c r="BF709"/>
  <c r="T709"/>
  <c r="R709"/>
  <c r="P709"/>
  <c r="BI704"/>
  <c r="BH704"/>
  <c r="BG704"/>
  <c r="BF704"/>
  <c r="T704"/>
  <c r="R704"/>
  <c r="P704"/>
  <c r="BI692"/>
  <c r="BH692"/>
  <c r="BG692"/>
  <c r="BF692"/>
  <c r="T692"/>
  <c r="R692"/>
  <c r="P692"/>
  <c r="BI688"/>
  <c r="BH688"/>
  <c r="BG688"/>
  <c r="BF688"/>
  <c r="T688"/>
  <c r="R688"/>
  <c r="P688"/>
  <c r="BI683"/>
  <c r="BH683"/>
  <c r="BG683"/>
  <c r="BF683"/>
  <c r="T683"/>
  <c r="R683"/>
  <c r="P683"/>
  <c r="BI678"/>
  <c r="BH678"/>
  <c r="BG678"/>
  <c r="BF678"/>
  <c r="T678"/>
  <c r="R678"/>
  <c r="P678"/>
  <c r="BI672"/>
  <c r="BH672"/>
  <c r="BG672"/>
  <c r="BF672"/>
  <c r="T672"/>
  <c r="R672"/>
  <c r="P672"/>
  <c r="BI665"/>
  <c r="BH665"/>
  <c r="BG665"/>
  <c r="BF665"/>
  <c r="T665"/>
  <c r="R665"/>
  <c r="P665"/>
  <c r="BI659"/>
  <c r="BH659"/>
  <c r="BG659"/>
  <c r="BF659"/>
  <c r="T659"/>
  <c r="R659"/>
  <c r="P659"/>
  <c r="BI653"/>
  <c r="BH653"/>
  <c r="BG653"/>
  <c r="BF653"/>
  <c r="T653"/>
  <c r="R653"/>
  <c r="P653"/>
  <c r="BI641"/>
  <c r="BH641"/>
  <c r="BG641"/>
  <c r="BF641"/>
  <c r="T641"/>
  <c r="R641"/>
  <c r="P641"/>
  <c r="BI634"/>
  <c r="BH634"/>
  <c r="BG634"/>
  <c r="BF634"/>
  <c r="T634"/>
  <c r="R634"/>
  <c r="P634"/>
  <c r="BI624"/>
  <c r="BH624"/>
  <c r="BG624"/>
  <c r="BF624"/>
  <c r="T624"/>
  <c r="R624"/>
  <c r="P624"/>
  <c r="BI619"/>
  <c r="BH619"/>
  <c r="BG619"/>
  <c r="BF619"/>
  <c r="T619"/>
  <c r="R619"/>
  <c r="P619"/>
  <c r="BI614"/>
  <c r="BH614"/>
  <c r="BG614"/>
  <c r="BF614"/>
  <c r="T614"/>
  <c r="R614"/>
  <c r="P614"/>
  <c r="BI609"/>
  <c r="BH609"/>
  <c r="BG609"/>
  <c r="BF609"/>
  <c r="T609"/>
  <c r="R609"/>
  <c r="P609"/>
  <c r="BI604"/>
  <c r="BH604"/>
  <c r="BG604"/>
  <c r="BF604"/>
  <c r="T604"/>
  <c r="R604"/>
  <c r="P604"/>
  <c r="BI599"/>
  <c r="BH599"/>
  <c r="BG599"/>
  <c r="BF599"/>
  <c r="T599"/>
  <c r="R599"/>
  <c r="P599"/>
  <c r="BI594"/>
  <c r="BH594"/>
  <c r="BG594"/>
  <c r="BF594"/>
  <c r="T594"/>
  <c r="R594"/>
  <c r="P594"/>
  <c r="BI589"/>
  <c r="BH589"/>
  <c r="BG589"/>
  <c r="BF589"/>
  <c r="T589"/>
  <c r="R589"/>
  <c r="P589"/>
  <c r="BI581"/>
  <c r="BH581"/>
  <c r="BG581"/>
  <c r="BF581"/>
  <c r="T581"/>
  <c r="R581"/>
  <c r="P581"/>
  <c r="BI576"/>
  <c r="BH576"/>
  <c r="BG576"/>
  <c r="BF576"/>
  <c r="T576"/>
  <c r="R576"/>
  <c r="P576"/>
  <c r="BI571"/>
  <c r="BH571"/>
  <c r="BG571"/>
  <c r="BF571"/>
  <c r="T571"/>
  <c r="R571"/>
  <c r="P571"/>
  <c r="BI564"/>
  <c r="BH564"/>
  <c r="BG564"/>
  <c r="BF564"/>
  <c r="T564"/>
  <c r="R564"/>
  <c r="P564"/>
  <c r="BI557"/>
  <c r="BH557"/>
  <c r="BG557"/>
  <c r="BF557"/>
  <c r="T557"/>
  <c r="R557"/>
  <c r="P557"/>
  <c r="BI552"/>
  <c r="BH552"/>
  <c r="BG552"/>
  <c r="BF552"/>
  <c r="T552"/>
  <c r="R552"/>
  <c r="P552"/>
  <c r="BI546"/>
  <c r="BH546"/>
  <c r="BG546"/>
  <c r="BF546"/>
  <c r="T546"/>
  <c r="R546"/>
  <c r="P546"/>
  <c r="BI539"/>
  <c r="BH539"/>
  <c r="BG539"/>
  <c r="BF539"/>
  <c r="T539"/>
  <c r="R539"/>
  <c r="P539"/>
  <c r="BI533"/>
  <c r="BH533"/>
  <c r="BG533"/>
  <c r="BF533"/>
  <c r="T533"/>
  <c r="R533"/>
  <c r="P533"/>
  <c r="BI527"/>
  <c r="BH527"/>
  <c r="BG527"/>
  <c r="BF527"/>
  <c r="T527"/>
  <c r="R527"/>
  <c r="P527"/>
  <c r="BI519"/>
  <c r="BH519"/>
  <c r="BG519"/>
  <c r="BF519"/>
  <c r="T519"/>
  <c r="R519"/>
  <c r="P519"/>
  <c r="BI506"/>
  <c r="BH506"/>
  <c r="BG506"/>
  <c r="BF506"/>
  <c r="T506"/>
  <c r="R506"/>
  <c r="P506"/>
  <c r="BI501"/>
  <c r="BH501"/>
  <c r="BG501"/>
  <c r="BF501"/>
  <c r="T501"/>
  <c r="R501"/>
  <c r="P501"/>
  <c r="BI484"/>
  <c r="BH484"/>
  <c r="BG484"/>
  <c r="BF484"/>
  <c r="T484"/>
  <c r="R484"/>
  <c r="P484"/>
  <c r="BI477"/>
  <c r="BH477"/>
  <c r="BG477"/>
  <c r="BF477"/>
  <c r="T477"/>
  <c r="R477"/>
  <c r="P477"/>
  <c r="BI456"/>
  <c r="BH456"/>
  <c r="BG456"/>
  <c r="BF456"/>
  <c r="T456"/>
  <c r="R456"/>
  <c r="P456"/>
  <c r="BI450"/>
  <c r="BH450"/>
  <c r="BG450"/>
  <c r="BF450"/>
  <c r="T450"/>
  <c r="R450"/>
  <c r="P450"/>
  <c r="BI444"/>
  <c r="BH444"/>
  <c r="BG444"/>
  <c r="BF444"/>
  <c r="T444"/>
  <c r="R444"/>
  <c r="P444"/>
  <c r="BI439"/>
  <c r="BH439"/>
  <c r="BG439"/>
  <c r="BF439"/>
  <c r="T439"/>
  <c r="R439"/>
  <c r="P439"/>
  <c r="BI433"/>
  <c r="BH433"/>
  <c r="BG433"/>
  <c r="BF433"/>
  <c r="T433"/>
  <c r="R433"/>
  <c r="P433"/>
  <c r="BI428"/>
  <c r="BH428"/>
  <c r="BG428"/>
  <c r="BF428"/>
  <c r="T428"/>
  <c r="R428"/>
  <c r="P428"/>
  <c r="BI423"/>
  <c r="BH423"/>
  <c r="BG423"/>
  <c r="BF423"/>
  <c r="T423"/>
  <c r="R423"/>
  <c r="P423"/>
  <c r="BI418"/>
  <c r="BH418"/>
  <c r="BG418"/>
  <c r="BF418"/>
  <c r="T418"/>
  <c r="R418"/>
  <c r="P418"/>
  <c r="BI409"/>
  <c r="BH409"/>
  <c r="BG409"/>
  <c r="BF409"/>
  <c r="T409"/>
  <c r="R409"/>
  <c r="P409"/>
  <c r="BI400"/>
  <c r="BH400"/>
  <c r="BG400"/>
  <c r="BF400"/>
  <c r="T400"/>
  <c r="R400"/>
  <c r="P400"/>
  <c r="BI395"/>
  <c r="BH395"/>
  <c r="BG395"/>
  <c r="BF395"/>
  <c r="T395"/>
  <c r="R395"/>
  <c r="P395"/>
  <c r="BI390"/>
  <c r="BH390"/>
  <c r="BG390"/>
  <c r="BF390"/>
  <c r="T390"/>
  <c r="R390"/>
  <c r="P390"/>
  <c r="BI385"/>
  <c r="BH385"/>
  <c r="BG385"/>
  <c r="BF385"/>
  <c r="T385"/>
  <c r="R385"/>
  <c r="P385"/>
  <c r="BI380"/>
  <c r="BH380"/>
  <c r="BG380"/>
  <c r="BF380"/>
  <c r="T380"/>
  <c r="R380"/>
  <c r="P380"/>
  <c r="BI375"/>
  <c r="BH375"/>
  <c r="BG375"/>
  <c r="BF375"/>
  <c r="T375"/>
  <c r="R375"/>
  <c r="P375"/>
  <c r="BI370"/>
  <c r="BH370"/>
  <c r="BG370"/>
  <c r="BF370"/>
  <c r="T370"/>
  <c r="R370"/>
  <c r="P370"/>
  <c r="BI365"/>
  <c r="BH365"/>
  <c r="BG365"/>
  <c r="BF365"/>
  <c r="T365"/>
  <c r="R365"/>
  <c r="P365"/>
  <c r="BI359"/>
  <c r="BH359"/>
  <c r="BG359"/>
  <c r="BF359"/>
  <c r="T359"/>
  <c r="R359"/>
  <c r="P359"/>
  <c r="BI353"/>
  <c r="BH353"/>
  <c r="BG353"/>
  <c r="BF353"/>
  <c r="T353"/>
  <c r="R353"/>
  <c r="P353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2"/>
  <c r="BH322"/>
  <c r="BG322"/>
  <c r="BF322"/>
  <c r="T322"/>
  <c r="R322"/>
  <c r="P322"/>
  <c r="BI317"/>
  <c r="BH317"/>
  <c r="BG317"/>
  <c r="BF317"/>
  <c r="T317"/>
  <c r="R317"/>
  <c r="P317"/>
  <c r="BI312"/>
  <c r="BH312"/>
  <c r="BG312"/>
  <c r="BF312"/>
  <c r="T312"/>
  <c r="R312"/>
  <c r="P312"/>
  <c r="BI306"/>
  <c r="BH306"/>
  <c r="BG306"/>
  <c r="BF306"/>
  <c r="T306"/>
  <c r="R306"/>
  <c r="P306"/>
  <c r="BI297"/>
  <c r="BH297"/>
  <c r="BG297"/>
  <c r="BF297"/>
  <c r="T297"/>
  <c r="R297"/>
  <c r="P297"/>
  <c r="BI292"/>
  <c r="BH292"/>
  <c r="BG292"/>
  <c r="BF292"/>
  <c r="T292"/>
  <c r="R292"/>
  <c r="P292"/>
  <c r="BI281"/>
  <c r="BH281"/>
  <c r="BG281"/>
  <c r="BF281"/>
  <c r="T281"/>
  <c r="R281"/>
  <c r="P281"/>
  <c r="BI270"/>
  <c r="BH270"/>
  <c r="BG270"/>
  <c r="BF270"/>
  <c r="T270"/>
  <c r="R270"/>
  <c r="P270"/>
  <c r="BI264"/>
  <c r="BH264"/>
  <c r="BG264"/>
  <c r="BF264"/>
  <c r="T264"/>
  <c r="R264"/>
  <c r="P264"/>
  <c r="BI258"/>
  <c r="BH258"/>
  <c r="BG258"/>
  <c r="BF258"/>
  <c r="T258"/>
  <c r="R258"/>
  <c r="P258"/>
  <c r="BI252"/>
  <c r="BH252"/>
  <c r="BG252"/>
  <c r="BF252"/>
  <c r="T252"/>
  <c r="R252"/>
  <c r="P252"/>
  <c r="BI245"/>
  <c r="BH245"/>
  <c r="BG245"/>
  <c r="BF245"/>
  <c r="T245"/>
  <c r="R245"/>
  <c r="P245"/>
  <c r="BI238"/>
  <c r="BH238"/>
  <c r="BG238"/>
  <c r="BF238"/>
  <c r="T238"/>
  <c r="R238"/>
  <c r="P238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R210"/>
  <c r="P210"/>
  <c r="BI204"/>
  <c r="BH204"/>
  <c r="BG204"/>
  <c r="BF204"/>
  <c r="T204"/>
  <c r="R204"/>
  <c r="P204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77"/>
  <c r="BH177"/>
  <c r="BG177"/>
  <c r="BF177"/>
  <c r="T177"/>
  <c r="R177"/>
  <c r="P177"/>
  <c r="BI169"/>
  <c r="BH169"/>
  <c r="BG169"/>
  <c r="BF169"/>
  <c r="T169"/>
  <c r="R169"/>
  <c r="P169"/>
  <c r="BI163"/>
  <c r="BH163"/>
  <c r="BG163"/>
  <c r="BF163"/>
  <c r="T163"/>
  <c r="R163"/>
  <c r="P163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114"/>
  <c i="17" r="J37"/>
  <c r="J36"/>
  <c i="1" r="AY110"/>
  <c i="17" r="J35"/>
  <c i="1" r="AX110"/>
  <c i="17" r="BI730"/>
  <c r="BH730"/>
  <c r="BG730"/>
  <c r="BF730"/>
  <c r="T730"/>
  <c r="R730"/>
  <c r="P730"/>
  <c r="BI722"/>
  <c r="BH722"/>
  <c r="BG722"/>
  <c r="BF722"/>
  <c r="T722"/>
  <c r="R722"/>
  <c r="P722"/>
  <c r="BI713"/>
  <c r="BH713"/>
  <c r="BG713"/>
  <c r="BF713"/>
  <c r="T713"/>
  <c r="R713"/>
  <c r="P713"/>
  <c r="BI706"/>
  <c r="BH706"/>
  <c r="BG706"/>
  <c r="BF706"/>
  <c r="T706"/>
  <c r="R706"/>
  <c r="P706"/>
  <c r="BI699"/>
  <c r="BH699"/>
  <c r="BG699"/>
  <c r="BF699"/>
  <c r="T699"/>
  <c r="R699"/>
  <c r="P699"/>
  <c r="BI693"/>
  <c r="BH693"/>
  <c r="BG693"/>
  <c r="BF693"/>
  <c r="T693"/>
  <c r="R693"/>
  <c r="P693"/>
  <c r="BI687"/>
  <c r="BH687"/>
  <c r="BG687"/>
  <c r="BF687"/>
  <c r="T687"/>
  <c r="R687"/>
  <c r="P687"/>
  <c r="BI680"/>
  <c r="BH680"/>
  <c r="BG680"/>
  <c r="BF680"/>
  <c r="T680"/>
  <c r="R680"/>
  <c r="P680"/>
  <c r="BI674"/>
  <c r="BH674"/>
  <c r="BG674"/>
  <c r="BF674"/>
  <c r="T674"/>
  <c r="R674"/>
  <c r="P674"/>
  <c r="BI665"/>
  <c r="BH665"/>
  <c r="BG665"/>
  <c r="BF665"/>
  <c r="T665"/>
  <c r="R665"/>
  <c r="P665"/>
  <c r="BI658"/>
  <c r="BH658"/>
  <c r="BG658"/>
  <c r="BF658"/>
  <c r="T658"/>
  <c r="R658"/>
  <c r="P658"/>
  <c r="BI652"/>
  <c r="BH652"/>
  <c r="BG652"/>
  <c r="BF652"/>
  <c r="T652"/>
  <c r="R652"/>
  <c r="P652"/>
  <c r="BI646"/>
  <c r="BH646"/>
  <c r="BG646"/>
  <c r="BF646"/>
  <c r="T646"/>
  <c r="R646"/>
  <c r="P646"/>
  <c r="BI639"/>
  <c r="BH639"/>
  <c r="BG639"/>
  <c r="BF639"/>
  <c r="T639"/>
  <c r="R639"/>
  <c r="P639"/>
  <c r="BI634"/>
  <c r="BH634"/>
  <c r="BG634"/>
  <c r="BF634"/>
  <c r="T634"/>
  <c r="R634"/>
  <c r="P634"/>
  <c r="BI629"/>
  <c r="BH629"/>
  <c r="BG629"/>
  <c r="BF629"/>
  <c r="T629"/>
  <c r="R629"/>
  <c r="P629"/>
  <c r="BI624"/>
  <c r="BH624"/>
  <c r="BG624"/>
  <c r="BF624"/>
  <c r="T624"/>
  <c r="R624"/>
  <c r="P624"/>
  <c r="BI619"/>
  <c r="BH619"/>
  <c r="BG619"/>
  <c r="BF619"/>
  <c r="T619"/>
  <c r="R619"/>
  <c r="P619"/>
  <c r="BI614"/>
  <c r="BH614"/>
  <c r="BG614"/>
  <c r="BF614"/>
  <c r="T614"/>
  <c r="R614"/>
  <c r="P614"/>
  <c r="BI609"/>
  <c r="BH609"/>
  <c r="BG609"/>
  <c r="BF609"/>
  <c r="T609"/>
  <c r="R609"/>
  <c r="P609"/>
  <c r="BI604"/>
  <c r="BH604"/>
  <c r="BG604"/>
  <c r="BF604"/>
  <c r="T604"/>
  <c r="R604"/>
  <c r="P604"/>
  <c r="BI597"/>
  <c r="BH597"/>
  <c r="BG597"/>
  <c r="BF597"/>
  <c r="T597"/>
  <c r="R597"/>
  <c r="P597"/>
  <c r="BI579"/>
  <c r="BH579"/>
  <c r="BG579"/>
  <c r="BF579"/>
  <c r="T579"/>
  <c r="R579"/>
  <c r="P579"/>
  <c r="BI574"/>
  <c r="BH574"/>
  <c r="BG574"/>
  <c r="BF574"/>
  <c r="T574"/>
  <c r="R574"/>
  <c r="P574"/>
  <c r="BI572"/>
  <c r="BH572"/>
  <c r="BG572"/>
  <c r="BF572"/>
  <c r="T572"/>
  <c r="R572"/>
  <c r="P572"/>
  <c r="BI563"/>
  <c r="BH563"/>
  <c r="BG563"/>
  <c r="BF563"/>
  <c r="T563"/>
  <c r="R563"/>
  <c r="P563"/>
  <c r="BI556"/>
  <c r="BH556"/>
  <c r="BG556"/>
  <c r="BF556"/>
  <c r="T556"/>
  <c r="R556"/>
  <c r="P556"/>
  <c r="BI549"/>
  <c r="BH549"/>
  <c r="BG549"/>
  <c r="BF549"/>
  <c r="T549"/>
  <c r="R549"/>
  <c r="P549"/>
  <c r="BI542"/>
  <c r="BH542"/>
  <c r="BG542"/>
  <c r="BF542"/>
  <c r="T542"/>
  <c r="R542"/>
  <c r="P542"/>
  <c r="BI537"/>
  <c r="BH537"/>
  <c r="BG537"/>
  <c r="BF537"/>
  <c r="T537"/>
  <c r="R537"/>
  <c r="P537"/>
  <c r="BI532"/>
  <c r="BH532"/>
  <c r="BG532"/>
  <c r="BF532"/>
  <c r="T532"/>
  <c r="R532"/>
  <c r="P532"/>
  <c r="BI526"/>
  <c r="BH526"/>
  <c r="BG526"/>
  <c r="BF526"/>
  <c r="T526"/>
  <c r="R526"/>
  <c r="P526"/>
  <c r="BI521"/>
  <c r="BH521"/>
  <c r="BG521"/>
  <c r="BF521"/>
  <c r="T521"/>
  <c r="R521"/>
  <c r="P521"/>
  <c r="BI516"/>
  <c r="BH516"/>
  <c r="BG516"/>
  <c r="BF516"/>
  <c r="T516"/>
  <c r="R516"/>
  <c r="P516"/>
  <c r="BI511"/>
  <c r="BH511"/>
  <c r="BG511"/>
  <c r="BF511"/>
  <c r="T511"/>
  <c r="R511"/>
  <c r="P511"/>
  <c r="BI505"/>
  <c r="BH505"/>
  <c r="BG505"/>
  <c r="BF505"/>
  <c r="T505"/>
  <c r="R505"/>
  <c r="P505"/>
  <c r="BI500"/>
  <c r="BH500"/>
  <c r="BG500"/>
  <c r="BF500"/>
  <c r="T500"/>
  <c r="R500"/>
  <c r="P500"/>
  <c r="BI495"/>
  <c r="BH495"/>
  <c r="BG495"/>
  <c r="BF495"/>
  <c r="T495"/>
  <c r="R495"/>
  <c r="P495"/>
  <c r="BI490"/>
  <c r="BH490"/>
  <c r="BG490"/>
  <c r="BF490"/>
  <c r="T490"/>
  <c r="R490"/>
  <c r="P490"/>
  <c r="BI485"/>
  <c r="BH485"/>
  <c r="BG485"/>
  <c r="BF485"/>
  <c r="T485"/>
  <c r="R485"/>
  <c r="P485"/>
  <c r="BI477"/>
  <c r="BH477"/>
  <c r="BG477"/>
  <c r="BF477"/>
  <c r="T477"/>
  <c r="R477"/>
  <c r="P477"/>
  <c r="BI472"/>
  <c r="BH472"/>
  <c r="BG472"/>
  <c r="BF472"/>
  <c r="T472"/>
  <c r="R472"/>
  <c r="P472"/>
  <c r="BI466"/>
  <c r="BH466"/>
  <c r="BG466"/>
  <c r="BF466"/>
  <c r="T466"/>
  <c r="R466"/>
  <c r="P466"/>
  <c r="BI461"/>
  <c r="BH461"/>
  <c r="BG461"/>
  <c r="BF461"/>
  <c r="T461"/>
  <c r="R461"/>
  <c r="P461"/>
  <c r="BI456"/>
  <c r="BH456"/>
  <c r="BG456"/>
  <c r="BF456"/>
  <c r="T456"/>
  <c r="R456"/>
  <c r="P456"/>
  <c r="BI451"/>
  <c r="BH451"/>
  <c r="BG451"/>
  <c r="BF451"/>
  <c r="T451"/>
  <c r="R451"/>
  <c r="P451"/>
  <c r="BI437"/>
  <c r="BH437"/>
  <c r="BG437"/>
  <c r="BF437"/>
  <c r="T437"/>
  <c r="R437"/>
  <c r="P437"/>
  <c r="BI431"/>
  <c r="BH431"/>
  <c r="BG431"/>
  <c r="BF431"/>
  <c r="T431"/>
  <c r="R431"/>
  <c r="P431"/>
  <c r="BI425"/>
  <c r="BH425"/>
  <c r="BG425"/>
  <c r="BF425"/>
  <c r="T425"/>
  <c r="R425"/>
  <c r="P425"/>
  <c r="BI420"/>
  <c r="BH420"/>
  <c r="BG420"/>
  <c r="BF420"/>
  <c r="T420"/>
  <c r="R420"/>
  <c r="P420"/>
  <c r="BI414"/>
  <c r="BH414"/>
  <c r="BG414"/>
  <c r="BF414"/>
  <c r="T414"/>
  <c r="R414"/>
  <c r="P414"/>
  <c r="BI409"/>
  <c r="BH409"/>
  <c r="BG409"/>
  <c r="BF409"/>
  <c r="T409"/>
  <c r="R409"/>
  <c r="P409"/>
  <c r="BI404"/>
  <c r="BH404"/>
  <c r="BG404"/>
  <c r="BF404"/>
  <c r="T404"/>
  <c r="R404"/>
  <c r="P404"/>
  <c r="BI394"/>
  <c r="BH394"/>
  <c r="BG394"/>
  <c r="BF394"/>
  <c r="T394"/>
  <c r="R394"/>
  <c r="P394"/>
  <c r="BI387"/>
  <c r="BH387"/>
  <c r="BG387"/>
  <c r="BF387"/>
  <c r="T387"/>
  <c r="R387"/>
  <c r="P387"/>
  <c r="BI379"/>
  <c r="BH379"/>
  <c r="BG379"/>
  <c r="BF379"/>
  <c r="T379"/>
  <c r="R379"/>
  <c r="P379"/>
  <c r="BI374"/>
  <c r="BH374"/>
  <c r="BG374"/>
  <c r="BF374"/>
  <c r="T374"/>
  <c r="R374"/>
  <c r="P374"/>
  <c r="BI366"/>
  <c r="BH366"/>
  <c r="BG366"/>
  <c r="BF366"/>
  <c r="T366"/>
  <c r="R366"/>
  <c r="P366"/>
  <c r="BI360"/>
  <c r="BH360"/>
  <c r="BG360"/>
  <c r="BF360"/>
  <c r="T360"/>
  <c r="R360"/>
  <c r="P360"/>
  <c r="BI355"/>
  <c r="BH355"/>
  <c r="BG355"/>
  <c r="BF355"/>
  <c r="T355"/>
  <c r="R355"/>
  <c r="P355"/>
  <c r="BI350"/>
  <c r="BH350"/>
  <c r="BG350"/>
  <c r="BF350"/>
  <c r="T350"/>
  <c r="R350"/>
  <c r="P350"/>
  <c r="BI345"/>
  <c r="BH345"/>
  <c r="BG345"/>
  <c r="BF345"/>
  <c r="T345"/>
  <c r="R345"/>
  <c r="P345"/>
  <c r="BI340"/>
  <c r="BH340"/>
  <c r="BG340"/>
  <c r="BF340"/>
  <c r="T340"/>
  <c r="R340"/>
  <c r="P340"/>
  <c r="BI335"/>
  <c r="BH335"/>
  <c r="BG335"/>
  <c r="BF335"/>
  <c r="T335"/>
  <c r="R335"/>
  <c r="P335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1"/>
  <c r="BH311"/>
  <c r="BG311"/>
  <c r="BF311"/>
  <c r="T311"/>
  <c r="R311"/>
  <c r="P311"/>
  <c r="BI302"/>
  <c r="BH302"/>
  <c r="BG302"/>
  <c r="BF302"/>
  <c r="T302"/>
  <c r="R302"/>
  <c r="P302"/>
  <c r="BI297"/>
  <c r="BH297"/>
  <c r="BG297"/>
  <c r="BF297"/>
  <c r="T297"/>
  <c r="R297"/>
  <c r="P297"/>
  <c r="BI292"/>
  <c r="BH292"/>
  <c r="BG292"/>
  <c r="BF292"/>
  <c r="T292"/>
  <c r="R292"/>
  <c r="P292"/>
  <c r="BI279"/>
  <c r="BH279"/>
  <c r="BG279"/>
  <c r="BF279"/>
  <c r="T279"/>
  <c r="R279"/>
  <c r="P279"/>
  <c r="BI274"/>
  <c r="BH274"/>
  <c r="BG274"/>
  <c r="BF274"/>
  <c r="T274"/>
  <c r="R274"/>
  <c r="P274"/>
  <c r="BI260"/>
  <c r="BH260"/>
  <c r="BG260"/>
  <c r="BF260"/>
  <c r="T260"/>
  <c r="R260"/>
  <c r="P260"/>
  <c r="BI254"/>
  <c r="BH254"/>
  <c r="BG254"/>
  <c r="BF254"/>
  <c r="T254"/>
  <c r="R254"/>
  <c r="P254"/>
  <c r="BI247"/>
  <c r="BH247"/>
  <c r="BG247"/>
  <c r="BF247"/>
  <c r="T247"/>
  <c r="R247"/>
  <c r="P247"/>
  <c r="BI242"/>
  <c r="BH242"/>
  <c r="BG242"/>
  <c r="BF242"/>
  <c r="T242"/>
  <c r="R242"/>
  <c r="P242"/>
  <c r="BI236"/>
  <c r="BH236"/>
  <c r="BG236"/>
  <c r="BF236"/>
  <c r="T236"/>
  <c r="R236"/>
  <c r="P236"/>
  <c r="BI225"/>
  <c r="BH225"/>
  <c r="BG225"/>
  <c r="BF225"/>
  <c r="T225"/>
  <c r="R225"/>
  <c r="P225"/>
  <c r="BI217"/>
  <c r="BH217"/>
  <c r="BG217"/>
  <c r="BF217"/>
  <c r="T217"/>
  <c r="R217"/>
  <c r="P217"/>
  <c r="BI210"/>
  <c r="BH210"/>
  <c r="BG210"/>
  <c r="BF210"/>
  <c r="T210"/>
  <c r="R210"/>
  <c r="P210"/>
  <c r="BI203"/>
  <c r="BH203"/>
  <c r="BG203"/>
  <c r="BF203"/>
  <c r="T203"/>
  <c r="R203"/>
  <c r="P203"/>
  <c r="BI194"/>
  <c r="BH194"/>
  <c r="BG194"/>
  <c r="BF194"/>
  <c r="T194"/>
  <c r="R194"/>
  <c r="P194"/>
  <c r="BI188"/>
  <c r="BH188"/>
  <c r="BG188"/>
  <c r="BF188"/>
  <c r="T188"/>
  <c r="R188"/>
  <c r="P188"/>
  <c r="BI182"/>
  <c r="BH182"/>
  <c r="BG182"/>
  <c r="BF182"/>
  <c r="T182"/>
  <c r="R182"/>
  <c r="P182"/>
  <c r="BI171"/>
  <c r="BH171"/>
  <c r="BG171"/>
  <c r="BF171"/>
  <c r="T171"/>
  <c r="R171"/>
  <c r="P171"/>
  <c r="BI166"/>
  <c r="BH166"/>
  <c r="BG166"/>
  <c r="BF166"/>
  <c r="T166"/>
  <c r="R166"/>
  <c r="P166"/>
  <c r="BI157"/>
  <c r="BH157"/>
  <c r="BG157"/>
  <c r="BF157"/>
  <c r="T157"/>
  <c r="R157"/>
  <c r="P157"/>
  <c r="BI150"/>
  <c r="BH150"/>
  <c r="BG150"/>
  <c r="BF150"/>
  <c r="T150"/>
  <c r="R150"/>
  <c r="P150"/>
  <c r="BI141"/>
  <c r="BH141"/>
  <c r="BG141"/>
  <c r="BF141"/>
  <c r="T141"/>
  <c r="R141"/>
  <c r="P141"/>
  <c r="BI132"/>
  <c r="BH132"/>
  <c r="BG132"/>
  <c r="BF132"/>
  <c r="T132"/>
  <c r="R132"/>
  <c r="P132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16" r="J37"/>
  <c r="J36"/>
  <c i="1" r="AY109"/>
  <c i="16" r="J35"/>
  <c i="1" r="AX109"/>
  <c i="16"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1"/>
  <c r="BH271"/>
  <c r="BG271"/>
  <c r="BF271"/>
  <c r="T271"/>
  <c r="R271"/>
  <c r="P271"/>
  <c r="BI265"/>
  <c r="BH265"/>
  <c r="BG265"/>
  <c r="BF265"/>
  <c r="T265"/>
  <c r="T264"/>
  <c r="R265"/>
  <c r="R264"/>
  <c r="P265"/>
  <c r="P264"/>
  <c r="BI262"/>
  <c r="BH262"/>
  <c r="BG262"/>
  <c r="BF262"/>
  <c r="T262"/>
  <c r="T261"/>
  <c r="R262"/>
  <c r="R261"/>
  <c r="P262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4"/>
  <c r="BH204"/>
  <c r="BG204"/>
  <c r="BF204"/>
  <c r="T204"/>
  <c r="R204"/>
  <c r="P204"/>
  <c r="BI198"/>
  <c r="BH198"/>
  <c r="BG198"/>
  <c r="BF198"/>
  <c r="T198"/>
  <c r="R198"/>
  <c r="P198"/>
  <c r="BI194"/>
  <c r="BH194"/>
  <c r="BG194"/>
  <c r="BF194"/>
  <c r="T194"/>
  <c r="R194"/>
  <c r="P194"/>
  <c r="BI185"/>
  <c r="BH185"/>
  <c r="BG185"/>
  <c r="BF185"/>
  <c r="T185"/>
  <c r="R185"/>
  <c r="P185"/>
  <c r="BI176"/>
  <c r="BH176"/>
  <c r="BG176"/>
  <c r="BF176"/>
  <c r="T176"/>
  <c r="R176"/>
  <c r="P176"/>
  <c r="BI173"/>
  <c r="BH173"/>
  <c r="BG173"/>
  <c r="BF173"/>
  <c r="T173"/>
  <c r="R173"/>
  <c r="P173"/>
  <c r="BI166"/>
  <c r="BH166"/>
  <c r="BG166"/>
  <c r="BF166"/>
  <c r="T166"/>
  <c r="R166"/>
  <c r="P166"/>
  <c r="BI163"/>
  <c r="BH163"/>
  <c r="BG163"/>
  <c r="BF163"/>
  <c r="T163"/>
  <c r="R163"/>
  <c r="P163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3"/>
  <c r="BH143"/>
  <c r="BG143"/>
  <c r="BF143"/>
  <c r="T143"/>
  <c r="R143"/>
  <c r="P143"/>
  <c r="BI136"/>
  <c r="BH136"/>
  <c r="BG136"/>
  <c r="BF136"/>
  <c r="T136"/>
  <c r="R136"/>
  <c r="P136"/>
  <c r="BI131"/>
  <c r="BH131"/>
  <c r="BG131"/>
  <c r="BF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122"/>
  <c r="E7"/>
  <c r="E85"/>
  <c i="15" r="J37"/>
  <c r="J36"/>
  <c i="1" r="AY108"/>
  <c i="15" r="J35"/>
  <c i="1" r="AX108"/>
  <c i="15"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6"/>
  <c r="BH426"/>
  <c r="BG426"/>
  <c r="BF426"/>
  <c r="T426"/>
  <c r="R426"/>
  <c r="P426"/>
  <c r="BI423"/>
  <c r="BH423"/>
  <c r="BG423"/>
  <c r="BF423"/>
  <c r="T423"/>
  <c r="R423"/>
  <c r="P423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11"/>
  <c r="BH411"/>
  <c r="BG411"/>
  <c r="BF411"/>
  <c r="T411"/>
  <c r="R411"/>
  <c r="P411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6"/>
  <c r="BH396"/>
  <c r="BG396"/>
  <c r="BF396"/>
  <c r="T396"/>
  <c r="R396"/>
  <c r="P396"/>
  <c r="BI391"/>
  <c r="BH391"/>
  <c r="BG391"/>
  <c r="BF391"/>
  <c r="T391"/>
  <c r="R391"/>
  <c r="P391"/>
  <c r="BI387"/>
  <c r="BH387"/>
  <c r="BG387"/>
  <c r="BF387"/>
  <c r="T387"/>
  <c r="R387"/>
  <c r="P387"/>
  <c r="BI384"/>
  <c r="BH384"/>
  <c r="BG384"/>
  <c r="BF384"/>
  <c r="T384"/>
  <c r="R384"/>
  <c r="P384"/>
  <c r="BI382"/>
  <c r="BH382"/>
  <c r="BG382"/>
  <c r="BF382"/>
  <c r="T382"/>
  <c r="R382"/>
  <c r="P382"/>
  <c r="BI376"/>
  <c r="BH376"/>
  <c r="BG376"/>
  <c r="BF376"/>
  <c r="T376"/>
  <c r="T375"/>
  <c r="R376"/>
  <c r="R375"/>
  <c r="P376"/>
  <c r="P375"/>
  <c r="BI371"/>
  <c r="BH371"/>
  <c r="BG371"/>
  <c r="BF371"/>
  <c r="T371"/>
  <c r="T370"/>
  <c r="R371"/>
  <c r="R370"/>
  <c r="P371"/>
  <c r="P370"/>
  <c r="BI365"/>
  <c r="BH365"/>
  <c r="BG365"/>
  <c r="BF365"/>
  <c r="T365"/>
  <c r="T364"/>
  <c r="R365"/>
  <c r="R364"/>
  <c r="P365"/>
  <c r="P364"/>
  <c r="BI359"/>
  <c r="BH359"/>
  <c r="BG359"/>
  <c r="BF359"/>
  <c r="T359"/>
  <c r="R359"/>
  <c r="P359"/>
  <c r="BI354"/>
  <c r="BH354"/>
  <c r="BG354"/>
  <c r="BF354"/>
  <c r="T354"/>
  <c r="R354"/>
  <c r="P354"/>
  <c r="BI349"/>
  <c r="BH349"/>
  <c r="BG349"/>
  <c r="BF349"/>
  <c r="T349"/>
  <c r="R349"/>
  <c r="P349"/>
  <c r="BI344"/>
  <c r="BH344"/>
  <c r="BG344"/>
  <c r="BF344"/>
  <c r="T344"/>
  <c r="R344"/>
  <c r="P344"/>
  <c r="BI335"/>
  <c r="BH335"/>
  <c r="BG335"/>
  <c r="BF335"/>
  <c r="T335"/>
  <c r="R335"/>
  <c r="P335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300"/>
  <c r="BH300"/>
  <c r="BG300"/>
  <c r="BF300"/>
  <c r="T300"/>
  <c r="T294"/>
  <c r="R300"/>
  <c r="R294"/>
  <c r="P300"/>
  <c r="P294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2"/>
  <c r="BH262"/>
  <c r="BG262"/>
  <c r="BF262"/>
  <c r="T262"/>
  <c r="R262"/>
  <c r="P262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T241"/>
  <c r="R242"/>
  <c r="R241"/>
  <c r="P242"/>
  <c r="P241"/>
  <c r="BI239"/>
  <c r="BH239"/>
  <c r="BG239"/>
  <c r="BF239"/>
  <c r="T239"/>
  <c r="T238"/>
  <c r="R239"/>
  <c r="R238"/>
  <c r="P239"/>
  <c r="P238"/>
  <c r="BI233"/>
  <c r="BH233"/>
  <c r="BG233"/>
  <c r="BF233"/>
  <c r="T233"/>
  <c r="R233"/>
  <c r="P233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3"/>
  <c r="BH203"/>
  <c r="BG203"/>
  <c r="BF203"/>
  <c r="T203"/>
  <c r="R203"/>
  <c r="P203"/>
  <c r="BI197"/>
  <c r="BH197"/>
  <c r="BG197"/>
  <c r="BF197"/>
  <c r="T197"/>
  <c r="R197"/>
  <c r="P197"/>
  <c r="BI192"/>
  <c r="BH192"/>
  <c r="BG192"/>
  <c r="BF192"/>
  <c r="T192"/>
  <c r="T181"/>
  <c r="R192"/>
  <c r="R181"/>
  <c r="P192"/>
  <c r="P181"/>
  <c r="BI182"/>
  <c r="BH182"/>
  <c r="BG182"/>
  <c r="BF182"/>
  <c r="T182"/>
  <c r="R182"/>
  <c r="P182"/>
  <c r="BI175"/>
  <c r="BH175"/>
  <c r="BG175"/>
  <c r="BF175"/>
  <c r="T175"/>
  <c r="T164"/>
  <c r="R175"/>
  <c r="R164"/>
  <c r="P175"/>
  <c r="P164"/>
  <c r="BI165"/>
  <c r="BH165"/>
  <c r="BG165"/>
  <c r="BF165"/>
  <c r="T165"/>
  <c r="R165"/>
  <c r="P165"/>
  <c r="BI156"/>
  <c r="BH156"/>
  <c r="BG156"/>
  <c r="BF156"/>
  <c r="T156"/>
  <c r="T155"/>
  <c r="R156"/>
  <c r="R155"/>
  <c r="P156"/>
  <c r="P155"/>
  <c r="BI150"/>
  <c r="BH150"/>
  <c r="BG150"/>
  <c r="BF150"/>
  <c r="T150"/>
  <c r="T149"/>
  <c r="R150"/>
  <c r="R149"/>
  <c r="P150"/>
  <c r="P149"/>
  <c r="BI141"/>
  <c r="BH141"/>
  <c r="BG141"/>
  <c r="BF141"/>
  <c r="T141"/>
  <c r="T135"/>
  <c r="R141"/>
  <c r="R135"/>
  <c r="P141"/>
  <c r="P135"/>
  <c r="BI136"/>
  <c r="BH136"/>
  <c r="BG136"/>
  <c r="BF136"/>
  <c r="T136"/>
  <c r="R136"/>
  <c r="P136"/>
  <c r="J131"/>
  <c r="J130"/>
  <c r="F130"/>
  <c r="F128"/>
  <c r="E126"/>
  <c r="J92"/>
  <c r="J91"/>
  <c r="F91"/>
  <c r="F89"/>
  <c r="E87"/>
  <c r="J18"/>
  <c r="E18"/>
  <c r="F131"/>
  <c r="J17"/>
  <c r="J12"/>
  <c r="J89"/>
  <c r="E7"/>
  <c r="E124"/>
  <c i="14" r="J37"/>
  <c r="J36"/>
  <c i="1" r="AY107"/>
  <c i="14" r="J35"/>
  <c i="1" r="AX107"/>
  <c i="14" r="BI299"/>
  <c r="BH299"/>
  <c r="BG299"/>
  <c r="BF299"/>
  <c r="T299"/>
  <c r="R299"/>
  <c r="P299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7"/>
  <c r="BH277"/>
  <c r="BG277"/>
  <c r="BF277"/>
  <c r="T277"/>
  <c r="R277"/>
  <c r="P277"/>
  <c r="BI270"/>
  <c r="BH270"/>
  <c r="BG270"/>
  <c r="BF270"/>
  <c r="T270"/>
  <c r="R270"/>
  <c r="P270"/>
  <c r="BI264"/>
  <c r="BH264"/>
  <c r="BG264"/>
  <c r="BF264"/>
  <c r="T264"/>
  <c r="R264"/>
  <c r="P264"/>
  <c r="BI260"/>
  <c r="BH260"/>
  <c r="BG260"/>
  <c r="BF260"/>
  <c r="T260"/>
  <c r="R260"/>
  <c r="P260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0"/>
  <c r="BH230"/>
  <c r="BG230"/>
  <c r="BF230"/>
  <c r="T230"/>
  <c r="T229"/>
  <c r="R230"/>
  <c r="R229"/>
  <c r="P230"/>
  <c r="P229"/>
  <c r="BI224"/>
  <c r="BH224"/>
  <c r="BG224"/>
  <c r="BF224"/>
  <c r="T224"/>
  <c r="T223"/>
  <c r="R224"/>
  <c r="R223"/>
  <c r="P224"/>
  <c r="P223"/>
  <c r="BI218"/>
  <c r="BH218"/>
  <c r="BG218"/>
  <c r="BF218"/>
  <c r="T218"/>
  <c r="T217"/>
  <c r="R218"/>
  <c r="R217"/>
  <c r="P218"/>
  <c r="P217"/>
  <c r="BI213"/>
  <c r="BH213"/>
  <c r="BG213"/>
  <c r="BF213"/>
  <c r="T213"/>
  <c r="T212"/>
  <c r="R213"/>
  <c r="R212"/>
  <c r="P213"/>
  <c r="P212"/>
  <c r="BI205"/>
  <c r="BH205"/>
  <c r="BG205"/>
  <c r="BF205"/>
  <c r="T205"/>
  <c r="T194"/>
  <c r="R205"/>
  <c r="R194"/>
  <c r="P205"/>
  <c r="P194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T129"/>
  <c r="R130"/>
  <c r="R129"/>
  <c r="P130"/>
  <c r="P129"/>
  <c r="J125"/>
  <c r="J124"/>
  <c r="F124"/>
  <c r="F122"/>
  <c r="E120"/>
  <c r="J92"/>
  <c r="J91"/>
  <c r="F91"/>
  <c r="F89"/>
  <c r="E87"/>
  <c r="J18"/>
  <c r="E18"/>
  <c r="F125"/>
  <c r="J17"/>
  <c r="J12"/>
  <c r="J122"/>
  <c r="E7"/>
  <c r="E118"/>
  <c i="13" r="J37"/>
  <c r="J36"/>
  <c i="1" r="AY106"/>
  <c i="13" r="J35"/>
  <c i="1" r="AX106"/>
  <c i="13" r="BI368"/>
  <c r="BH368"/>
  <c r="BG368"/>
  <c r="BF368"/>
  <c r="T368"/>
  <c r="R368"/>
  <c r="P368"/>
  <c r="BI364"/>
  <c r="BH364"/>
  <c r="BG364"/>
  <c r="BF364"/>
  <c r="T364"/>
  <c r="R364"/>
  <c r="P364"/>
  <c r="BI358"/>
  <c r="BH358"/>
  <c r="BG358"/>
  <c r="BF358"/>
  <c r="T358"/>
  <c r="T357"/>
  <c r="R358"/>
  <c r="R357"/>
  <c r="P358"/>
  <c r="P357"/>
  <c r="BI352"/>
  <c r="BH352"/>
  <c r="BG352"/>
  <c r="BF352"/>
  <c r="T352"/>
  <c r="T351"/>
  <c r="R352"/>
  <c r="R351"/>
  <c r="P352"/>
  <c r="P351"/>
  <c r="BI346"/>
  <c r="BH346"/>
  <c r="BG346"/>
  <c r="BF346"/>
  <c r="T346"/>
  <c r="T345"/>
  <c r="R346"/>
  <c r="R345"/>
  <c r="P346"/>
  <c r="P345"/>
  <c r="BI339"/>
  <c r="BH339"/>
  <c r="BG339"/>
  <c r="BF339"/>
  <c r="T339"/>
  <c r="T338"/>
  <c r="R339"/>
  <c r="R338"/>
  <c r="P339"/>
  <c r="P338"/>
  <c r="BI333"/>
  <c r="BH333"/>
  <c r="BG333"/>
  <c r="BF333"/>
  <c r="T333"/>
  <c r="R333"/>
  <c r="P333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2"/>
  <c r="BH302"/>
  <c r="BG302"/>
  <c r="BF302"/>
  <c r="T302"/>
  <c r="R302"/>
  <c r="P302"/>
  <c r="BI297"/>
  <c r="BH297"/>
  <c r="BG297"/>
  <c r="BF297"/>
  <c r="T297"/>
  <c r="R297"/>
  <c r="P297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3"/>
  <c r="BH273"/>
  <c r="BG273"/>
  <c r="BF273"/>
  <c r="T273"/>
  <c r="R273"/>
  <c r="P273"/>
  <c r="BI268"/>
  <c r="BH268"/>
  <c r="BG268"/>
  <c r="BF268"/>
  <c r="T268"/>
  <c r="R268"/>
  <c r="P268"/>
  <c r="BI262"/>
  <c r="BH262"/>
  <c r="BG262"/>
  <c r="BF262"/>
  <c r="T262"/>
  <c r="T261"/>
  <c r="R262"/>
  <c r="R261"/>
  <c r="P262"/>
  <c r="P261"/>
  <c r="BI257"/>
  <c r="BH257"/>
  <c r="BG257"/>
  <c r="BF257"/>
  <c r="T257"/>
  <c r="T256"/>
  <c r="R257"/>
  <c r="R256"/>
  <c r="P257"/>
  <c r="P256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28"/>
  <c r="BH228"/>
  <c r="BG228"/>
  <c r="BF228"/>
  <c r="T228"/>
  <c r="R228"/>
  <c r="P228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2"/>
  <c r="BH192"/>
  <c r="BG192"/>
  <c r="BF192"/>
  <c r="T192"/>
  <c r="R192"/>
  <c r="P192"/>
  <c r="BI185"/>
  <c r="BH185"/>
  <c r="BG185"/>
  <c r="BF185"/>
  <c r="T185"/>
  <c r="R185"/>
  <c r="P185"/>
  <c r="BI177"/>
  <c r="BH177"/>
  <c r="BG177"/>
  <c r="BF177"/>
  <c r="T177"/>
  <c r="R177"/>
  <c r="P177"/>
  <c r="BI169"/>
  <c r="BH169"/>
  <c r="BG169"/>
  <c r="BF169"/>
  <c r="T169"/>
  <c r="R169"/>
  <c r="P169"/>
  <c r="BI160"/>
  <c r="BH160"/>
  <c r="BG160"/>
  <c r="BF160"/>
  <c r="T160"/>
  <c r="R160"/>
  <c r="P160"/>
  <c r="BI154"/>
  <c r="BH154"/>
  <c r="BG154"/>
  <c r="BF154"/>
  <c r="T154"/>
  <c r="T153"/>
  <c r="R154"/>
  <c r="R153"/>
  <c r="P154"/>
  <c r="P153"/>
  <c r="BI147"/>
  <c r="BH147"/>
  <c r="BG147"/>
  <c r="BF147"/>
  <c r="T147"/>
  <c r="R147"/>
  <c r="P147"/>
  <c r="BI140"/>
  <c r="BH140"/>
  <c r="BG140"/>
  <c r="BF140"/>
  <c r="T140"/>
  <c r="R140"/>
  <c r="P140"/>
  <c r="BI135"/>
  <c r="BH135"/>
  <c r="BG135"/>
  <c r="BF135"/>
  <c r="T135"/>
  <c r="R135"/>
  <c r="P135"/>
  <c r="J130"/>
  <c r="J129"/>
  <c r="F129"/>
  <c r="F127"/>
  <c r="E125"/>
  <c r="J92"/>
  <c r="J91"/>
  <c r="F91"/>
  <c r="F89"/>
  <c r="E87"/>
  <c r="J18"/>
  <c r="E18"/>
  <c r="F92"/>
  <c r="J17"/>
  <c r="J12"/>
  <c r="J127"/>
  <c r="E7"/>
  <c r="E85"/>
  <c i="12" r="J37"/>
  <c r="J36"/>
  <c i="1" r="AY105"/>
  <c i="12" r="J35"/>
  <c i="1" r="AX105"/>
  <c i="12"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11" r="J37"/>
  <c r="J36"/>
  <c i="1" r="AY104"/>
  <c i="11" r="J35"/>
  <c i="1" r="AX104"/>
  <c i="11"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10" r="J37"/>
  <c r="J36"/>
  <c i="1" r="AY103"/>
  <c i="10" r="J35"/>
  <c i="1" r="AX103"/>
  <c i="10"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89"/>
  <c r="E7"/>
  <c r="E110"/>
  <c i="9" r="J37"/>
  <c r="J36"/>
  <c i="1" r="AY102"/>
  <c i="9" r="J35"/>
  <c i="1" r="AX102"/>
  <c i="9"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8" r="J37"/>
  <c r="J36"/>
  <c i="1" r="AY101"/>
  <c i="8" r="J35"/>
  <c i="1" r="AX101"/>
  <c i="8"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7" r="J37"/>
  <c r="J36"/>
  <c i="1" r="AY100"/>
  <c i="7" r="J35"/>
  <c i="1" r="AX100"/>
  <c i="7" r="BI255"/>
  <c r="BH255"/>
  <c r="BG255"/>
  <c r="BF255"/>
  <c r="T255"/>
  <c r="T254"/>
  <c r="R255"/>
  <c r="R254"/>
  <c r="P255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T166"/>
  <c r="R167"/>
  <c r="R166"/>
  <c r="P167"/>
  <c r="P166"/>
  <c r="BI164"/>
  <c r="BH164"/>
  <c r="BG164"/>
  <c r="BF164"/>
  <c r="T164"/>
  <c r="T163"/>
  <c r="R164"/>
  <c r="R163"/>
  <c r="P164"/>
  <c r="P163"/>
  <c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3"/>
  <c r="J122"/>
  <c r="F122"/>
  <c r="F120"/>
  <c r="E118"/>
  <c r="J92"/>
  <c r="J91"/>
  <c r="F91"/>
  <c r="F89"/>
  <c r="E87"/>
  <c r="J18"/>
  <c r="E18"/>
  <c r="F92"/>
  <c r="J17"/>
  <c r="J12"/>
  <c r="J120"/>
  <c r="E7"/>
  <c r="E116"/>
  <c i="6" r="J37"/>
  <c r="J36"/>
  <c i="1" r="AY99"/>
  <c i="6" r="J35"/>
  <c i="1" r="AX99"/>
  <c i="6"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T146"/>
  <c r="R147"/>
  <c r="R146"/>
  <c r="P147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5" r="J37"/>
  <c r="J36"/>
  <c i="1" r="AY98"/>
  <c i="5" r="J35"/>
  <c i="1" r="AX98"/>
  <c i="5" r="BI217"/>
  <c r="BH217"/>
  <c r="BG217"/>
  <c r="BF217"/>
  <c r="T217"/>
  <c r="T216"/>
  <c r="R217"/>
  <c r="R216"/>
  <c r="P217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4" r="J37"/>
  <c r="J36"/>
  <c i="1" r="AY97"/>
  <c i="4" r="J35"/>
  <c i="1" r="AX97"/>
  <c i="4" r="BI289"/>
  <c r="BH289"/>
  <c r="BG289"/>
  <c r="BF289"/>
  <c r="T289"/>
  <c r="T288"/>
  <c r="R289"/>
  <c r="R288"/>
  <c r="P289"/>
  <c r="P288"/>
  <c r="BI283"/>
  <c r="BH283"/>
  <c r="BG283"/>
  <c r="BF283"/>
  <c r="T283"/>
  <c r="R283"/>
  <c r="P283"/>
  <c r="BI278"/>
  <c r="BH278"/>
  <c r="BG278"/>
  <c r="BF278"/>
  <c r="T278"/>
  <c r="R278"/>
  <c r="P278"/>
  <c r="BI271"/>
  <c r="BH271"/>
  <c r="BG271"/>
  <c r="BF271"/>
  <c r="T271"/>
  <c r="R271"/>
  <c r="P271"/>
  <c r="BI266"/>
  <c r="BH266"/>
  <c r="BG266"/>
  <c r="BF266"/>
  <c r="T266"/>
  <c r="R266"/>
  <c r="P266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4"/>
  <c r="BH224"/>
  <c r="BG224"/>
  <c r="BF224"/>
  <c r="T224"/>
  <c r="R224"/>
  <c r="P224"/>
  <c r="BI219"/>
  <c r="BH219"/>
  <c r="BG219"/>
  <c r="BF219"/>
  <c r="T219"/>
  <c r="R219"/>
  <c r="P219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7"/>
  <c r="BH187"/>
  <c r="BG187"/>
  <c r="BF187"/>
  <c r="T187"/>
  <c r="R187"/>
  <c r="P187"/>
  <c r="BI182"/>
  <c r="BH182"/>
  <c r="BG182"/>
  <c r="BF182"/>
  <c r="T182"/>
  <c r="R182"/>
  <c r="P182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2"/>
  <c r="BH132"/>
  <c r="BG132"/>
  <c r="BF132"/>
  <c r="T132"/>
  <c r="R132"/>
  <c r="P132"/>
  <c r="BI127"/>
  <c r="BH127"/>
  <c r="BG127"/>
  <c r="BF127"/>
  <c r="T127"/>
  <c r="R127"/>
  <c r="P127"/>
  <c r="BI123"/>
  <c r="BH123"/>
  <c r="BG123"/>
  <c r="BF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85"/>
  <c i="3" r="J37"/>
  <c r="J36"/>
  <c i="1" r="AY96"/>
  <c i="3" r="J35"/>
  <c i="1" r="AX96"/>
  <c i="3" r="BI326"/>
  <c r="BH326"/>
  <c r="BG326"/>
  <c r="BF326"/>
  <c r="T326"/>
  <c r="R326"/>
  <c r="P326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297"/>
  <c r="BH297"/>
  <c r="BG297"/>
  <c r="BF297"/>
  <c r="T297"/>
  <c r="R297"/>
  <c r="P297"/>
  <c r="BI293"/>
  <c r="BH293"/>
  <c r="BG293"/>
  <c r="BF293"/>
  <c r="T293"/>
  <c r="R293"/>
  <c r="P293"/>
  <c r="BI288"/>
  <c r="BH288"/>
  <c r="BG288"/>
  <c r="BF288"/>
  <c r="T288"/>
  <c r="R288"/>
  <c r="P288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8"/>
  <c r="BH268"/>
  <c r="BG268"/>
  <c r="BF268"/>
  <c r="T268"/>
  <c r="R268"/>
  <c r="P268"/>
  <c r="BI261"/>
  <c r="BH261"/>
  <c r="BG261"/>
  <c r="BF261"/>
  <c r="T261"/>
  <c r="R261"/>
  <c r="P261"/>
  <c r="BI255"/>
  <c r="BH255"/>
  <c r="BG255"/>
  <c r="BF255"/>
  <c r="T255"/>
  <c r="R255"/>
  <c r="P255"/>
  <c r="BI250"/>
  <c r="BH250"/>
  <c r="BG250"/>
  <c r="BF250"/>
  <c r="T250"/>
  <c r="R250"/>
  <c r="P250"/>
  <c r="BI243"/>
  <c r="BH243"/>
  <c r="BG243"/>
  <c r="BF243"/>
  <c r="T243"/>
  <c r="R243"/>
  <c r="P243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2"/>
  <c r="BH212"/>
  <c r="BG212"/>
  <c r="BF212"/>
  <c r="T212"/>
  <c r="R212"/>
  <c r="P212"/>
  <c r="BI207"/>
  <c r="BH207"/>
  <c r="BG207"/>
  <c r="BF207"/>
  <c r="T207"/>
  <c r="R207"/>
  <c r="P207"/>
  <c r="BI200"/>
  <c r="BH200"/>
  <c r="BG200"/>
  <c r="BF200"/>
  <c r="T200"/>
  <c r="T199"/>
  <c r="R200"/>
  <c r="R199"/>
  <c r="P200"/>
  <c r="P199"/>
  <c r="BI187"/>
  <c r="BH187"/>
  <c r="BG187"/>
  <c r="BF187"/>
  <c r="T187"/>
  <c r="T180"/>
  <c r="R187"/>
  <c r="R180"/>
  <c r="P187"/>
  <c r="P180"/>
  <c r="BI181"/>
  <c r="BH181"/>
  <c r="BG181"/>
  <c r="BF181"/>
  <c r="T181"/>
  <c r="R181"/>
  <c r="P181"/>
  <c r="BI168"/>
  <c r="BH168"/>
  <c r="BG168"/>
  <c r="BF168"/>
  <c r="T168"/>
  <c r="R168"/>
  <c r="P168"/>
  <c r="BI162"/>
  <c r="BH162"/>
  <c r="BG162"/>
  <c r="BF162"/>
  <c r="T162"/>
  <c r="R162"/>
  <c r="P162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2" r="J37"/>
  <c r="J36"/>
  <c i="1" r="AY95"/>
  <c i="2" r="J35"/>
  <c i="1" r="AX95"/>
  <c i="2" r="BI750"/>
  <c r="BH750"/>
  <c r="BG750"/>
  <c r="BF750"/>
  <c r="T750"/>
  <c r="R750"/>
  <c r="P750"/>
  <c r="BI745"/>
  <c r="BH745"/>
  <c r="BG745"/>
  <c r="BF745"/>
  <c r="T745"/>
  <c r="R745"/>
  <c r="P745"/>
  <c r="BI740"/>
  <c r="BH740"/>
  <c r="BG740"/>
  <c r="BF740"/>
  <c r="T740"/>
  <c r="R740"/>
  <c r="P740"/>
  <c r="BI727"/>
  <c r="BH727"/>
  <c r="BG727"/>
  <c r="BF727"/>
  <c r="T727"/>
  <c r="R727"/>
  <c r="P727"/>
  <c r="BI720"/>
  <c r="BH720"/>
  <c r="BG720"/>
  <c r="BF720"/>
  <c r="T720"/>
  <c r="R720"/>
  <c r="P720"/>
  <c r="BI712"/>
  <c r="BH712"/>
  <c r="BG712"/>
  <c r="BF712"/>
  <c r="T712"/>
  <c r="R712"/>
  <c r="P712"/>
  <c r="BI705"/>
  <c r="BH705"/>
  <c r="BG705"/>
  <c r="BF705"/>
  <c r="T705"/>
  <c r="R705"/>
  <c r="P705"/>
  <c r="BI698"/>
  <c r="BH698"/>
  <c r="BG698"/>
  <c r="BF698"/>
  <c r="T698"/>
  <c r="R698"/>
  <c r="P698"/>
  <c r="BI692"/>
  <c r="BH692"/>
  <c r="BG692"/>
  <c r="BF692"/>
  <c r="T692"/>
  <c r="R692"/>
  <c r="P692"/>
  <c r="BI687"/>
  <c r="BH687"/>
  <c r="BG687"/>
  <c r="BF687"/>
  <c r="T687"/>
  <c r="R687"/>
  <c r="P687"/>
  <c r="BI682"/>
  <c r="BH682"/>
  <c r="BG682"/>
  <c r="BF682"/>
  <c r="T682"/>
  <c r="R682"/>
  <c r="P682"/>
  <c r="BI677"/>
  <c r="BH677"/>
  <c r="BG677"/>
  <c r="BF677"/>
  <c r="T677"/>
  <c r="R677"/>
  <c r="P677"/>
  <c r="BI671"/>
  <c r="BH671"/>
  <c r="BG671"/>
  <c r="BF671"/>
  <c r="T671"/>
  <c r="R671"/>
  <c r="P671"/>
  <c r="BI665"/>
  <c r="BH665"/>
  <c r="BG665"/>
  <c r="BF665"/>
  <c r="T665"/>
  <c r="R665"/>
  <c r="P665"/>
  <c r="BI658"/>
  <c r="BH658"/>
  <c r="BG658"/>
  <c r="BF658"/>
  <c r="T658"/>
  <c r="R658"/>
  <c r="P658"/>
  <c r="BI653"/>
  <c r="BH653"/>
  <c r="BG653"/>
  <c r="BF653"/>
  <c r="T653"/>
  <c r="R653"/>
  <c r="P653"/>
  <c r="BI648"/>
  <c r="BH648"/>
  <c r="BG648"/>
  <c r="BF648"/>
  <c r="T648"/>
  <c r="R648"/>
  <c r="P648"/>
  <c r="BI638"/>
  <c r="BH638"/>
  <c r="BG638"/>
  <c r="BF638"/>
  <c r="T638"/>
  <c r="R638"/>
  <c r="P638"/>
  <c r="BI631"/>
  <c r="BH631"/>
  <c r="BG631"/>
  <c r="BF631"/>
  <c r="T631"/>
  <c r="R631"/>
  <c r="P631"/>
  <c r="BI626"/>
  <c r="BH626"/>
  <c r="BG626"/>
  <c r="BF626"/>
  <c r="T626"/>
  <c r="R626"/>
  <c r="P626"/>
  <c r="BI618"/>
  <c r="BH618"/>
  <c r="BG618"/>
  <c r="BF618"/>
  <c r="T618"/>
  <c r="R618"/>
  <c r="P618"/>
  <c r="BI599"/>
  <c r="BH599"/>
  <c r="BG599"/>
  <c r="BF599"/>
  <c r="T599"/>
  <c r="R599"/>
  <c r="P599"/>
  <c r="BI593"/>
  <c r="BH593"/>
  <c r="BG593"/>
  <c r="BF593"/>
  <c r="T593"/>
  <c r="R593"/>
  <c r="P593"/>
  <c r="BI587"/>
  <c r="BH587"/>
  <c r="BG587"/>
  <c r="BF587"/>
  <c r="T587"/>
  <c r="R587"/>
  <c r="P587"/>
  <c r="BI581"/>
  <c r="BH581"/>
  <c r="BG581"/>
  <c r="BF581"/>
  <c r="T581"/>
  <c r="R581"/>
  <c r="P581"/>
  <c r="BI575"/>
  <c r="BH575"/>
  <c r="BG575"/>
  <c r="BF575"/>
  <c r="T575"/>
  <c r="R575"/>
  <c r="P575"/>
  <c r="BI569"/>
  <c r="BH569"/>
  <c r="BG569"/>
  <c r="BF569"/>
  <c r="T569"/>
  <c r="R569"/>
  <c r="P569"/>
  <c r="BI562"/>
  <c r="BH562"/>
  <c r="BG562"/>
  <c r="BF562"/>
  <c r="T562"/>
  <c r="R562"/>
  <c r="P562"/>
  <c r="BI556"/>
  <c r="BH556"/>
  <c r="BG556"/>
  <c r="BF556"/>
  <c r="T556"/>
  <c r="R556"/>
  <c r="P556"/>
  <c r="BI551"/>
  <c r="BH551"/>
  <c r="BG551"/>
  <c r="BF551"/>
  <c r="T551"/>
  <c r="R551"/>
  <c r="P551"/>
  <c r="BI545"/>
  <c r="BH545"/>
  <c r="BG545"/>
  <c r="BF545"/>
  <c r="T545"/>
  <c r="R545"/>
  <c r="P545"/>
  <c r="BI536"/>
  <c r="BH536"/>
  <c r="BG536"/>
  <c r="BF536"/>
  <c r="T536"/>
  <c r="R536"/>
  <c r="P536"/>
  <c r="BI532"/>
  <c r="BH532"/>
  <c r="BG532"/>
  <c r="BF532"/>
  <c r="T532"/>
  <c r="R532"/>
  <c r="P532"/>
  <c r="BI526"/>
  <c r="BH526"/>
  <c r="BG526"/>
  <c r="BF526"/>
  <c r="T526"/>
  <c r="R526"/>
  <c r="P526"/>
  <c r="BI521"/>
  <c r="BH521"/>
  <c r="BG521"/>
  <c r="BF521"/>
  <c r="T521"/>
  <c r="R521"/>
  <c r="P521"/>
  <c r="BI512"/>
  <c r="BH512"/>
  <c r="BG512"/>
  <c r="BF512"/>
  <c r="T512"/>
  <c r="R512"/>
  <c r="P512"/>
  <c r="BI507"/>
  <c r="BH507"/>
  <c r="BG507"/>
  <c r="BF507"/>
  <c r="T507"/>
  <c r="R507"/>
  <c r="P507"/>
  <c r="BI499"/>
  <c r="BH499"/>
  <c r="BG499"/>
  <c r="BF499"/>
  <c r="T499"/>
  <c r="R499"/>
  <c r="P499"/>
  <c r="BI494"/>
  <c r="BH494"/>
  <c r="BG494"/>
  <c r="BF494"/>
  <c r="T494"/>
  <c r="R494"/>
  <c r="P494"/>
  <c r="BI486"/>
  <c r="BH486"/>
  <c r="BG486"/>
  <c r="BF486"/>
  <c r="T486"/>
  <c r="R486"/>
  <c r="P486"/>
  <c r="BI479"/>
  <c r="BH479"/>
  <c r="BG479"/>
  <c r="BF479"/>
  <c r="T479"/>
  <c r="R479"/>
  <c r="P479"/>
  <c r="BI474"/>
  <c r="BH474"/>
  <c r="BG474"/>
  <c r="BF474"/>
  <c r="T474"/>
  <c r="R474"/>
  <c r="P474"/>
  <c r="BI468"/>
  <c r="BH468"/>
  <c r="BG468"/>
  <c r="BF468"/>
  <c r="T468"/>
  <c r="R468"/>
  <c r="P468"/>
  <c r="BI463"/>
  <c r="BH463"/>
  <c r="BG463"/>
  <c r="BF463"/>
  <c r="T463"/>
  <c r="R463"/>
  <c r="P463"/>
  <c r="BI458"/>
  <c r="BH458"/>
  <c r="BG458"/>
  <c r="BF458"/>
  <c r="T458"/>
  <c r="R458"/>
  <c r="P458"/>
  <c r="BI444"/>
  <c r="BH444"/>
  <c r="BG444"/>
  <c r="BF444"/>
  <c r="T444"/>
  <c r="R444"/>
  <c r="P444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9"/>
  <c r="BH419"/>
  <c r="BG419"/>
  <c r="BF419"/>
  <c r="T419"/>
  <c r="R419"/>
  <c r="P419"/>
  <c r="BI409"/>
  <c r="BH409"/>
  <c r="BG409"/>
  <c r="BF409"/>
  <c r="T409"/>
  <c r="R409"/>
  <c r="P409"/>
  <c r="BI404"/>
  <c r="BH404"/>
  <c r="BG404"/>
  <c r="BF404"/>
  <c r="T404"/>
  <c r="R404"/>
  <c r="P404"/>
  <c r="BI396"/>
  <c r="BH396"/>
  <c r="BG396"/>
  <c r="BF396"/>
  <c r="T396"/>
  <c r="R396"/>
  <c r="P396"/>
  <c r="BI391"/>
  <c r="BH391"/>
  <c r="BG391"/>
  <c r="BF391"/>
  <c r="T391"/>
  <c r="R391"/>
  <c r="P391"/>
  <c r="BI386"/>
  <c r="BH386"/>
  <c r="BG386"/>
  <c r="BF386"/>
  <c r="T386"/>
  <c r="R386"/>
  <c r="P386"/>
  <c r="BI381"/>
  <c r="BH381"/>
  <c r="BG381"/>
  <c r="BF381"/>
  <c r="T381"/>
  <c r="R381"/>
  <c r="P381"/>
  <c r="BI374"/>
  <c r="BH374"/>
  <c r="BG374"/>
  <c r="BF374"/>
  <c r="T374"/>
  <c r="R374"/>
  <c r="P374"/>
  <c r="BI367"/>
  <c r="BH367"/>
  <c r="BG367"/>
  <c r="BF367"/>
  <c r="T367"/>
  <c r="R367"/>
  <c r="P367"/>
  <c r="BI361"/>
  <c r="BH361"/>
  <c r="BG361"/>
  <c r="BF361"/>
  <c r="T361"/>
  <c r="R361"/>
  <c r="P361"/>
  <c r="BI354"/>
  <c r="BH354"/>
  <c r="BG354"/>
  <c r="BF354"/>
  <c r="T354"/>
  <c r="R354"/>
  <c r="P354"/>
  <c r="BI346"/>
  <c r="BH346"/>
  <c r="BG346"/>
  <c r="BF346"/>
  <c r="T346"/>
  <c r="R346"/>
  <c r="P346"/>
  <c r="BI341"/>
  <c r="BH341"/>
  <c r="BG341"/>
  <c r="BF341"/>
  <c r="T341"/>
  <c r="R341"/>
  <c r="P341"/>
  <c r="BI333"/>
  <c r="BH333"/>
  <c r="BG333"/>
  <c r="BF333"/>
  <c r="T333"/>
  <c r="R333"/>
  <c r="P333"/>
  <c r="BI328"/>
  <c r="BH328"/>
  <c r="BG328"/>
  <c r="BF328"/>
  <c r="T328"/>
  <c r="R328"/>
  <c r="P328"/>
  <c r="BI322"/>
  <c r="BH322"/>
  <c r="BG322"/>
  <c r="BF322"/>
  <c r="T322"/>
  <c r="R322"/>
  <c r="P322"/>
  <c r="BI317"/>
  <c r="BH317"/>
  <c r="BG317"/>
  <c r="BF317"/>
  <c r="T317"/>
  <c r="R317"/>
  <c r="P317"/>
  <c r="BI311"/>
  <c r="BH311"/>
  <c r="BG311"/>
  <c r="BF311"/>
  <c r="T311"/>
  <c r="R311"/>
  <c r="P311"/>
  <c r="BI306"/>
  <c r="BH306"/>
  <c r="BG306"/>
  <c r="BF306"/>
  <c r="T306"/>
  <c r="R306"/>
  <c r="P306"/>
  <c r="BI299"/>
  <c r="BH299"/>
  <c r="BG299"/>
  <c r="BF299"/>
  <c r="T299"/>
  <c r="R299"/>
  <c r="P299"/>
  <c r="BI293"/>
  <c r="BH293"/>
  <c r="BG293"/>
  <c r="BF293"/>
  <c r="T293"/>
  <c r="R293"/>
  <c r="P293"/>
  <c r="BI284"/>
  <c r="BH284"/>
  <c r="BG284"/>
  <c r="BF284"/>
  <c r="T284"/>
  <c r="R284"/>
  <c r="P284"/>
  <c r="BI277"/>
  <c r="BH277"/>
  <c r="BG277"/>
  <c r="BF277"/>
  <c r="T277"/>
  <c r="R277"/>
  <c r="P277"/>
  <c r="BI265"/>
  <c r="BH265"/>
  <c r="BG265"/>
  <c r="BF265"/>
  <c r="T265"/>
  <c r="R265"/>
  <c r="P265"/>
  <c r="BI260"/>
  <c r="BH260"/>
  <c r="BG260"/>
  <c r="BF260"/>
  <c r="T260"/>
  <c r="R260"/>
  <c r="P260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1"/>
  <c r="BH211"/>
  <c r="BG211"/>
  <c r="BF211"/>
  <c r="T211"/>
  <c r="R211"/>
  <c r="P211"/>
  <c r="BI205"/>
  <c r="BH205"/>
  <c r="BG205"/>
  <c r="BF205"/>
  <c r="T205"/>
  <c r="R205"/>
  <c r="P205"/>
  <c r="BI202"/>
  <c r="BH202"/>
  <c r="BG202"/>
  <c r="BF202"/>
  <c r="T202"/>
  <c r="R202"/>
  <c r="P202"/>
  <c r="BI197"/>
  <c r="BH197"/>
  <c r="BG197"/>
  <c r="BF197"/>
  <c r="T197"/>
  <c r="R197"/>
  <c r="P197"/>
  <c r="BI178"/>
  <c r="BH178"/>
  <c r="BG178"/>
  <c r="BF178"/>
  <c r="T178"/>
  <c r="R178"/>
  <c r="P178"/>
  <c r="BI168"/>
  <c r="BH168"/>
  <c r="BG168"/>
  <c r="BF168"/>
  <c r="T168"/>
  <c r="R168"/>
  <c r="P168"/>
  <c r="BI163"/>
  <c r="BH163"/>
  <c r="BG163"/>
  <c r="BF163"/>
  <c r="T163"/>
  <c r="R163"/>
  <c r="P163"/>
  <c r="BI155"/>
  <c r="BH155"/>
  <c r="BG155"/>
  <c r="BF155"/>
  <c r="T155"/>
  <c r="R155"/>
  <c r="P155"/>
  <c r="BI145"/>
  <c r="BH145"/>
  <c r="BG145"/>
  <c r="BF145"/>
  <c r="T145"/>
  <c r="R145"/>
  <c r="P145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85"/>
  <c i="1" r="L90"/>
  <c r="AM90"/>
  <c r="AM89"/>
  <c r="L89"/>
  <c r="AM87"/>
  <c r="L87"/>
  <c r="L85"/>
  <c r="L84"/>
  <c i="27" r="BK183"/>
  <c r="J175"/>
  <c r="BK173"/>
  <c i="25" r="BK159"/>
  <c r="J157"/>
  <c r="BK155"/>
  <c r="J153"/>
  <c r="BK149"/>
  <c r="J147"/>
  <c r="BK143"/>
  <c r="J141"/>
  <c r="J137"/>
  <c r="J135"/>
  <c r="BK133"/>
  <c r="J131"/>
  <c r="BK123"/>
  <c r="BK121"/>
  <c r="BK119"/>
  <c r="J117"/>
  <c i="24" r="BK625"/>
  <c r="J599"/>
  <c r="BK595"/>
  <c r="J572"/>
  <c r="BK560"/>
  <c r="J554"/>
  <c r="BK549"/>
  <c r="J549"/>
  <c r="BK535"/>
  <c r="J530"/>
  <c r="J524"/>
  <c r="J498"/>
  <c r="BK485"/>
  <c r="J479"/>
  <c r="BK474"/>
  <c r="J469"/>
  <c r="J453"/>
  <c r="J432"/>
  <c r="J427"/>
  <c r="BK387"/>
  <c r="J358"/>
  <c r="BK344"/>
  <c r="BK338"/>
  <c r="BK328"/>
  <c r="J323"/>
  <c r="BK318"/>
  <c r="BK308"/>
  <c r="BK297"/>
  <c r="J291"/>
  <c r="BK281"/>
  <c r="BK271"/>
  <c r="BK266"/>
  <c r="J255"/>
  <c r="BK250"/>
  <c r="BK234"/>
  <c r="J199"/>
  <c r="J192"/>
  <c r="BK184"/>
  <c r="J173"/>
  <c r="J155"/>
  <c i="23" r="BK186"/>
  <c r="BK160"/>
  <c r="J153"/>
  <c r="BK129"/>
  <c i="22" r="J179"/>
  <c r="BK160"/>
  <c r="J151"/>
  <c r="BK146"/>
  <c r="BK141"/>
  <c r="J131"/>
  <c r="BK125"/>
  <c i="21" r="J205"/>
  <c r="BK194"/>
  <c r="J170"/>
  <c r="BK160"/>
  <c r="BK155"/>
  <c r="J150"/>
  <c r="BK139"/>
  <c r="BK128"/>
  <c i="20" r="J227"/>
  <c r="J203"/>
  <c r="J197"/>
  <c r="BK189"/>
  <c r="BK173"/>
  <c r="J148"/>
  <c i="19" r="J372"/>
  <c r="J366"/>
  <c r="BK345"/>
  <c r="BK338"/>
  <c r="BK299"/>
  <c r="BK281"/>
  <c r="J267"/>
  <c r="J242"/>
  <c r="BK233"/>
  <c r="BK218"/>
  <c r="J208"/>
  <c r="BK185"/>
  <c r="BK153"/>
  <c r="J145"/>
  <c i="18" r="BK805"/>
  <c r="BK799"/>
  <c r="J793"/>
  <c r="BK785"/>
  <c r="J780"/>
  <c r="BK767"/>
  <c r="J747"/>
  <c r="BK724"/>
  <c r="J717"/>
  <c r="BK683"/>
  <c r="BK678"/>
  <c r="J659"/>
  <c r="BK653"/>
  <c r="BK634"/>
  <c r="BK624"/>
  <c r="J619"/>
  <c r="J604"/>
  <c r="J599"/>
  <c r="BK589"/>
  <c r="J581"/>
  <c r="BK557"/>
  <c r="J527"/>
  <c r="J519"/>
  <c r="J484"/>
  <c r="BK477"/>
  <c r="J456"/>
  <c r="BK444"/>
  <c r="BK439"/>
  <c r="J433"/>
  <c r="BK418"/>
  <c r="J409"/>
  <c r="J400"/>
  <c r="BK385"/>
  <c r="J380"/>
  <c r="J370"/>
  <c r="BK353"/>
  <c r="BK347"/>
  <c r="BK342"/>
  <c r="BK322"/>
  <c r="J317"/>
  <c r="BK297"/>
  <c r="BK281"/>
  <c r="J270"/>
  <c r="BK264"/>
  <c r="J258"/>
  <c r="J252"/>
  <c r="J245"/>
  <c r="J238"/>
  <c r="BK216"/>
  <c r="BK210"/>
  <c r="BK204"/>
  <c r="J188"/>
  <c r="BK169"/>
  <c r="BK150"/>
  <c r="J144"/>
  <c i="17" r="J699"/>
  <c r="BK693"/>
  <c r="BK687"/>
  <c r="BK680"/>
  <c r="BK674"/>
  <c r="BK665"/>
  <c r="BK658"/>
  <c r="BK634"/>
  <c r="J624"/>
  <c r="J619"/>
  <c r="BK604"/>
  <c r="BK597"/>
  <c r="BK579"/>
  <c r="J574"/>
  <c r="BK572"/>
  <c r="J563"/>
  <c r="BK532"/>
  <c r="J516"/>
  <c r="BK505"/>
  <c r="BK490"/>
  <c r="J466"/>
  <c r="J461"/>
  <c r="BK456"/>
  <c r="BK451"/>
  <c r="J437"/>
  <c r="J431"/>
  <c r="J420"/>
  <c r="BK409"/>
  <c r="BK394"/>
  <c r="J387"/>
  <c r="J374"/>
  <c r="J360"/>
  <c r="BK350"/>
  <c r="J340"/>
  <c r="BK335"/>
  <c r="J328"/>
  <c r="J316"/>
  <c r="J311"/>
  <c r="BK302"/>
  <c r="BK274"/>
  <c r="J247"/>
  <c r="J217"/>
  <c r="J210"/>
  <c r="J203"/>
  <c r="J188"/>
  <c r="J171"/>
  <c r="J166"/>
  <c r="BK157"/>
  <c r="BK132"/>
  <c i="16" r="BK372"/>
  <c r="BK368"/>
  <c r="BK359"/>
  <c r="J343"/>
  <c r="BK336"/>
  <c r="BK323"/>
  <c r="BK321"/>
  <c r="J317"/>
  <c r="J309"/>
  <c r="J303"/>
  <c r="BK297"/>
  <c r="BK285"/>
  <c r="J262"/>
  <c r="J259"/>
  <c r="J257"/>
  <c r="J255"/>
  <c r="J251"/>
  <c r="BK240"/>
  <c r="J217"/>
  <c r="BK210"/>
  <c r="BK198"/>
  <c r="J194"/>
  <c r="BK185"/>
  <c r="J176"/>
  <c r="BK173"/>
  <c r="BK166"/>
  <c r="J163"/>
  <c r="J143"/>
  <c i="15" r="BK429"/>
  <c r="BK423"/>
  <c r="J420"/>
  <c r="BK408"/>
  <c r="BK405"/>
  <c r="J402"/>
  <c r="BK399"/>
  <c r="BK396"/>
  <c r="J391"/>
  <c r="BK384"/>
  <c r="BK376"/>
  <c r="BK371"/>
  <c r="BK354"/>
  <c r="J349"/>
  <c r="BK322"/>
  <c r="J316"/>
  <c r="BK311"/>
  <c r="J300"/>
  <c r="J290"/>
  <c r="BK271"/>
  <c r="J254"/>
  <c r="J242"/>
  <c r="BK239"/>
  <c r="J219"/>
  <c r="J182"/>
  <c r="J165"/>
  <c r="BK150"/>
  <c i="14" r="J281"/>
  <c r="BK270"/>
  <c r="J260"/>
  <c r="BK242"/>
  <c r="J237"/>
  <c r="J224"/>
  <c r="J213"/>
  <c r="BK195"/>
  <c r="BK190"/>
  <c r="BK186"/>
  <c r="BK162"/>
  <c r="J153"/>
  <c r="BK147"/>
  <c r="J141"/>
  <c r="BK136"/>
  <c r="J130"/>
  <c i="13" r="BK368"/>
  <c r="J368"/>
  <c r="J364"/>
  <c r="BK358"/>
  <c r="BK352"/>
  <c r="BK333"/>
  <c r="J324"/>
  <c r="J320"/>
  <c r="J314"/>
  <c r="BK308"/>
  <c r="J302"/>
  <c r="J290"/>
  <c r="BK284"/>
  <c r="J278"/>
  <c r="J237"/>
  <c r="BK218"/>
  <c r="J213"/>
  <c r="J207"/>
  <c r="BK192"/>
  <c r="BK177"/>
  <c r="BK169"/>
  <c i="12" r="BK181"/>
  <c r="BK179"/>
  <c r="BK177"/>
  <c r="J175"/>
  <c r="BK173"/>
  <c r="BK171"/>
  <c r="J169"/>
  <c r="J157"/>
  <c r="J151"/>
  <c r="BK149"/>
  <c r="J141"/>
  <c r="J139"/>
  <c r="J137"/>
  <c r="BK123"/>
  <c i="11" r="BK171"/>
  <c r="BK169"/>
  <c r="J167"/>
  <c r="J163"/>
  <c r="BK161"/>
  <c r="J159"/>
  <c r="BK157"/>
  <c r="BK153"/>
  <c r="J149"/>
  <c r="BK145"/>
  <c r="BK129"/>
  <c r="J125"/>
  <c r="BK123"/>
  <c i="10" r="BK191"/>
  <c r="BK179"/>
  <c r="BK177"/>
  <c r="BK175"/>
  <c r="J173"/>
  <c r="BK171"/>
  <c r="J169"/>
  <c r="BK165"/>
  <c r="BK159"/>
  <c r="J157"/>
  <c r="J151"/>
  <c r="BK147"/>
  <c r="BK143"/>
  <c r="BK139"/>
  <c r="BK137"/>
  <c r="J135"/>
  <c r="BK133"/>
  <c r="BK127"/>
  <c i="9" r="J201"/>
  <c r="BK195"/>
  <c r="J191"/>
  <c r="BK187"/>
  <c r="BK185"/>
  <c r="BK161"/>
  <c r="J155"/>
  <c r="J147"/>
  <c r="BK145"/>
  <c r="BK135"/>
  <c r="J133"/>
  <c r="J131"/>
  <c r="J127"/>
  <c r="J125"/>
  <c i="8" r="BK147"/>
  <c r="J145"/>
  <c r="J143"/>
  <c r="BK139"/>
  <c r="BK125"/>
  <c i="7" r="BK255"/>
  <c r="J255"/>
  <c r="J252"/>
  <c r="BK250"/>
  <c r="J243"/>
  <c r="BK237"/>
  <c r="J235"/>
  <c r="BK229"/>
  <c r="J219"/>
  <c r="BK215"/>
  <c r="BK206"/>
  <c r="J204"/>
  <c r="J190"/>
  <c r="BK180"/>
  <c r="J178"/>
  <c r="BK170"/>
  <c r="BK164"/>
  <c r="J153"/>
  <c r="J151"/>
  <c r="J149"/>
  <c r="J145"/>
  <c r="BK130"/>
  <c r="J128"/>
  <c i="6" r="BK185"/>
  <c r="J183"/>
  <c r="BK179"/>
  <c r="J177"/>
  <c r="J175"/>
  <c r="J173"/>
  <c r="BK167"/>
  <c r="BK164"/>
  <c r="J158"/>
  <c r="BK152"/>
  <c r="BK150"/>
  <c r="BK147"/>
  <c r="J144"/>
  <c r="BK139"/>
  <c i="5" r="J205"/>
  <c r="BK195"/>
  <c r="J193"/>
  <c r="BK189"/>
  <c r="BK185"/>
  <c r="BK183"/>
  <c r="J179"/>
  <c r="J173"/>
  <c r="J169"/>
  <c r="BK161"/>
  <c r="BK149"/>
  <c r="J133"/>
  <c r="J126"/>
  <c i="4" r="J283"/>
  <c r="J271"/>
  <c r="J249"/>
  <c r="J239"/>
  <c r="BK234"/>
  <c r="BK229"/>
  <c r="J213"/>
  <c r="BK198"/>
  <c r="J187"/>
  <c r="J147"/>
  <c r="J137"/>
  <c r="BK132"/>
  <c i="3" r="J321"/>
  <c r="J316"/>
  <c r="J311"/>
  <c r="J306"/>
  <c r="J293"/>
  <c r="J279"/>
  <c r="J268"/>
  <c r="J261"/>
  <c r="BK255"/>
  <c r="J227"/>
  <c r="BK212"/>
  <c r="J207"/>
  <c r="BK187"/>
  <c r="BK168"/>
  <c r="J156"/>
  <c r="BK151"/>
  <c r="BK145"/>
  <c r="BK134"/>
  <c i="2" r="J712"/>
  <c r="BK698"/>
  <c r="J687"/>
  <c r="BK682"/>
  <c r="BK677"/>
  <c r="J653"/>
  <c r="BK638"/>
  <c r="BK631"/>
  <c r="BK618"/>
  <c r="J599"/>
  <c r="BK587"/>
  <c r="J581"/>
  <c r="BK575"/>
  <c r="BK536"/>
  <c r="J526"/>
  <c r="BK512"/>
  <c r="BK507"/>
  <c r="BK479"/>
  <c r="J474"/>
  <c r="J468"/>
  <c r="J444"/>
  <c r="BK438"/>
  <c r="J404"/>
  <c r="J396"/>
  <c r="J391"/>
  <c r="J381"/>
  <c r="BK328"/>
  <c r="J293"/>
  <c r="BK284"/>
  <c r="J277"/>
  <c r="BK265"/>
  <c r="BK249"/>
  <c r="BK244"/>
  <c r="J237"/>
  <c r="J230"/>
  <c r="J211"/>
  <c r="BK197"/>
  <c r="BK178"/>
  <c r="BK168"/>
  <c r="BK140"/>
  <c r="J134"/>
  <c i="27" r="BK171"/>
  <c r="J169"/>
  <c r="J147"/>
  <c r="BK142"/>
  <c r="BK140"/>
  <c r="BK135"/>
  <c r="BK133"/>
  <c r="J133"/>
  <c i="26" r="BK215"/>
  <c r="BK208"/>
  <c r="J204"/>
  <c r="J202"/>
  <c r="BK200"/>
  <c r="BK198"/>
  <c r="BK196"/>
  <c r="BK192"/>
  <c r="J188"/>
  <c r="J184"/>
  <c r="BK182"/>
  <c r="J180"/>
  <c r="J176"/>
  <c r="BK172"/>
  <c r="BK168"/>
  <c r="J166"/>
  <c r="BK164"/>
  <c r="BK162"/>
  <c r="J160"/>
  <c r="BK158"/>
  <c r="J148"/>
  <c r="J146"/>
  <c r="J141"/>
  <c r="BK137"/>
  <c r="J135"/>
  <c r="J130"/>
  <c r="BK126"/>
  <c i="25" r="BK239"/>
  <c r="J239"/>
  <c r="BK237"/>
  <c r="BK235"/>
  <c r="J233"/>
  <c r="J231"/>
  <c r="BK229"/>
  <c r="J225"/>
  <c r="BK217"/>
  <c r="J215"/>
  <c r="J213"/>
  <c r="BK211"/>
  <c r="BK209"/>
  <c r="BK205"/>
  <c r="J203"/>
  <c r="BK201"/>
  <c r="BK199"/>
  <c r="BK189"/>
  <c r="J183"/>
  <c r="BK181"/>
  <c r="BK179"/>
  <c r="BK177"/>
  <c r="BK171"/>
  <c r="BK169"/>
  <c r="J167"/>
  <c r="J165"/>
  <c r="J159"/>
  <c r="J145"/>
  <c r="J139"/>
  <c r="J133"/>
  <c r="J129"/>
  <c r="BK125"/>
  <c i="24" r="BK643"/>
  <c r="J643"/>
  <c r="BK641"/>
  <c r="J641"/>
  <c r="BK639"/>
  <c r="J639"/>
  <c r="BK637"/>
  <c r="J625"/>
  <c r="J620"/>
  <c r="J610"/>
  <c r="J605"/>
  <c r="BK599"/>
  <c r="J595"/>
  <c r="J589"/>
  <c r="J584"/>
  <c r="BK578"/>
  <c r="BK566"/>
  <c r="BK542"/>
  <c r="BK540"/>
  <c r="J519"/>
  <c r="BK464"/>
  <c r="BK453"/>
  <c r="J448"/>
  <c r="BK438"/>
  <c r="J412"/>
  <c r="BK382"/>
  <c r="BK377"/>
  <c r="BK349"/>
  <c r="J338"/>
  <c r="J328"/>
  <c r="BK323"/>
  <c r="J318"/>
  <c r="BK313"/>
  <c r="J303"/>
  <c r="BK286"/>
  <c r="J276"/>
  <c r="J266"/>
  <c r="BK255"/>
  <c r="BK220"/>
  <c r="J214"/>
  <c r="J207"/>
  <c r="BK178"/>
  <c r="BK173"/>
  <c r="BK155"/>
  <c r="BK146"/>
  <c r="J128"/>
  <c i="23" r="BK182"/>
  <c r="BK174"/>
  <c r="BK167"/>
  <c r="J160"/>
  <c r="J146"/>
  <c r="BK122"/>
  <c i="22" r="BK179"/>
  <c r="J160"/>
  <c r="J146"/>
  <c r="J141"/>
  <c r="BK136"/>
  <c r="BK131"/>
  <c r="J125"/>
  <c i="21" r="BK212"/>
  <c r="J212"/>
  <c r="J194"/>
  <c r="J180"/>
  <c r="J175"/>
  <c r="BK170"/>
  <c r="J165"/>
  <c r="BK150"/>
  <c r="J144"/>
  <c r="BK123"/>
  <c i="20" r="BK221"/>
  <c r="BK215"/>
  <c r="BK210"/>
  <c r="BK178"/>
  <c r="BK168"/>
  <c r="BK158"/>
  <c r="J129"/>
  <c r="J124"/>
  <c i="19" r="BK383"/>
  <c r="J383"/>
  <c r="BK376"/>
  <c r="J376"/>
  <c r="J354"/>
  <c r="J332"/>
  <c r="BK321"/>
  <c r="BK309"/>
  <c r="BK304"/>
  <c r="BK293"/>
  <c r="BK287"/>
  <c r="BK267"/>
  <c r="BK224"/>
  <c r="J218"/>
  <c r="J213"/>
  <c r="J201"/>
  <c r="J195"/>
  <c r="J180"/>
  <c r="BK174"/>
  <c r="BK136"/>
  <c r="J130"/>
  <c i="18" r="J813"/>
  <c r="J799"/>
  <c r="BK793"/>
  <c r="BK762"/>
  <c r="J752"/>
  <c r="J740"/>
  <c r="BK734"/>
  <c r="BK729"/>
  <c r="J724"/>
  <c r="J704"/>
  <c r="J692"/>
  <c r="BK688"/>
  <c r="J678"/>
  <c r="BK665"/>
  <c r="BK659"/>
  <c r="BK619"/>
  <c r="J614"/>
  <c r="BK594"/>
  <c r="J589"/>
  <c r="J576"/>
  <c r="BK571"/>
  <c r="BK564"/>
  <c r="J539"/>
  <c r="BK506"/>
  <c r="BK501"/>
  <c r="J477"/>
  <c r="BK456"/>
  <c r="J450"/>
  <c r="J428"/>
  <c r="J423"/>
  <c r="J390"/>
  <c r="J385"/>
  <c r="J375"/>
  <c r="BK370"/>
  <c r="J365"/>
  <c r="J342"/>
  <c r="BK337"/>
  <c r="BK332"/>
  <c r="J327"/>
  <c r="BK312"/>
  <c r="J306"/>
  <c r="J292"/>
  <c r="J264"/>
  <c r="BK238"/>
  <c r="BK222"/>
  <c r="J204"/>
  <c r="BK198"/>
  <c r="J177"/>
  <c r="J163"/>
  <c r="J138"/>
  <c r="BK132"/>
  <c r="J127"/>
  <c i="17" r="BK730"/>
  <c r="J730"/>
  <c r="BK722"/>
  <c r="J722"/>
  <c r="BK713"/>
  <c r="J713"/>
  <c r="BK706"/>
  <c r="J706"/>
  <c r="BK699"/>
  <c r="J687"/>
  <c r="J658"/>
  <c r="BK652"/>
  <c r="J652"/>
  <c r="BK646"/>
  <c r="J639"/>
  <c r="J634"/>
  <c r="BK629"/>
  <c r="BK624"/>
  <c r="J614"/>
  <c r="BK609"/>
  <c r="J572"/>
  <c r="BK556"/>
  <c r="BK549"/>
  <c r="BK537"/>
  <c r="BK526"/>
  <c r="BK511"/>
  <c r="J495"/>
  <c r="J485"/>
  <c r="BK477"/>
  <c r="BK461"/>
  <c r="BK437"/>
  <c r="BK425"/>
  <c r="BK420"/>
  <c r="BK404"/>
  <c r="BK374"/>
  <c r="J366"/>
  <c r="BK360"/>
  <c r="J355"/>
  <c r="BK340"/>
  <c r="BK322"/>
  <c r="BK311"/>
  <c r="J302"/>
  <c r="J297"/>
  <c r="BK292"/>
  <c r="J279"/>
  <c r="J260"/>
  <c r="J254"/>
  <c r="BK242"/>
  <c r="BK236"/>
  <c r="BK217"/>
  <c r="BK203"/>
  <c r="BK194"/>
  <c r="BK182"/>
  <c r="J157"/>
  <c r="J150"/>
  <c r="BK141"/>
  <c r="J132"/>
  <c r="J127"/>
  <c i="16" r="J372"/>
  <c r="J368"/>
  <c r="J365"/>
  <c r="J359"/>
  <c r="J353"/>
  <c r="BK350"/>
  <c r="J345"/>
  <c r="J341"/>
  <c r="BK331"/>
  <c r="J325"/>
  <c r="J323"/>
  <c r="J319"/>
  <c r="BK317"/>
  <c r="J315"/>
  <c r="J313"/>
  <c r="J311"/>
  <c r="BK307"/>
  <c r="BK305"/>
  <c r="J301"/>
  <c r="BK299"/>
  <c r="BK291"/>
  <c r="BK289"/>
  <c r="J282"/>
  <c r="BK275"/>
  <c r="BK271"/>
  <c r="J265"/>
  <c r="BK247"/>
  <c r="J243"/>
  <c r="J240"/>
  <c r="BK237"/>
  <c r="BK214"/>
  <c r="J198"/>
  <c r="BK194"/>
  <c r="J185"/>
  <c r="J166"/>
  <c r="BK163"/>
  <c r="BK155"/>
  <c r="J148"/>
  <c r="J131"/>
  <c i="15" r="BK432"/>
  <c r="BK417"/>
  <c r="BK414"/>
  <c r="BK411"/>
  <c r="J408"/>
  <c r="J396"/>
  <c r="BK391"/>
  <c r="BK387"/>
  <c r="BK382"/>
  <c r="BK359"/>
  <c r="BK331"/>
  <c r="J306"/>
  <c r="BK286"/>
  <c r="J281"/>
  <c r="J276"/>
  <c r="BK262"/>
  <c r="J248"/>
  <c r="BK233"/>
  <c r="BK225"/>
  <c r="BK192"/>
  <c r="BK182"/>
  <c r="BK165"/>
  <c r="J150"/>
  <c r="J141"/>
  <c i="14" r="BK299"/>
  <c r="J299"/>
  <c r="J295"/>
  <c r="J290"/>
  <c r="BK286"/>
  <c r="BK281"/>
  <c r="BK277"/>
  <c r="J270"/>
  <c r="BK264"/>
  <c r="BK260"/>
  <c r="J254"/>
  <c r="BK237"/>
  <c r="BK230"/>
  <c r="BK218"/>
  <c r="J205"/>
  <c r="J186"/>
  <c r="J181"/>
  <c r="J176"/>
  <c r="BK167"/>
  <c r="J162"/>
  <c r="J158"/>
  <c r="J147"/>
  <c r="J136"/>
  <c r="BK130"/>
  <c i="13" r="BK364"/>
  <c r="BK339"/>
  <c r="J328"/>
  <c r="BK302"/>
  <c r="BK297"/>
  <c r="BK290"/>
  <c r="J284"/>
  <c r="J268"/>
  <c r="BK262"/>
  <c r="BK237"/>
  <c r="BK228"/>
  <c r="J224"/>
  <c r="J218"/>
  <c r="J202"/>
  <c r="BK197"/>
  <c r="J192"/>
  <c r="J185"/>
  <c r="J140"/>
  <c r="J135"/>
  <c i="12" r="BK175"/>
  <c r="J173"/>
  <c r="J171"/>
  <c r="BK165"/>
  <c r="BK163"/>
  <c r="BK161"/>
  <c r="BK159"/>
  <c r="J155"/>
  <c r="J149"/>
  <c r="J147"/>
  <c r="BK145"/>
  <c r="BK141"/>
  <c r="BK137"/>
  <c r="BK135"/>
  <c r="BK133"/>
  <c r="BK131"/>
  <c r="J129"/>
  <c r="J125"/>
  <c i="11" r="J177"/>
  <c r="J175"/>
  <c r="J173"/>
  <c r="J169"/>
  <c r="BK165"/>
  <c r="J143"/>
  <c r="J137"/>
  <c r="J135"/>
  <c r="J133"/>
  <c r="BK131"/>
  <c r="BK127"/>
  <c i="10" r="J187"/>
  <c r="J185"/>
  <c r="BK183"/>
  <c r="BK173"/>
  <c r="BK169"/>
  <c r="J165"/>
  <c r="J163"/>
  <c r="BK157"/>
  <c r="BK153"/>
  <c r="BK151"/>
  <c r="J147"/>
  <c r="BK145"/>
  <c r="J141"/>
  <c r="J137"/>
  <c r="BK135"/>
  <c r="J131"/>
  <c r="BK129"/>
  <c r="J125"/>
  <c i="9" r="BK203"/>
  <c r="J203"/>
  <c r="J199"/>
  <c r="BK197"/>
  <c r="J193"/>
  <c r="BK189"/>
  <c r="BK181"/>
  <c r="J179"/>
  <c r="J177"/>
  <c r="J173"/>
  <c r="BK171"/>
  <c r="J169"/>
  <c r="BK163"/>
  <c r="J161"/>
  <c r="BK159"/>
  <c r="BK155"/>
  <c r="J153"/>
  <c r="J151"/>
  <c r="J149"/>
  <c r="BK147"/>
  <c r="BK143"/>
  <c r="BK141"/>
  <c r="J139"/>
  <c r="BK137"/>
  <c r="J135"/>
  <c r="J129"/>
  <c r="BK125"/>
  <c r="J123"/>
  <c i="8" r="BK145"/>
  <c r="BK141"/>
  <c r="J139"/>
  <c r="J135"/>
  <c r="J133"/>
  <c r="BK129"/>
  <c r="J127"/>
  <c i="7" r="BK252"/>
  <c r="BK247"/>
  <c r="J245"/>
  <c r="BK241"/>
  <c r="BK235"/>
  <c r="J233"/>
  <c r="J227"/>
  <c r="J223"/>
  <c r="J215"/>
  <c r="BK210"/>
  <c r="J208"/>
  <c r="J202"/>
  <c r="BK200"/>
  <c r="J198"/>
  <c r="J196"/>
  <c r="J194"/>
  <c r="BK192"/>
  <c r="J188"/>
  <c r="BK186"/>
  <c r="J184"/>
  <c r="J182"/>
  <c r="J180"/>
  <c r="J176"/>
  <c r="BK167"/>
  <c r="J161"/>
  <c r="J158"/>
  <c r="J156"/>
  <c r="BK147"/>
  <c r="BK145"/>
  <c r="BK143"/>
  <c r="BK141"/>
  <c r="J139"/>
  <c r="J132"/>
  <c r="J130"/>
  <c i="6" r="J187"/>
  <c r="J185"/>
  <c r="J181"/>
  <c r="J171"/>
  <c r="BK160"/>
  <c r="BK158"/>
  <c r="J154"/>
  <c r="J152"/>
  <c r="BK144"/>
  <c r="J142"/>
  <c r="J137"/>
  <c r="BK135"/>
  <c r="J133"/>
  <c r="BK131"/>
  <c r="J129"/>
  <c r="J126"/>
  <c r="BK124"/>
  <c i="5" r="BK214"/>
  <c r="J212"/>
  <c r="BK210"/>
  <c r="J203"/>
  <c r="J199"/>
  <c r="J197"/>
  <c r="J195"/>
  <c r="BK193"/>
  <c r="J191"/>
  <c r="J189"/>
  <c r="BK187"/>
  <c r="J177"/>
  <c r="BK167"/>
  <c r="J165"/>
  <c r="J163"/>
  <c r="J161"/>
  <c r="J159"/>
  <c r="J157"/>
  <c r="J155"/>
  <c r="J146"/>
  <c r="J143"/>
  <c r="BK140"/>
  <c r="J135"/>
  <c r="BK133"/>
  <c i="4" r="BK289"/>
  <c r="J289"/>
  <c r="J278"/>
  <c r="BK271"/>
  <c r="BK266"/>
  <c r="BK254"/>
  <c r="BK249"/>
  <c r="J244"/>
  <c r="BK239"/>
  <c r="J219"/>
  <c r="BK213"/>
  <c r="J208"/>
  <c r="BK182"/>
  <c r="BK157"/>
  <c r="BK127"/>
  <c r="BK123"/>
  <c i="3" r="BK316"/>
  <c r="BK306"/>
  <c r="BK284"/>
  <c r="BK268"/>
  <c r="BK261"/>
  <c r="BK250"/>
  <c r="J243"/>
  <c r="J232"/>
  <c r="J217"/>
  <c r="J212"/>
  <c r="J200"/>
  <c r="J187"/>
  <c r="J181"/>
  <c r="J139"/>
  <c i="2" r="BK750"/>
  <c r="J750"/>
  <c r="BK745"/>
  <c r="J745"/>
  <c r="BK740"/>
  <c r="J740"/>
  <c r="BK727"/>
  <c r="J727"/>
  <c r="BK720"/>
  <c r="BK705"/>
  <c r="J698"/>
  <c r="BK692"/>
  <c r="BK687"/>
  <c r="J682"/>
  <c r="J671"/>
  <c r="BK658"/>
  <c r="BK653"/>
  <c r="J648"/>
  <c r="J631"/>
  <c r="J626"/>
  <c r="J587"/>
  <c r="J569"/>
  <c r="BK545"/>
  <c r="BK521"/>
  <c r="J507"/>
  <c r="BK474"/>
  <c r="BK426"/>
  <c r="J419"/>
  <c r="J386"/>
  <c r="J374"/>
  <c r="BK367"/>
  <c r="J361"/>
  <c r="BK354"/>
  <c r="J346"/>
  <c r="BK341"/>
  <c r="BK333"/>
  <c r="BK322"/>
  <c r="BK317"/>
  <c r="BK311"/>
  <c r="J306"/>
  <c r="J284"/>
  <c r="BK277"/>
  <c r="BK237"/>
  <c r="BK230"/>
  <c r="J223"/>
  <c r="BK218"/>
  <c r="J205"/>
  <c r="BK202"/>
  <c r="J197"/>
  <c r="J178"/>
  <c r="BK155"/>
  <c r="J128"/>
  <c i="27" r="J183"/>
  <c r="J181"/>
  <c r="J179"/>
  <c r="BK177"/>
  <c r="J177"/>
  <c r="BK175"/>
  <c r="J171"/>
  <c r="BK169"/>
  <c r="BK164"/>
  <c r="J164"/>
  <c r="BK159"/>
  <c r="J159"/>
  <c r="BK157"/>
  <c r="J157"/>
  <c r="BK155"/>
  <c r="J155"/>
  <c r="BK153"/>
  <c r="J153"/>
  <c r="BK151"/>
  <c r="J151"/>
  <c r="BK149"/>
  <c r="J149"/>
  <c r="BK147"/>
  <c r="J142"/>
  <c r="J140"/>
  <c r="J135"/>
  <c r="BK128"/>
  <c r="J128"/>
  <c r="BK121"/>
  <c r="J121"/>
  <c r="BK119"/>
  <c r="J119"/>
  <c i="26" r="BK217"/>
  <c r="J217"/>
  <c r="J213"/>
  <c r="J210"/>
  <c r="J208"/>
  <c r="BK206"/>
  <c r="BK202"/>
  <c r="J198"/>
  <c r="BK194"/>
  <c r="J192"/>
  <c r="J190"/>
  <c r="J186"/>
  <c r="BK184"/>
  <c r="J182"/>
  <c r="J178"/>
  <c r="BK176"/>
  <c r="BK174"/>
  <c r="BK170"/>
  <c r="J168"/>
  <c r="J164"/>
  <c r="J158"/>
  <c r="J156"/>
  <c r="BK154"/>
  <c r="BK151"/>
  <c r="BK148"/>
  <c r="BK143"/>
  <c r="BK141"/>
  <c r="BK139"/>
  <c r="BK135"/>
  <c r="BK133"/>
  <c r="BK130"/>
  <c r="J128"/>
  <c r="BK124"/>
  <c i="25" r="J237"/>
  <c r="J235"/>
  <c r="BK231"/>
  <c r="BK227"/>
  <c r="BK225"/>
  <c r="BK223"/>
  <c r="J221"/>
  <c r="BK219"/>
  <c r="BK215"/>
  <c r="BK213"/>
  <c r="J207"/>
  <c r="J197"/>
  <c r="BK195"/>
  <c r="BK193"/>
  <c r="BK191"/>
  <c r="J189"/>
  <c r="J187"/>
  <c r="J185"/>
  <c r="J181"/>
  <c r="J179"/>
  <c r="J177"/>
  <c r="BK175"/>
  <c r="J173"/>
  <c r="J169"/>
  <c r="BK167"/>
  <c r="BK165"/>
  <c r="J163"/>
  <c r="J161"/>
  <c r="J155"/>
  <c r="BK153"/>
  <c r="BK151"/>
  <c r="J149"/>
  <c r="J143"/>
  <c r="BK139"/>
  <c r="BK137"/>
  <c r="BK131"/>
  <c r="J127"/>
  <c r="J123"/>
  <c r="J119"/>
  <c r="BK117"/>
  <c i="24" r="J637"/>
  <c r="BK631"/>
  <c r="J616"/>
  <c r="BK610"/>
  <c r="BK589"/>
  <c r="J566"/>
  <c r="J560"/>
  <c r="BK519"/>
  <c r="BK512"/>
  <c r="J506"/>
  <c r="BK498"/>
  <c r="J493"/>
  <c r="J485"/>
  <c r="BK458"/>
  <c r="J443"/>
  <c r="J438"/>
  <c r="BK432"/>
  <c r="J421"/>
  <c r="BK412"/>
  <c r="BK405"/>
  <c r="J382"/>
  <c r="J377"/>
  <c r="J333"/>
  <c r="J313"/>
  <c r="J308"/>
  <c r="BK303"/>
  <c r="J297"/>
  <c r="BK291"/>
  <c r="J281"/>
  <c r="J271"/>
  <c r="BK260"/>
  <c r="BK243"/>
  <c r="J229"/>
  <c r="J220"/>
  <c r="BK192"/>
  <c r="J184"/>
  <c r="BK161"/>
  <c r="J146"/>
  <c r="BK140"/>
  <c r="BK134"/>
  <c i="23" r="J182"/>
  <c r="J174"/>
  <c r="BK153"/>
  <c r="J138"/>
  <c r="J129"/>
  <c i="22" r="BK174"/>
  <c r="J167"/>
  <c r="BK156"/>
  <c i="21" r="J200"/>
  <c r="J185"/>
  <c r="BK180"/>
  <c r="BK144"/>
  <c r="J139"/>
  <c r="BK133"/>
  <c r="J128"/>
  <c r="J123"/>
  <c i="20" r="BK227"/>
  <c r="J221"/>
  <c r="J210"/>
  <c r="BK197"/>
  <c r="J178"/>
  <c r="J173"/>
  <c r="J163"/>
  <c r="J158"/>
  <c r="BK153"/>
  <c r="BK148"/>
  <c r="J140"/>
  <c r="BK135"/>
  <c r="BK129"/>
  <c r="BK124"/>
  <c i="19" r="BK366"/>
  <c r="BK332"/>
  <c r="J326"/>
  <c r="J281"/>
  <c r="BK242"/>
  <c r="BK195"/>
  <c r="J169"/>
  <c r="BK145"/>
  <c r="BK125"/>
  <c i="18" r="J819"/>
  <c r="BK780"/>
  <c r="J774"/>
  <c r="J767"/>
  <c r="BK740"/>
  <c r="J734"/>
  <c r="BK692"/>
  <c r="J688"/>
  <c r="J672"/>
  <c r="J653"/>
  <c r="BK641"/>
  <c r="J634"/>
  <c r="BK614"/>
  <c r="BK609"/>
  <c r="BK599"/>
  <c r="J594"/>
  <c r="BK581"/>
  <c r="BK576"/>
  <c r="J571"/>
  <c r="BK552"/>
  <c r="BK546"/>
  <c r="BK539"/>
  <c r="J533"/>
  <c r="BK519"/>
  <c r="J501"/>
  <c r="BK484"/>
  <c r="J439"/>
  <c r="BK433"/>
  <c r="BK428"/>
  <c r="BK423"/>
  <c r="J418"/>
  <c r="BK409"/>
  <c r="BK400"/>
  <c r="J395"/>
  <c r="BK390"/>
  <c r="J359"/>
  <c r="J347"/>
  <c r="J332"/>
  <c r="BK327"/>
  <c r="J312"/>
  <c r="BK292"/>
  <c r="J281"/>
  <c r="BK270"/>
  <c r="BK193"/>
  <c r="BK163"/>
  <c r="J156"/>
  <c r="BK144"/>
  <c r="BK138"/>
  <c r="J132"/>
  <c i="17" r="J693"/>
  <c r="J665"/>
  <c r="J646"/>
  <c r="BK639"/>
  <c r="BK619"/>
  <c r="J604"/>
  <c r="J556"/>
  <c r="J542"/>
  <c r="BK521"/>
  <c r="J511"/>
  <c r="J505"/>
  <c r="J500"/>
  <c r="BK485"/>
  <c r="J472"/>
  <c r="BK466"/>
  <c r="J456"/>
  <c r="J451"/>
  <c r="BK431"/>
  <c r="J425"/>
  <c r="BK414"/>
  <c r="J379"/>
  <c r="J350"/>
  <c r="J345"/>
  <c r="J335"/>
  <c r="J322"/>
  <c r="BK316"/>
  <c r="BK297"/>
  <c r="J274"/>
  <c r="BK254"/>
  <c r="BK247"/>
  <c r="J236"/>
  <c r="J225"/>
  <c r="J182"/>
  <c r="BK171"/>
  <c r="BK166"/>
  <c r="BK150"/>
  <c r="BK127"/>
  <c i="16" r="BK365"/>
  <c r="BK356"/>
  <c r="BK353"/>
  <c r="BK347"/>
  <c r="BK345"/>
  <c r="BK343"/>
  <c r="J336"/>
  <c r="BK325"/>
  <c r="J321"/>
  <c r="BK315"/>
  <c r="BK309"/>
  <c r="J307"/>
  <c r="J305"/>
  <c r="BK301"/>
  <c r="J299"/>
  <c r="BK295"/>
  <c r="BK293"/>
  <c r="J287"/>
  <c r="BK280"/>
  <c r="J275"/>
  <c r="J271"/>
  <c r="BK265"/>
  <c r="J247"/>
  <c r="BK243"/>
  <c r="BK231"/>
  <c r="BK223"/>
  <c r="J214"/>
  <c r="J210"/>
  <c r="BK204"/>
  <c r="BK176"/>
  <c r="BK153"/>
  <c r="BK136"/>
  <c i="15" r="J429"/>
  <c r="J426"/>
  <c r="J423"/>
  <c r="J414"/>
  <c r="J411"/>
  <c r="J405"/>
  <c r="BK402"/>
  <c r="J387"/>
  <c r="J384"/>
  <c r="J382"/>
  <c r="J371"/>
  <c r="J365"/>
  <c r="J359"/>
  <c r="BK349"/>
  <c r="BK344"/>
  <c r="J335"/>
  <c r="J326"/>
  <c r="J311"/>
  <c r="BK295"/>
  <c r="BK281"/>
  <c r="BK276"/>
  <c r="J271"/>
  <c r="BK254"/>
  <c r="BK248"/>
  <c r="BK242"/>
  <c r="J239"/>
  <c r="J233"/>
  <c r="J213"/>
  <c r="J207"/>
  <c r="BK203"/>
  <c r="J197"/>
  <c r="J175"/>
  <c r="BK156"/>
  <c r="BK141"/>
  <c r="J136"/>
  <c i="14" r="J277"/>
  <c r="J264"/>
  <c r="BK254"/>
  <c r="BK248"/>
  <c r="BK213"/>
  <c r="BK205"/>
  <c r="J200"/>
  <c r="J190"/>
  <c r="BK181"/>
  <c r="BK176"/>
  <c r="J171"/>
  <c r="BK153"/>
  <c r="BK141"/>
  <c i="13" r="J352"/>
  <c r="J346"/>
  <c r="J339"/>
  <c r="BK314"/>
  <c r="J308"/>
  <c r="J297"/>
  <c r="J273"/>
  <c r="J262"/>
  <c r="BK257"/>
  <c r="BK248"/>
  <c r="J242"/>
  <c r="BK224"/>
  <c r="BK207"/>
  <c r="BK202"/>
  <c r="BK185"/>
  <c r="BK160"/>
  <c r="J154"/>
  <c r="J147"/>
  <c r="BK135"/>
  <c i="12" r="BK169"/>
  <c r="J167"/>
  <c r="J165"/>
  <c r="J163"/>
  <c r="J161"/>
  <c r="J159"/>
  <c r="BK153"/>
  <c r="BK151"/>
  <c r="BK139"/>
  <c r="J131"/>
  <c r="BK129"/>
  <c r="J127"/>
  <c r="BK125"/>
  <c r="J123"/>
  <c i="11" r="J179"/>
  <c r="BK177"/>
  <c r="BK175"/>
  <c r="J171"/>
  <c r="BK167"/>
  <c r="J165"/>
  <c r="BK159"/>
  <c r="J157"/>
  <c r="J153"/>
  <c r="BK151"/>
  <c r="BK147"/>
  <c r="J145"/>
  <c r="BK143"/>
  <c r="J141"/>
  <c r="BK139"/>
  <c r="BK137"/>
  <c r="BK135"/>
  <c r="BK133"/>
  <c r="J131"/>
  <c r="J129"/>
  <c r="J127"/>
  <c i="10" r="J191"/>
  <c r="J189"/>
  <c r="BK187"/>
  <c r="BK185"/>
  <c r="J183"/>
  <c r="BK181"/>
  <c r="BK167"/>
  <c r="BK163"/>
  <c r="J159"/>
  <c r="BK155"/>
  <c r="J149"/>
  <c r="J145"/>
  <c r="J133"/>
  <c r="BK131"/>
  <c r="BK123"/>
  <c i="9" r="BK201"/>
  <c r="BK191"/>
  <c r="J189"/>
  <c r="BK183"/>
  <c r="J181"/>
  <c r="BK179"/>
  <c r="BK177"/>
  <c r="J175"/>
  <c r="BK173"/>
  <c r="J171"/>
  <c r="J167"/>
  <c r="BK165"/>
  <c r="J163"/>
  <c r="J159"/>
  <c r="BK153"/>
  <c r="BK151"/>
  <c r="BK149"/>
  <c r="J145"/>
  <c r="J143"/>
  <c r="J141"/>
  <c r="BK139"/>
  <c r="J137"/>
  <c r="BK133"/>
  <c r="BK131"/>
  <c r="BK129"/>
  <c r="BK127"/>
  <c r="BK123"/>
  <c i="8" r="J137"/>
  <c r="BK135"/>
  <c r="BK133"/>
  <c r="BK127"/>
  <c r="J123"/>
  <c i="7" r="BK245"/>
  <c r="BK243"/>
  <c r="J241"/>
  <c r="J239"/>
  <c r="BK231"/>
  <c r="BK225"/>
  <c r="BK223"/>
  <c r="J221"/>
  <c r="BK217"/>
  <c r="BK213"/>
  <c r="J210"/>
  <c r="BK208"/>
  <c r="BK204"/>
  <c r="J200"/>
  <c r="BK198"/>
  <c r="BK196"/>
  <c r="BK194"/>
  <c r="J192"/>
  <c r="BK190"/>
  <c r="BK188"/>
  <c r="BK184"/>
  <c r="BK182"/>
  <c r="BK178"/>
  <c r="J174"/>
  <c r="J172"/>
  <c r="J170"/>
  <c r="J164"/>
  <c r="BK161"/>
  <c r="BK158"/>
  <c r="BK136"/>
  <c r="BK134"/>
  <c r="BK132"/>
  <c i="6" r="BK189"/>
  <c r="J189"/>
  <c r="BK187"/>
  <c r="BK183"/>
  <c r="BK181"/>
  <c r="J179"/>
  <c r="BK177"/>
  <c r="BK175"/>
  <c r="BK173"/>
  <c r="J169"/>
  <c r="J164"/>
  <c r="J162"/>
  <c r="J160"/>
  <c r="BK156"/>
  <c r="BK142"/>
  <c r="J135"/>
  <c r="BK133"/>
  <c r="BK129"/>
  <c r="BK126"/>
  <c i="5" r="J217"/>
  <c r="J207"/>
  <c r="BK205"/>
  <c r="J201"/>
  <c r="BK197"/>
  <c r="BK191"/>
  <c r="J187"/>
  <c r="J185"/>
  <c r="J183"/>
  <c r="BK181"/>
  <c r="BK179"/>
  <c r="J175"/>
  <c r="J171"/>
  <c r="J167"/>
  <c r="BK165"/>
  <c r="BK163"/>
  <c r="J153"/>
  <c r="J151"/>
  <c r="J149"/>
  <c r="BK146"/>
  <c r="BK138"/>
  <c r="BK135"/>
  <c r="J131"/>
  <c r="J128"/>
  <c r="BK126"/>
  <c i="4" r="J234"/>
  <c r="BK224"/>
  <c r="BK203"/>
  <c r="J198"/>
  <c r="J193"/>
  <c r="BK187"/>
  <c r="BK172"/>
  <c r="BK167"/>
  <c r="J162"/>
  <c r="J157"/>
  <c r="J152"/>
  <c r="BK147"/>
  <c r="J142"/>
  <c r="BK137"/>
  <c r="J132"/>
  <c r="J127"/>
  <c r="J123"/>
  <c i="3" r="BK326"/>
  <c r="J326"/>
  <c r="BK321"/>
  <c r="BK311"/>
  <c r="J297"/>
  <c r="BK293"/>
  <c r="BK288"/>
  <c r="BK279"/>
  <c r="BK274"/>
  <c r="J250"/>
  <c r="BK243"/>
  <c r="BK232"/>
  <c r="BK227"/>
  <c r="J222"/>
  <c r="BK217"/>
  <c r="BK207"/>
  <c r="BK181"/>
  <c r="J162"/>
  <c r="BK156"/>
  <c r="J151"/>
  <c r="J134"/>
  <c r="J127"/>
  <c i="2" r="J692"/>
  <c r="J677"/>
  <c r="BK671"/>
  <c r="J665"/>
  <c r="BK648"/>
  <c r="J638"/>
  <c r="BK593"/>
  <c r="BK581"/>
  <c r="J575"/>
  <c r="BK562"/>
  <c r="BK556"/>
  <c r="J551"/>
  <c r="J532"/>
  <c r="J512"/>
  <c r="J499"/>
  <c r="J494"/>
  <c r="BK486"/>
  <c r="J479"/>
  <c r="BK463"/>
  <c r="J458"/>
  <c r="BK444"/>
  <c r="J438"/>
  <c r="J431"/>
  <c r="BK419"/>
  <c r="J409"/>
  <c r="BK391"/>
  <c r="BK386"/>
  <c r="BK381"/>
  <c r="BK361"/>
  <c r="J354"/>
  <c r="J322"/>
  <c r="BK306"/>
  <c r="BK299"/>
  <c r="BK293"/>
  <c r="J265"/>
  <c r="BK260"/>
  <c r="BK254"/>
  <c r="BK211"/>
  <c r="BK163"/>
  <c r="J145"/>
  <c r="J140"/>
  <c r="BK134"/>
  <c i="27" r="BK181"/>
  <c r="BK179"/>
  <c r="J173"/>
  <c i="26" r="J215"/>
  <c r="BK213"/>
  <c r="BK210"/>
  <c r="J206"/>
  <c r="BK204"/>
  <c r="J200"/>
  <c r="J196"/>
  <c r="J194"/>
  <c r="BK190"/>
  <c r="BK188"/>
  <c r="BK186"/>
  <c r="BK180"/>
  <c r="BK178"/>
  <c r="J174"/>
  <c r="J172"/>
  <c r="J170"/>
  <c r="BK166"/>
  <c r="J162"/>
  <c r="BK160"/>
  <c r="BK156"/>
  <c r="J154"/>
  <c r="J151"/>
  <c r="BK146"/>
  <c r="J143"/>
  <c r="J139"/>
  <c r="J137"/>
  <c r="J133"/>
  <c r="BK128"/>
  <c r="J126"/>
  <c r="J124"/>
  <c i="25" r="BK233"/>
  <c r="J229"/>
  <c r="J227"/>
  <c r="J223"/>
  <c r="BK221"/>
  <c r="J219"/>
  <c r="J217"/>
  <c r="J211"/>
  <c r="J209"/>
  <c r="BK207"/>
  <c r="J205"/>
  <c r="BK203"/>
  <c r="J201"/>
  <c r="J199"/>
  <c r="BK197"/>
  <c r="J195"/>
  <c r="J193"/>
  <c r="J191"/>
  <c r="BK187"/>
  <c r="BK185"/>
  <c r="BK183"/>
  <c r="J175"/>
  <c r="BK173"/>
  <c r="J171"/>
  <c r="BK163"/>
  <c r="BK161"/>
  <c r="BK157"/>
  <c r="J151"/>
  <c r="BK147"/>
  <c r="BK145"/>
  <c r="BK141"/>
  <c r="BK135"/>
  <c r="BK129"/>
  <c r="BK127"/>
  <c r="J125"/>
  <c r="J121"/>
  <c i="24" r="J631"/>
  <c r="BK620"/>
  <c r="BK616"/>
  <c r="BK605"/>
  <c r="BK584"/>
  <c r="J578"/>
  <c r="BK572"/>
  <c r="BK554"/>
  <c r="J542"/>
  <c r="J540"/>
  <c r="J535"/>
  <c r="BK530"/>
  <c r="BK524"/>
  <c r="J512"/>
  <c r="BK506"/>
  <c r="BK493"/>
  <c r="BK479"/>
  <c r="J474"/>
  <c r="BK469"/>
  <c r="J464"/>
  <c r="J458"/>
  <c r="BK448"/>
  <c r="BK443"/>
  <c r="BK427"/>
  <c r="BK421"/>
  <c r="J405"/>
  <c r="J387"/>
  <c r="BK358"/>
  <c r="J349"/>
  <c r="J344"/>
  <c r="BK333"/>
  <c r="J286"/>
  <c r="BK276"/>
  <c r="J260"/>
  <c r="J250"/>
  <c r="J243"/>
  <c r="J234"/>
  <c r="BK229"/>
  <c r="BK214"/>
  <c r="BK207"/>
  <c r="BK199"/>
  <c r="J178"/>
  <c r="J161"/>
  <c r="J140"/>
  <c r="J134"/>
  <c r="BK128"/>
  <c i="23" r="J186"/>
  <c r="J167"/>
  <c r="BK146"/>
  <c r="BK138"/>
  <c r="J122"/>
  <c i="22" r="J174"/>
  <c r="BK167"/>
  <c r="J156"/>
  <c r="BK151"/>
  <c r="J136"/>
  <c i="21" r="BK205"/>
  <c r="BK200"/>
  <c r="BK185"/>
  <c r="BK175"/>
  <c r="BK165"/>
  <c r="J160"/>
  <c r="J155"/>
  <c r="J133"/>
  <c i="20" r="J215"/>
  <c r="BK203"/>
  <c r="J189"/>
  <c r="J168"/>
  <c r="BK163"/>
  <c r="J153"/>
  <c r="BK140"/>
  <c r="J135"/>
  <c i="19" r="BK372"/>
  <c r="BK354"/>
  <c r="J345"/>
  <c r="J338"/>
  <c r="BK326"/>
  <c r="J321"/>
  <c r="J309"/>
  <c r="J304"/>
  <c r="J299"/>
  <c r="J293"/>
  <c r="J287"/>
  <c r="J233"/>
  <c r="J224"/>
  <c r="BK213"/>
  <c r="BK208"/>
  <c r="BK201"/>
  <c r="J185"/>
  <c r="BK180"/>
  <c r="J174"/>
  <c r="BK169"/>
  <c r="J153"/>
  <c r="J136"/>
  <c r="BK130"/>
  <c r="J125"/>
  <c i="18" r="BK867"/>
  <c r="J867"/>
  <c r="BK862"/>
  <c r="J862"/>
  <c r="BK856"/>
  <c r="J856"/>
  <c r="BK845"/>
  <c r="J845"/>
  <c r="BK835"/>
  <c r="J835"/>
  <c r="BK829"/>
  <c r="J829"/>
  <c r="BK819"/>
  <c r="BK813"/>
  <c r="J805"/>
  <c r="J785"/>
  <c r="BK774"/>
  <c r="J762"/>
  <c r="BK752"/>
  <c r="BK747"/>
  <c r="J729"/>
  <c r="BK717"/>
  <c r="BK709"/>
  <c r="J709"/>
  <c r="BK704"/>
  <c r="J683"/>
  <c r="BK672"/>
  <c r="J665"/>
  <c r="J641"/>
  <c r="J624"/>
  <c r="J609"/>
  <c r="BK604"/>
  <c r="J564"/>
  <c r="J557"/>
  <c r="J552"/>
  <c r="J546"/>
  <c r="BK533"/>
  <c r="BK527"/>
  <c r="J506"/>
  <c r="BK450"/>
  <c r="J444"/>
  <c r="BK395"/>
  <c r="BK380"/>
  <c r="BK375"/>
  <c r="BK365"/>
  <c r="BK359"/>
  <c r="J353"/>
  <c r="J337"/>
  <c r="J322"/>
  <c r="BK317"/>
  <c r="BK306"/>
  <c r="J297"/>
  <c r="BK258"/>
  <c r="BK252"/>
  <c r="BK245"/>
  <c r="J222"/>
  <c r="J216"/>
  <c r="J210"/>
  <c r="J198"/>
  <c r="J193"/>
  <c r="BK188"/>
  <c r="BK177"/>
  <c r="J169"/>
  <c r="BK156"/>
  <c r="J150"/>
  <c r="BK127"/>
  <c i="17" r="J680"/>
  <c r="J674"/>
  <c r="J629"/>
  <c r="BK614"/>
  <c r="J609"/>
  <c r="J597"/>
  <c r="J579"/>
  <c r="BK574"/>
  <c r="BK563"/>
  <c r="J549"/>
  <c r="BK542"/>
  <c r="J537"/>
  <c r="J532"/>
  <c r="J526"/>
  <c r="J521"/>
  <c r="BK516"/>
  <c r="BK500"/>
  <c r="BK495"/>
  <c r="J490"/>
  <c r="J477"/>
  <c r="BK472"/>
  <c r="J414"/>
  <c r="J409"/>
  <c r="J404"/>
  <c r="J394"/>
  <c r="BK387"/>
  <c r="BK379"/>
  <c r="BK366"/>
  <c r="BK355"/>
  <c r="BK345"/>
  <c r="BK328"/>
  <c r="J292"/>
  <c r="BK279"/>
  <c r="BK260"/>
  <c r="J242"/>
  <c r="BK225"/>
  <c r="BK210"/>
  <c r="J194"/>
  <c r="BK188"/>
  <c r="J141"/>
  <c i="16" r="BK376"/>
  <c r="J376"/>
  <c r="BK374"/>
  <c r="J374"/>
  <c r="J356"/>
  <c r="J350"/>
  <c r="J347"/>
  <c r="BK341"/>
  <c r="J331"/>
  <c r="BK319"/>
  <c r="BK313"/>
  <c r="BK311"/>
  <c r="BK303"/>
  <c r="J297"/>
  <c r="J295"/>
  <c r="J293"/>
  <c r="J291"/>
  <c r="J289"/>
  <c r="BK287"/>
  <c r="J285"/>
  <c r="BK282"/>
  <c r="J280"/>
  <c r="BK262"/>
  <c r="BK259"/>
  <c r="BK257"/>
  <c r="BK255"/>
  <c r="BK251"/>
  <c r="J237"/>
  <c r="J231"/>
  <c r="J223"/>
  <c r="BK217"/>
  <c r="J204"/>
  <c r="J173"/>
  <c r="J155"/>
  <c r="J153"/>
  <c r="BK148"/>
  <c r="BK143"/>
  <c r="J136"/>
  <c r="BK131"/>
  <c i="15" r="BK438"/>
  <c r="J438"/>
  <c r="BK435"/>
  <c r="J435"/>
  <c r="J432"/>
  <c r="BK426"/>
  <c r="BK420"/>
  <c r="J417"/>
  <c r="J399"/>
  <c r="J376"/>
  <c r="BK365"/>
  <c r="J354"/>
  <c r="J344"/>
  <c r="BK335"/>
  <c r="J331"/>
  <c r="BK326"/>
  <c r="J322"/>
  <c r="BK316"/>
  <c r="BK306"/>
  <c r="BK300"/>
  <c r="J295"/>
  <c r="BK290"/>
  <c r="J286"/>
  <c r="J262"/>
  <c r="J225"/>
  <c r="BK219"/>
  <c r="BK213"/>
  <c r="BK207"/>
  <c r="J203"/>
  <c r="BK197"/>
  <c r="J192"/>
  <c r="BK175"/>
  <c r="J156"/>
  <c r="BK136"/>
  <c i="14" r="BK295"/>
  <c r="BK290"/>
  <c r="J286"/>
  <c r="J248"/>
  <c r="J242"/>
  <c r="J230"/>
  <c r="BK224"/>
  <c r="J218"/>
  <c r="BK200"/>
  <c r="J195"/>
  <c r="BK171"/>
  <c r="J167"/>
  <c r="BK158"/>
  <c i="13" r="J358"/>
  <c r="BK346"/>
  <c r="J333"/>
  <c r="BK328"/>
  <c r="BK324"/>
  <c r="BK320"/>
  <c r="BK278"/>
  <c r="BK273"/>
  <c r="BK268"/>
  <c r="J257"/>
  <c r="J248"/>
  <c r="BK242"/>
  <c r="J228"/>
  <c r="BK213"/>
  <c r="J197"/>
  <c r="J177"/>
  <c r="J169"/>
  <c r="J160"/>
  <c r="BK154"/>
  <c r="BK147"/>
  <c r="BK140"/>
  <c i="12" r="J181"/>
  <c r="J179"/>
  <c r="J177"/>
  <c r="BK167"/>
  <c r="BK157"/>
  <c r="BK155"/>
  <c r="J153"/>
  <c r="BK147"/>
  <c r="J145"/>
  <c r="J135"/>
  <c r="J133"/>
  <c r="BK127"/>
  <c i="11" r="BK179"/>
  <c r="BK173"/>
  <c r="BK163"/>
  <c r="J161"/>
  <c r="J151"/>
  <c r="BK149"/>
  <c r="J147"/>
  <c r="BK141"/>
  <c r="J139"/>
  <c r="BK125"/>
  <c r="J123"/>
  <c i="10" r="BK189"/>
  <c r="J181"/>
  <c r="J179"/>
  <c r="J177"/>
  <c r="J175"/>
  <c r="J171"/>
  <c r="J167"/>
  <c r="J155"/>
  <c r="J153"/>
  <c r="BK149"/>
  <c r="J143"/>
  <c r="BK141"/>
  <c r="J139"/>
  <c r="J129"/>
  <c r="J127"/>
  <c r="BK125"/>
  <c r="J123"/>
  <c i="9" r="BK199"/>
  <c r="J197"/>
  <c r="J195"/>
  <c r="BK193"/>
  <c r="J187"/>
  <c r="J185"/>
  <c r="J183"/>
  <c r="BK175"/>
  <c r="BK169"/>
  <c r="BK167"/>
  <c r="J165"/>
  <c i="8" r="J147"/>
  <c r="BK143"/>
  <c r="J141"/>
  <c r="BK137"/>
  <c r="J129"/>
  <c r="J125"/>
  <c r="BK123"/>
  <c i="7" r="J250"/>
  <c r="J247"/>
  <c r="BK239"/>
  <c r="J237"/>
  <c r="BK233"/>
  <c r="J231"/>
  <c r="J229"/>
  <c r="BK227"/>
  <c r="J225"/>
  <c r="BK221"/>
  <c r="BK219"/>
  <c r="J217"/>
  <c r="J213"/>
  <c r="J206"/>
  <c r="BK202"/>
  <c r="J186"/>
  <c r="BK176"/>
  <c r="BK174"/>
  <c r="BK172"/>
  <c r="J167"/>
  <c r="BK156"/>
  <c r="BK153"/>
  <c r="BK151"/>
  <c r="BK149"/>
  <c r="J147"/>
  <c r="J143"/>
  <c r="J141"/>
  <c r="BK139"/>
  <c r="J136"/>
  <c r="J134"/>
  <c r="BK128"/>
  <c i="6" r="BK171"/>
  <c r="BK169"/>
  <c r="J167"/>
  <c r="BK162"/>
  <c r="J156"/>
  <c r="BK154"/>
  <c r="J150"/>
  <c r="J147"/>
  <c r="J139"/>
  <c r="BK137"/>
  <c r="J131"/>
  <c r="J124"/>
  <c i="5" r="BK217"/>
  <c r="J214"/>
  <c r="BK212"/>
  <c r="J210"/>
  <c r="BK207"/>
  <c r="BK203"/>
  <c r="BK201"/>
  <c r="BK199"/>
  <c r="J181"/>
  <c r="BK177"/>
  <c r="BK175"/>
  <c r="BK173"/>
  <c r="BK171"/>
  <c r="BK169"/>
  <c r="BK159"/>
  <c r="BK157"/>
  <c r="BK155"/>
  <c r="BK153"/>
  <c r="BK151"/>
  <c r="BK143"/>
  <c r="J140"/>
  <c r="J138"/>
  <c r="BK131"/>
  <c r="BK128"/>
  <c i="4" r="BK283"/>
  <c r="BK278"/>
  <c r="J266"/>
  <c r="J254"/>
  <c r="BK244"/>
  <c r="J229"/>
  <c r="J224"/>
  <c r="BK219"/>
  <c r="BK208"/>
  <c r="J203"/>
  <c r="BK193"/>
  <c r="J182"/>
  <c r="J172"/>
  <c r="J167"/>
  <c r="BK162"/>
  <c r="BK152"/>
  <c r="BK142"/>
  <c i="3" r="BK297"/>
  <c r="J288"/>
  <c r="J284"/>
  <c r="J274"/>
  <c r="J255"/>
  <c r="BK222"/>
  <c r="BK200"/>
  <c r="J168"/>
  <c r="BK162"/>
  <c r="J145"/>
  <c r="BK139"/>
  <c r="BK127"/>
  <c i="2" r="J720"/>
  <c r="BK712"/>
  <c r="J705"/>
  <c r="BK665"/>
  <c r="J658"/>
  <c r="BK626"/>
  <c r="J618"/>
  <c r="BK599"/>
  <c r="J593"/>
  <c r="BK569"/>
  <c r="J562"/>
  <c r="J556"/>
  <c r="BK551"/>
  <c r="J545"/>
  <c r="J536"/>
  <c r="BK532"/>
  <c r="BK526"/>
  <c r="J521"/>
  <c r="BK499"/>
  <c r="BK494"/>
  <c r="J486"/>
  <c r="BK468"/>
  <c r="J463"/>
  <c r="BK458"/>
  <c r="BK431"/>
  <c r="J426"/>
  <c r="BK409"/>
  <c r="BK404"/>
  <c r="BK396"/>
  <c r="BK374"/>
  <c r="J367"/>
  <c r="BK346"/>
  <c r="J341"/>
  <c r="J333"/>
  <c r="J328"/>
  <c r="J317"/>
  <c r="J311"/>
  <c r="J299"/>
  <c r="J260"/>
  <c r="J254"/>
  <c r="J249"/>
  <c r="J244"/>
  <c r="BK223"/>
  <c r="J218"/>
  <c r="BK205"/>
  <c r="J202"/>
  <c r="J168"/>
  <c r="J163"/>
  <c r="J155"/>
  <c r="BK145"/>
  <c r="BK128"/>
  <c i="1" r="AS94"/>
  <c i="2" l="1" r="P127"/>
  <c r="R276"/>
  <c r="P403"/>
  <c r="T437"/>
  <c r="BK617"/>
  <c r="J617"/>
  <c r="J104"/>
  <c r="BK739"/>
  <c r="J739"/>
  <c r="J105"/>
  <c i="4" r="BK122"/>
  <c r="P181"/>
  <c i="5" r="P125"/>
  <c r="BK137"/>
  <c r="J137"/>
  <c r="J99"/>
  <c r="P137"/>
  <c r="P148"/>
  <c r="P209"/>
  <c i="6" r="BK128"/>
  <c r="J128"/>
  <c r="J98"/>
  <c r="BK141"/>
  <c r="J141"/>
  <c r="J99"/>
  <c r="T141"/>
  <c r="R149"/>
  <c r="T166"/>
  <c i="7" r="P127"/>
  <c r="T138"/>
  <c r="R169"/>
  <c r="P212"/>
  <c i="9" r="P122"/>
  <c r="P121"/>
  <c r="P158"/>
  <c r="P157"/>
  <c i="10" r="R122"/>
  <c r="R121"/>
  <c r="BK162"/>
  <c r="J162"/>
  <c r="J100"/>
  <c i="11" r="BK122"/>
  <c r="J122"/>
  <c r="J98"/>
  <c r="BK156"/>
  <c r="J156"/>
  <c r="J100"/>
  <c i="12" r="P122"/>
  <c r="P121"/>
  <c r="P144"/>
  <c r="P143"/>
  <c i="13" r="BK159"/>
  <c r="J159"/>
  <c r="J99"/>
  <c r="P267"/>
  <c r="BK283"/>
  <c r="J283"/>
  <c r="J107"/>
  <c r="R283"/>
  <c r="T296"/>
  <c r="BK363"/>
  <c r="J363"/>
  <c r="J113"/>
  <c i="14" r="R135"/>
  <c r="R128"/>
  <c r="P152"/>
  <c r="P180"/>
  <c r="BK236"/>
  <c r="J236"/>
  <c r="J106"/>
  <c r="BK276"/>
  <c r="J276"/>
  <c r="J107"/>
  <c r="BK285"/>
  <c r="J285"/>
  <c r="J108"/>
  <c i="15" r="T196"/>
  <c r="T134"/>
  <c r="T212"/>
  <c r="BK247"/>
  <c r="J247"/>
  <c r="J106"/>
  <c r="BK270"/>
  <c r="J270"/>
  <c r="J107"/>
  <c r="BK305"/>
  <c r="J305"/>
  <c r="J109"/>
  <c r="R381"/>
  <c r="BK386"/>
  <c r="J386"/>
  <c r="J114"/>
  <c i="16" r="P130"/>
  <c r="P129"/>
  <c r="R270"/>
  <c r="R269"/>
  <c r="R279"/>
  <c r="R284"/>
  <c r="R352"/>
  <c r="R349"/>
  <c r="T371"/>
  <c i="17" r="P126"/>
  <c r="BK291"/>
  <c r="R365"/>
  <c r="BK471"/>
  <c r="J471"/>
  <c r="J102"/>
  <c r="T555"/>
  <c r="T554"/>
  <c i="18" r="R126"/>
  <c r="T518"/>
  <c r="P588"/>
  <c r="R703"/>
  <c r="R761"/>
  <c r="R760"/>
  <c i="19" r="BK124"/>
  <c r="BK266"/>
  <c r="J266"/>
  <c r="J100"/>
  <c r="BK344"/>
  <c r="J344"/>
  <c r="J101"/>
  <c i="20" r="R123"/>
  <c r="BK188"/>
  <c i="21" r="R122"/>
  <c r="BK193"/>
  <c r="J193"/>
  <c r="J100"/>
  <c i="22" r="R124"/>
  <c r="R123"/>
  <c r="R122"/>
  <c i="23" r="P121"/>
  <c r="P120"/>
  <c r="T181"/>
  <c i="24" r="R127"/>
  <c r="BK420"/>
  <c r="BK463"/>
  <c r="J463"/>
  <c r="J102"/>
  <c r="R505"/>
  <c r="R504"/>
  <c r="R636"/>
  <c i="25" r="T116"/>
  <c i="26" r="BK123"/>
  <c r="J123"/>
  <c r="J97"/>
  <c r="P123"/>
  <c r="T123"/>
  <c r="P132"/>
  <c r="T132"/>
  <c r="R145"/>
  <c r="P153"/>
  <c i="27" r="P118"/>
  <c r="P117"/>
  <c i="1" r="AU120"/>
  <c i="2" r="T127"/>
  <c r="BK276"/>
  <c r="BK275"/>
  <c r="J275"/>
  <c r="J99"/>
  <c r="BK403"/>
  <c r="J403"/>
  <c r="J101"/>
  <c r="P437"/>
  <c r="P617"/>
  <c r="P531"/>
  <c r="R739"/>
  <c i="3" r="P126"/>
  <c r="P206"/>
  <c r="P198"/>
  <c r="BK273"/>
  <c r="BK272"/>
  <c r="J272"/>
  <c r="J103"/>
  <c r="R273"/>
  <c r="R272"/>
  <c i="4" r="R122"/>
  <c r="R181"/>
  <c i="5" r="BK125"/>
  <c r="R125"/>
  <c r="P130"/>
  <c r="T137"/>
  <c r="T148"/>
  <c r="T209"/>
  <c i="6" r="BK123"/>
  <c r="J123"/>
  <c r="J97"/>
  <c r="R123"/>
  <c r="R128"/>
  <c r="P141"/>
  <c r="T149"/>
  <c r="P166"/>
  <c i="7" r="BK127"/>
  <c r="BK138"/>
  <c r="J138"/>
  <c r="J98"/>
  <c r="BK155"/>
  <c r="J155"/>
  <c r="J99"/>
  <c r="T155"/>
  <c r="P169"/>
  <c r="R212"/>
  <c r="P249"/>
  <c i="8" r="T122"/>
  <c r="T121"/>
  <c r="R132"/>
  <c r="R131"/>
  <c i="9" r="R122"/>
  <c r="R121"/>
  <c r="T158"/>
  <c r="T157"/>
  <c i="10" r="T122"/>
  <c r="T121"/>
  <c r="T120"/>
  <c r="T162"/>
  <c r="T161"/>
  <c i="11" r="R122"/>
  <c r="R121"/>
  <c r="P156"/>
  <c r="P155"/>
  <c i="12" r="BK122"/>
  <c r="J122"/>
  <c r="J98"/>
  <c r="T144"/>
  <c r="T143"/>
  <c i="13" r="BK134"/>
  <c r="J134"/>
  <c r="J97"/>
  <c r="P134"/>
  <c r="R134"/>
  <c r="T134"/>
  <c r="T159"/>
  <c r="R176"/>
  <c r="BK191"/>
  <c r="J191"/>
  <c r="J101"/>
  <c r="R191"/>
  <c r="P212"/>
  <c r="BK236"/>
  <c r="J236"/>
  <c r="J103"/>
  <c r="R236"/>
  <c r="R267"/>
  <c r="T283"/>
  <c r="R296"/>
  <c r="R363"/>
  <c i="14" r="BK135"/>
  <c r="J135"/>
  <c r="J98"/>
  <c r="BK152"/>
  <c r="J152"/>
  <c r="J99"/>
  <c r="BK180"/>
  <c r="J180"/>
  <c r="J100"/>
  <c r="R236"/>
  <c r="P276"/>
  <c r="R285"/>
  <c i="15" r="BK196"/>
  <c r="J196"/>
  <c r="J102"/>
  <c r="BK212"/>
  <c r="J212"/>
  <c r="J103"/>
  <c r="T247"/>
  <c r="P270"/>
  <c r="T305"/>
  <c r="P381"/>
  <c r="R386"/>
  <c i="16" r="BK130"/>
  <c r="BK270"/>
  <c r="J270"/>
  <c r="J102"/>
  <c r="BK279"/>
  <c r="J279"/>
  <c r="J104"/>
  <c r="BK284"/>
  <c r="J284"/>
  <c r="J105"/>
  <c r="BK352"/>
  <c r="J352"/>
  <c r="J107"/>
  <c r="BK371"/>
  <c r="J371"/>
  <c r="J108"/>
  <c i="17" r="T126"/>
  <c r="P291"/>
  <c r="T365"/>
  <c r="R471"/>
  <c r="BK555"/>
  <c r="BK554"/>
  <c r="J554"/>
  <c r="J103"/>
  <c i="18" r="P126"/>
  <c r="P518"/>
  <c r="P517"/>
  <c r="R588"/>
  <c r="BK703"/>
  <c r="J703"/>
  <c r="J102"/>
  <c r="BK761"/>
  <c r="J761"/>
  <c r="J104"/>
  <c i="19" r="R124"/>
  <c r="T266"/>
  <c r="P344"/>
  <c i="20" r="P123"/>
  <c r="P122"/>
  <c r="P121"/>
  <c i="1" r="AU113"/>
  <c i="20" r="P188"/>
  <c r="P187"/>
  <c i="21" r="T122"/>
  <c r="R193"/>
  <c r="R192"/>
  <c i="22" r="BK124"/>
  <c r="J124"/>
  <c r="J98"/>
  <c i="23" r="R121"/>
  <c r="R120"/>
  <c r="R119"/>
  <c r="R181"/>
  <c i="24" r="P127"/>
  <c r="T420"/>
  <c r="P463"/>
  <c r="BK505"/>
  <c r="J505"/>
  <c r="J104"/>
  <c r="BK636"/>
  <c r="J636"/>
  <c r="J105"/>
  <c i="25" r="BK116"/>
  <c r="J116"/>
  <c r="J96"/>
  <c r="P116"/>
  <c i="1" r="AU118"/>
  <c i="26" r="R123"/>
  <c r="BK132"/>
  <c r="J132"/>
  <c r="J98"/>
  <c r="R132"/>
  <c r="BK145"/>
  <c r="J145"/>
  <c r="J99"/>
  <c r="P145"/>
  <c r="T145"/>
  <c r="BK153"/>
  <c r="J153"/>
  <c r="J101"/>
  <c r="R153"/>
  <c r="T153"/>
  <c r="BK212"/>
  <c r="J212"/>
  <c r="J102"/>
  <c r="P212"/>
  <c r="R212"/>
  <c r="T212"/>
  <c i="27" r="T118"/>
  <c r="T117"/>
  <c i="2" r="R127"/>
  <c r="T276"/>
  <c r="R403"/>
  <c r="BK437"/>
  <c r="J437"/>
  <c r="J102"/>
  <c r="T617"/>
  <c r="T531"/>
  <c r="T739"/>
  <c i="3" r="T126"/>
  <c r="T206"/>
  <c r="T198"/>
  <c r="P273"/>
  <c r="P272"/>
  <c i="4" r="T122"/>
  <c r="T121"/>
  <c r="T120"/>
  <c r="T181"/>
  <c i="5" r="BK130"/>
  <c r="J130"/>
  <c r="J98"/>
  <c r="T130"/>
  <c r="BK148"/>
  <c r="J148"/>
  <c r="J102"/>
  <c r="BK209"/>
  <c r="J209"/>
  <c r="J103"/>
  <c i="6" r="T123"/>
  <c r="T128"/>
  <c r="R141"/>
  <c r="P149"/>
  <c r="R166"/>
  <c i="7" r="T127"/>
  <c r="P138"/>
  <c r="R155"/>
  <c r="BK169"/>
  <c r="J169"/>
  <c r="J103"/>
  <c r="BK212"/>
  <c r="J212"/>
  <c r="J104"/>
  <c r="BK249"/>
  <c r="J249"/>
  <c r="J105"/>
  <c r="T249"/>
  <c i="8" r="P122"/>
  <c r="P121"/>
  <c r="BK132"/>
  <c r="BK131"/>
  <c r="J131"/>
  <c r="J99"/>
  <c r="T132"/>
  <c r="T131"/>
  <c i="9" r="T122"/>
  <c r="T121"/>
  <c r="T120"/>
  <c r="R158"/>
  <c r="R157"/>
  <c i="10" r="BK122"/>
  <c r="BK121"/>
  <c r="J121"/>
  <c r="J97"/>
  <c r="P162"/>
  <c r="P161"/>
  <c i="11" r="P122"/>
  <c r="P121"/>
  <c r="P120"/>
  <c i="1" r="AU104"/>
  <c i="11" r="T156"/>
  <c r="T155"/>
  <c i="12" r="T122"/>
  <c r="T121"/>
  <c r="T120"/>
  <c r="BK144"/>
  <c r="J144"/>
  <c r="J100"/>
  <c i="13" r="R159"/>
  <c r="BK176"/>
  <c r="J176"/>
  <c r="J100"/>
  <c r="T176"/>
  <c r="P191"/>
  <c r="BK212"/>
  <c r="J212"/>
  <c r="J102"/>
  <c r="T212"/>
  <c r="P236"/>
  <c r="P296"/>
  <c r="T363"/>
  <c i="14" r="T135"/>
  <c r="T128"/>
  <c r="T152"/>
  <c r="R180"/>
  <c r="P236"/>
  <c r="R276"/>
  <c r="T285"/>
  <c i="15" r="R196"/>
  <c r="R134"/>
  <c r="P212"/>
  <c r="P247"/>
  <c r="R270"/>
  <c r="P305"/>
  <c r="BK381"/>
  <c r="J381"/>
  <c r="J113"/>
  <c r="P386"/>
  <c i="16" r="R130"/>
  <c r="R129"/>
  <c r="P270"/>
  <c r="P269"/>
  <c r="P279"/>
  <c r="T284"/>
  <c r="P352"/>
  <c r="P349"/>
  <c r="P371"/>
  <c i="17" r="R126"/>
  <c r="T291"/>
  <c r="T290"/>
  <c r="BK365"/>
  <c r="J365"/>
  <c r="J101"/>
  <c r="T471"/>
  <c r="P555"/>
  <c r="P554"/>
  <c i="18" r="BK126"/>
  <c r="J126"/>
  <c r="J98"/>
  <c r="R518"/>
  <c r="R517"/>
  <c r="BK588"/>
  <c r="J588"/>
  <c r="J101"/>
  <c r="T703"/>
  <c r="T761"/>
  <c r="T760"/>
  <c i="19" r="P124"/>
  <c r="P266"/>
  <c r="P265"/>
  <c r="R344"/>
  <c i="20" r="BK123"/>
  <c r="J123"/>
  <c r="J98"/>
  <c r="R188"/>
  <c r="R187"/>
  <c i="21" r="P122"/>
  <c r="T193"/>
  <c r="T192"/>
  <c i="22" r="P124"/>
  <c r="P123"/>
  <c r="P122"/>
  <c i="1" r="AU115"/>
  <c i="23" r="BK121"/>
  <c r="J121"/>
  <c r="J98"/>
  <c r="BK181"/>
  <c r="J181"/>
  <c r="J99"/>
  <c i="24" r="T127"/>
  <c r="R420"/>
  <c r="T463"/>
  <c r="T505"/>
  <c r="T504"/>
  <c r="P636"/>
  <c i="25" r="R116"/>
  <c i="27" r="R118"/>
  <c r="R117"/>
  <c i="2" r="BK127"/>
  <c r="J127"/>
  <c r="J98"/>
  <c r="P276"/>
  <c r="P275"/>
  <c r="T403"/>
  <c r="R437"/>
  <c r="R617"/>
  <c r="R531"/>
  <c r="P739"/>
  <c i="3" r="BK126"/>
  <c r="J126"/>
  <c r="J98"/>
  <c r="R126"/>
  <c r="BK206"/>
  <c r="J206"/>
  <c r="J102"/>
  <c r="R206"/>
  <c r="R198"/>
  <c r="T273"/>
  <c r="T272"/>
  <c i="4" r="P122"/>
  <c r="P121"/>
  <c r="P120"/>
  <c i="1" r="AU97"/>
  <c i="4" r="BK181"/>
  <c r="J181"/>
  <c r="J99"/>
  <c i="5" r="T125"/>
  <c r="T124"/>
  <c r="R130"/>
  <c r="R137"/>
  <c r="R148"/>
  <c r="R209"/>
  <c i="6" r="P123"/>
  <c r="P128"/>
  <c r="BK149"/>
  <c r="J149"/>
  <c r="J101"/>
  <c r="BK166"/>
  <c r="J166"/>
  <c r="J102"/>
  <c i="7" r="R127"/>
  <c r="R138"/>
  <c r="P155"/>
  <c r="T169"/>
  <c r="T212"/>
  <c r="R249"/>
  <c i="8" r="BK122"/>
  <c r="J122"/>
  <c r="J98"/>
  <c r="R122"/>
  <c r="R121"/>
  <c r="R120"/>
  <c r="P132"/>
  <c r="P131"/>
  <c i="9" r="BK122"/>
  <c r="J122"/>
  <c r="J98"/>
  <c r="BK158"/>
  <c r="J158"/>
  <c r="J100"/>
  <c i="10" r="P122"/>
  <c r="P121"/>
  <c r="P120"/>
  <c i="1" r="AU103"/>
  <c i="10" r="R162"/>
  <c r="R161"/>
  <c i="11" r="T122"/>
  <c r="T121"/>
  <c r="T120"/>
  <c r="R156"/>
  <c r="R155"/>
  <c i="12" r="R122"/>
  <c r="R121"/>
  <c r="R144"/>
  <c r="R143"/>
  <c i="13" r="P159"/>
  <c r="P176"/>
  <c r="T191"/>
  <c r="R212"/>
  <c r="T236"/>
  <c r="BK267"/>
  <c r="J267"/>
  <c r="J106"/>
  <c r="T267"/>
  <c r="P283"/>
  <c r="BK296"/>
  <c r="J296"/>
  <c r="J108"/>
  <c r="P363"/>
  <c i="14" r="P135"/>
  <c r="P128"/>
  <c i="1" r="AU107"/>
  <c i="14" r="R152"/>
  <c r="T180"/>
  <c r="T236"/>
  <c r="T276"/>
  <c r="P285"/>
  <c i="15" r="P196"/>
  <c r="P134"/>
  <c i="1" r="AU108"/>
  <c i="15" r="R212"/>
  <c r="R247"/>
  <c r="T270"/>
  <c r="R305"/>
  <c r="T381"/>
  <c r="T386"/>
  <c i="16" r="T130"/>
  <c r="T129"/>
  <c r="T270"/>
  <c r="T269"/>
  <c r="T279"/>
  <c r="T278"/>
  <c r="P284"/>
  <c r="T352"/>
  <c r="T349"/>
  <c r="R371"/>
  <c i="17" r="BK126"/>
  <c r="J126"/>
  <c r="J98"/>
  <c r="R291"/>
  <c r="R290"/>
  <c r="P365"/>
  <c r="P471"/>
  <c r="R555"/>
  <c r="R554"/>
  <c i="18" r="T126"/>
  <c r="BK518"/>
  <c r="J518"/>
  <c r="J100"/>
  <c r="T588"/>
  <c r="P703"/>
  <c r="P761"/>
  <c r="P760"/>
  <c i="19" r="T124"/>
  <c r="R266"/>
  <c r="R265"/>
  <c r="T344"/>
  <c i="20" r="T123"/>
  <c r="T188"/>
  <c r="T187"/>
  <c i="21" r="BK122"/>
  <c r="J122"/>
  <c r="J98"/>
  <c r="P193"/>
  <c r="P192"/>
  <c i="22" r="T124"/>
  <c r="T123"/>
  <c r="T122"/>
  <c i="23" r="T121"/>
  <c r="T120"/>
  <c r="T119"/>
  <c r="P181"/>
  <c i="24" r="BK127"/>
  <c r="J127"/>
  <c r="J98"/>
  <c r="P420"/>
  <c r="P419"/>
  <c r="R463"/>
  <c r="P505"/>
  <c r="P504"/>
  <c r="T636"/>
  <c i="27" r="BK118"/>
  <c r="J118"/>
  <c r="J97"/>
  <c i="2" r="F122"/>
  <c r="BE134"/>
  <c r="BE230"/>
  <c r="BE354"/>
  <c r="BE381"/>
  <c r="BE391"/>
  <c r="BE474"/>
  <c r="BE507"/>
  <c r="BE575"/>
  <c r="BE581"/>
  <c r="BE631"/>
  <c r="BE648"/>
  <c r="BE677"/>
  <c r="BE687"/>
  <c i="3" r="J118"/>
  <c r="BE151"/>
  <c r="BE187"/>
  <c r="BE212"/>
  <c r="BE217"/>
  <c r="BE227"/>
  <c r="BE232"/>
  <c r="BE293"/>
  <c i="4" r="BE137"/>
  <c r="BE157"/>
  <c r="BE198"/>
  <c r="BE229"/>
  <c r="BE234"/>
  <c r="BE249"/>
  <c i="5" r="J89"/>
  <c r="BE133"/>
  <c r="BE138"/>
  <c r="BE146"/>
  <c r="BE149"/>
  <c r="BE161"/>
  <c r="BE163"/>
  <c r="BE189"/>
  <c r="BE191"/>
  <c r="BE193"/>
  <c r="BE217"/>
  <c r="BK145"/>
  <c r="J145"/>
  <c r="J101"/>
  <c i="6" r="J89"/>
  <c r="BE126"/>
  <c r="BE133"/>
  <c r="BE144"/>
  <c r="BE150"/>
  <c r="BE164"/>
  <c r="BE173"/>
  <c r="BE175"/>
  <c r="BE179"/>
  <c i="7" r="E85"/>
  <c r="F123"/>
  <c r="BE132"/>
  <c r="BE158"/>
  <c r="BE164"/>
  <c r="BE180"/>
  <c r="BE182"/>
  <c r="BE184"/>
  <c r="BE188"/>
  <c r="BE192"/>
  <c r="BE194"/>
  <c r="BE200"/>
  <c r="BE202"/>
  <c r="BE210"/>
  <c r="BE235"/>
  <c r="BE243"/>
  <c r="BE252"/>
  <c r="BK160"/>
  <c r="J160"/>
  <c r="J100"/>
  <c r="BK166"/>
  <c r="J166"/>
  <c r="J102"/>
  <c r="BK254"/>
  <c r="J254"/>
  <c r="J106"/>
  <c i="8" r="J89"/>
  <c r="E110"/>
  <c r="BE125"/>
  <c r="BE127"/>
  <c r="BE133"/>
  <c i="9" r="BE171"/>
  <c r="BE173"/>
  <c r="BE175"/>
  <c r="BE177"/>
  <c r="BE187"/>
  <c r="BE189"/>
  <c r="BE191"/>
  <c r="BE201"/>
  <c i="10" r="F117"/>
  <c r="BE129"/>
  <c r="BE131"/>
  <c r="BE133"/>
  <c r="BE135"/>
  <c r="BE145"/>
  <c r="BE151"/>
  <c r="BE163"/>
  <c r="BE165"/>
  <c r="BE181"/>
  <c r="BE183"/>
  <c r="BE185"/>
  <c i="11" r="F92"/>
  <c r="BE127"/>
  <c r="BE133"/>
  <c r="BE135"/>
  <c r="BE143"/>
  <c r="BE151"/>
  <c r="BE157"/>
  <c r="BE165"/>
  <c r="BE169"/>
  <c i="12" r="F117"/>
  <c r="BE129"/>
  <c r="BE137"/>
  <c r="BE141"/>
  <c r="BE149"/>
  <c r="BE159"/>
  <c r="BE163"/>
  <c r="BE169"/>
  <c r="BE173"/>
  <c i="13" r="BE177"/>
  <c r="BE218"/>
  <c r="BE257"/>
  <c r="BE290"/>
  <c r="BE308"/>
  <c i="14" r="E85"/>
  <c r="J89"/>
  <c r="BE130"/>
  <c r="BE181"/>
  <c r="BE190"/>
  <c r="BE205"/>
  <c r="BE254"/>
  <c r="BE264"/>
  <c r="BE270"/>
  <c r="BE277"/>
  <c r="BK217"/>
  <c r="J217"/>
  <c r="J103"/>
  <c i="15" r="BE182"/>
  <c r="BE276"/>
  <c r="BE286"/>
  <c r="BE384"/>
  <c r="BE387"/>
  <c r="BE391"/>
  <c r="BE396"/>
  <c r="BE399"/>
  <c r="BE414"/>
  <c r="BE435"/>
  <c r="BE438"/>
  <c r="BK135"/>
  <c r="BK149"/>
  <c r="J149"/>
  <c r="J98"/>
  <c r="BK181"/>
  <c r="J181"/>
  <c r="J101"/>
  <c r="BK294"/>
  <c r="J294"/>
  <c r="J108"/>
  <c r="BK364"/>
  <c r="J364"/>
  <c r="J110"/>
  <c i="16" r="E118"/>
  <c r="BE163"/>
  <c r="BE176"/>
  <c r="BE231"/>
  <c r="BE240"/>
  <c r="BE275"/>
  <c r="BE297"/>
  <c r="BE305"/>
  <c r="BE323"/>
  <c r="BE325"/>
  <c r="BE343"/>
  <c r="BE359"/>
  <c r="BE372"/>
  <c r="BE374"/>
  <c r="BE376"/>
  <c i="17" r="E85"/>
  <c r="BE150"/>
  <c r="BE236"/>
  <c r="BE242"/>
  <c r="BE274"/>
  <c r="BE302"/>
  <c r="BE335"/>
  <c r="BE360"/>
  <c r="BE374"/>
  <c r="BE387"/>
  <c r="BE420"/>
  <c r="BE431"/>
  <c r="BE437"/>
  <c r="BE456"/>
  <c r="BE461"/>
  <c r="BE505"/>
  <c r="BE604"/>
  <c r="BE624"/>
  <c i="18" r="E85"/>
  <c r="F92"/>
  <c r="BE132"/>
  <c r="BE144"/>
  <c r="BE163"/>
  <c r="BE245"/>
  <c r="BE252"/>
  <c r="BE264"/>
  <c r="BE281"/>
  <c r="BE297"/>
  <c r="BE322"/>
  <c r="BE385"/>
  <c r="BE400"/>
  <c r="BE409"/>
  <c r="BE418"/>
  <c r="BE423"/>
  <c r="BE428"/>
  <c r="BE433"/>
  <c r="BE477"/>
  <c r="BE506"/>
  <c r="BE571"/>
  <c r="BE576"/>
  <c r="BE581"/>
  <c r="BE614"/>
  <c r="BE641"/>
  <c r="BE678"/>
  <c r="BE683"/>
  <c r="BE704"/>
  <c r="BE734"/>
  <c r="BE762"/>
  <c r="BE785"/>
  <c r="BE793"/>
  <c r="BE829"/>
  <c r="BE835"/>
  <c r="BE845"/>
  <c r="BE856"/>
  <c r="BE862"/>
  <c r="BE867"/>
  <c i="19" r="F92"/>
  <c r="BE136"/>
  <c r="BE213"/>
  <c r="BE242"/>
  <c r="BE304"/>
  <c r="BK382"/>
  <c r="J382"/>
  <c r="J102"/>
  <c i="20" r="F92"/>
  <c r="BE124"/>
  <c r="BE129"/>
  <c r="BE158"/>
  <c r="BE168"/>
  <c r="BE189"/>
  <c r="BE227"/>
  <c r="BK220"/>
  <c r="J220"/>
  <c r="J101"/>
  <c i="21" r="E85"/>
  <c r="J114"/>
  <c r="BE123"/>
  <c r="BE144"/>
  <c r="BE150"/>
  <c r="BE160"/>
  <c r="BE180"/>
  <c i="22" r="E112"/>
  <c r="J116"/>
  <c r="F119"/>
  <c r="BE131"/>
  <c r="BE156"/>
  <c r="BE160"/>
  <c r="BK166"/>
  <c r="BK165"/>
  <c r="J165"/>
  <c r="J99"/>
  <c r="BK173"/>
  <c r="J173"/>
  <c r="J102"/>
  <c i="23" r="J89"/>
  <c r="F92"/>
  <c r="BE122"/>
  <c r="BE182"/>
  <c i="24" r="E85"/>
  <c r="BE128"/>
  <c r="BE140"/>
  <c r="BE146"/>
  <c r="BE155"/>
  <c r="BE178"/>
  <c r="BE184"/>
  <c r="BE214"/>
  <c r="BE250"/>
  <c r="BE260"/>
  <c r="BE266"/>
  <c r="BE271"/>
  <c r="BE276"/>
  <c r="BE286"/>
  <c r="BE297"/>
  <c r="BE308"/>
  <c r="BE333"/>
  <c r="BE338"/>
  <c r="BE377"/>
  <c r="BE498"/>
  <c r="BE560"/>
  <c r="BE566"/>
  <c r="BE589"/>
  <c r="BE595"/>
  <c r="BE610"/>
  <c r="BE625"/>
  <c i="25" r="J89"/>
  <c r="E106"/>
  <c r="BE117"/>
  <c r="BE121"/>
  <c r="BE131"/>
  <c r="BE137"/>
  <c r="BE169"/>
  <c r="BE183"/>
  <c r="BE185"/>
  <c r="BE191"/>
  <c r="BE195"/>
  <c r="BE203"/>
  <c r="BE205"/>
  <c r="BE219"/>
  <c r="BE225"/>
  <c i="26" r="J116"/>
  <c r="BE126"/>
  <c r="BE135"/>
  <c r="BE137"/>
  <c r="BE143"/>
  <c r="BE148"/>
  <c r="BE151"/>
  <c r="BE154"/>
  <c r="BE168"/>
  <c r="BE172"/>
  <c r="BE174"/>
  <c r="BE184"/>
  <c r="BE186"/>
  <c r="BE192"/>
  <c r="BE202"/>
  <c r="BE204"/>
  <c r="BE208"/>
  <c r="BE215"/>
  <c r="BK150"/>
  <c r="J150"/>
  <c r="J100"/>
  <c i="27" r="BE171"/>
  <c r="BE179"/>
  <c r="BE181"/>
  <c i="2" r="J89"/>
  <c r="BE155"/>
  <c r="BE168"/>
  <c r="BE178"/>
  <c r="BE197"/>
  <c r="BE218"/>
  <c r="BE223"/>
  <c r="BE237"/>
  <c r="BE277"/>
  <c r="BE311"/>
  <c r="BE328"/>
  <c r="BE404"/>
  <c r="BE468"/>
  <c r="BE536"/>
  <c r="BE545"/>
  <c r="BE569"/>
  <c r="BE599"/>
  <c r="BE618"/>
  <c r="BE626"/>
  <c r="BE653"/>
  <c r="BE682"/>
  <c r="BE698"/>
  <c r="BK531"/>
  <c r="J531"/>
  <c r="J103"/>
  <c i="3" r="F92"/>
  <c r="BE134"/>
  <c r="BE162"/>
  <c r="BE200"/>
  <c r="BE250"/>
  <c r="BE255"/>
  <c r="BE261"/>
  <c r="BE268"/>
  <c r="BE284"/>
  <c r="BE297"/>
  <c r="BE311"/>
  <c r="BE321"/>
  <c r="BE326"/>
  <c r="BK180"/>
  <c r="J180"/>
  <c r="J99"/>
  <c i="4" r="J89"/>
  <c r="BE127"/>
  <c r="BE132"/>
  <c r="BE142"/>
  <c r="BE147"/>
  <c r="BE208"/>
  <c r="BE213"/>
  <c r="BE239"/>
  <c r="BE244"/>
  <c r="BE266"/>
  <c r="BE271"/>
  <c i="5" r="E85"/>
  <c r="F121"/>
  <c r="BE131"/>
  <c r="BE140"/>
  <c r="BE155"/>
  <c r="BE157"/>
  <c r="BE185"/>
  <c r="BE187"/>
  <c r="BE195"/>
  <c r="BE210"/>
  <c r="BE212"/>
  <c i="6" r="E112"/>
  <c r="BE124"/>
  <c r="BE129"/>
  <c r="BE135"/>
  <c r="BE137"/>
  <c r="BE139"/>
  <c r="BE152"/>
  <c r="BE154"/>
  <c r="BE158"/>
  <c r="BE169"/>
  <c r="BE185"/>
  <c r="BE187"/>
  <c r="BE189"/>
  <c i="7" r="BE130"/>
  <c r="BE139"/>
  <c r="BE141"/>
  <c r="BE143"/>
  <c r="BE145"/>
  <c r="BE147"/>
  <c r="BE149"/>
  <c r="BE167"/>
  <c r="BE178"/>
  <c r="BE198"/>
  <c r="BE204"/>
  <c r="BE206"/>
  <c r="BE215"/>
  <c r="BE217"/>
  <c r="BE227"/>
  <c r="BE233"/>
  <c r="BE245"/>
  <c r="BE247"/>
  <c r="BE250"/>
  <c i="8" r="BE129"/>
  <c r="BE137"/>
  <c r="BE141"/>
  <c r="BE145"/>
  <c i="9" r="E85"/>
  <c r="F117"/>
  <c r="BE125"/>
  <c r="BE127"/>
  <c r="BE131"/>
  <c r="BE137"/>
  <c r="BE147"/>
  <c r="BE149"/>
  <c r="BE161"/>
  <c r="BE169"/>
  <c r="BE195"/>
  <c r="BE197"/>
  <c i="10" r="E85"/>
  <c r="J114"/>
  <c r="BE127"/>
  <c r="BE137"/>
  <c r="BE141"/>
  <c r="BE143"/>
  <c r="BE157"/>
  <c r="BE173"/>
  <c r="BE175"/>
  <c r="BE177"/>
  <c r="BE179"/>
  <c i="11" r="J89"/>
  <c r="E110"/>
  <c r="BE125"/>
  <c r="BE171"/>
  <c r="BE179"/>
  <c i="12" r="BE131"/>
  <c r="BE145"/>
  <c r="BE155"/>
  <c r="BE171"/>
  <c r="BE175"/>
  <c r="BE179"/>
  <c i="13" r="J89"/>
  <c r="E123"/>
  <c r="F130"/>
  <c r="BE140"/>
  <c r="BE197"/>
  <c r="BE202"/>
  <c r="BE213"/>
  <c r="BE228"/>
  <c r="BE278"/>
  <c r="BE284"/>
  <c r="BE320"/>
  <c r="BE328"/>
  <c r="BK153"/>
  <c r="J153"/>
  <c r="J98"/>
  <c r="BK261"/>
  <c r="J261"/>
  <c r="J105"/>
  <c r="BK351"/>
  <c r="J351"/>
  <c r="J111"/>
  <c i="14" r="BE136"/>
  <c r="BE158"/>
  <c r="BE162"/>
  <c r="BE186"/>
  <c r="BE195"/>
  <c r="BE218"/>
  <c r="BE224"/>
  <c r="BE237"/>
  <c r="BE281"/>
  <c r="BE286"/>
  <c r="BE290"/>
  <c r="BK194"/>
  <c r="J194"/>
  <c r="J101"/>
  <c r="BK212"/>
  <c r="J212"/>
  <c r="J102"/>
  <c r="BK229"/>
  <c r="J229"/>
  <c r="J105"/>
  <c i="15" r="F92"/>
  <c r="J128"/>
  <c r="BE141"/>
  <c r="BE165"/>
  <c r="BE192"/>
  <c r="BE213"/>
  <c r="BE219"/>
  <c r="BE331"/>
  <c r="BE354"/>
  <c r="BE408"/>
  <c r="BE417"/>
  <c r="BE429"/>
  <c r="BK164"/>
  <c r="J164"/>
  <c r="J100"/>
  <c r="BK238"/>
  <c r="J238"/>
  <c r="J104"/>
  <c i="16" r="J89"/>
  <c r="F125"/>
  <c r="BE173"/>
  <c r="BE185"/>
  <c r="BE194"/>
  <c r="BE214"/>
  <c r="BE217"/>
  <c r="BE237"/>
  <c r="BE247"/>
  <c r="BE251"/>
  <c r="BE257"/>
  <c r="BE259"/>
  <c r="BE262"/>
  <c r="BE287"/>
  <c r="BE289"/>
  <c r="BE303"/>
  <c r="BE311"/>
  <c r="BE317"/>
  <c r="BE321"/>
  <c r="BE331"/>
  <c r="BE368"/>
  <c r="BK261"/>
  <c r="J261"/>
  <c r="J99"/>
  <c r="BK349"/>
  <c r="J349"/>
  <c r="J106"/>
  <c i="17" r="J89"/>
  <c r="F121"/>
  <c r="BE132"/>
  <c r="BE141"/>
  <c r="BE157"/>
  <c r="BE188"/>
  <c r="BE194"/>
  <c r="BE203"/>
  <c r="BE210"/>
  <c r="BE311"/>
  <c r="BE394"/>
  <c r="BE404"/>
  <c r="BE414"/>
  <c r="BE425"/>
  <c r="BE451"/>
  <c r="BE466"/>
  <c r="BE485"/>
  <c r="BE490"/>
  <c r="BE511"/>
  <c r="BE516"/>
  <c r="BE526"/>
  <c r="BE556"/>
  <c r="BE563"/>
  <c r="BE572"/>
  <c r="BE574"/>
  <c i="18" r="J89"/>
  <c r="BE150"/>
  <c r="BE169"/>
  <c r="BE177"/>
  <c r="BE198"/>
  <c r="BE216"/>
  <c r="BE222"/>
  <c r="BE238"/>
  <c r="BE258"/>
  <c r="BE317"/>
  <c r="BE337"/>
  <c r="BE375"/>
  <c r="BE380"/>
  <c r="BE450"/>
  <c r="BE456"/>
  <c r="BE501"/>
  <c r="BE519"/>
  <c r="BE589"/>
  <c r="BE604"/>
  <c r="BE619"/>
  <c r="BE653"/>
  <c r="BE659"/>
  <c r="BE672"/>
  <c r="BE709"/>
  <c r="BE717"/>
  <c r="BE724"/>
  <c r="BE729"/>
  <c r="BE747"/>
  <c r="BE799"/>
  <c r="BE805"/>
  <c r="BE813"/>
  <c r="BE819"/>
  <c i="19" r="J89"/>
  <c r="BE153"/>
  <c r="BE169"/>
  <c r="BE174"/>
  <c r="BE180"/>
  <c r="BE185"/>
  <c r="BE195"/>
  <c r="BE201"/>
  <c r="BE208"/>
  <c r="BE218"/>
  <c r="BE293"/>
  <c r="BE299"/>
  <c r="BE321"/>
  <c r="BE332"/>
  <c r="BE345"/>
  <c r="BE372"/>
  <c i="20" r="J89"/>
  <c r="BE173"/>
  <c i="21" r="F92"/>
  <c r="BE165"/>
  <c r="BE170"/>
  <c r="BE200"/>
  <c i="22" r="BE125"/>
  <c r="BE136"/>
  <c r="BE141"/>
  <c r="BE179"/>
  <c i="23" r="E109"/>
  <c r="BE138"/>
  <c r="BE160"/>
  <c r="BE186"/>
  <c i="24" r="F122"/>
  <c r="BE173"/>
  <c r="BE192"/>
  <c r="BE313"/>
  <c r="BE318"/>
  <c r="BE448"/>
  <c r="BE464"/>
  <c r="BE519"/>
  <c r="BE524"/>
  <c r="BE535"/>
  <c r="BE542"/>
  <c r="BE572"/>
  <c r="BE599"/>
  <c r="BE620"/>
  <c i="25" r="F92"/>
  <c r="BE127"/>
  <c r="BE133"/>
  <c r="BE135"/>
  <c r="BE157"/>
  <c r="BE167"/>
  <c r="BE173"/>
  <c r="BE179"/>
  <c r="BE187"/>
  <c r="BE189"/>
  <c r="BE193"/>
  <c r="BE209"/>
  <c r="BE211"/>
  <c r="BE213"/>
  <c r="BE217"/>
  <c r="BE221"/>
  <c r="BE223"/>
  <c r="BE229"/>
  <c r="BE231"/>
  <c i="26" r="E85"/>
  <c r="F92"/>
  <c r="BE128"/>
  <c r="BE141"/>
  <c r="BE146"/>
  <c r="BE156"/>
  <c r="BE160"/>
  <c r="BE164"/>
  <c r="BE178"/>
  <c r="BE180"/>
  <c r="BE182"/>
  <c r="BE188"/>
  <c r="BE200"/>
  <c r="BE213"/>
  <c i="27" r="E85"/>
  <c r="J89"/>
  <c r="F92"/>
  <c r="BE119"/>
  <c r="BE121"/>
  <c r="BE128"/>
  <c r="BE135"/>
  <c r="BE140"/>
  <c r="BE142"/>
  <c r="BE149"/>
  <c r="BE151"/>
  <c r="BE153"/>
  <c r="BE155"/>
  <c r="BE157"/>
  <c r="BE159"/>
  <c r="BE164"/>
  <c r="BE169"/>
  <c r="BE173"/>
  <c r="BE177"/>
  <c r="BE183"/>
  <c i="2" r="E115"/>
  <c r="BE128"/>
  <c r="BE140"/>
  <c r="BE163"/>
  <c r="BE202"/>
  <c r="BE211"/>
  <c r="BE244"/>
  <c r="BE249"/>
  <c r="BE260"/>
  <c r="BE265"/>
  <c r="BE284"/>
  <c r="BE293"/>
  <c r="BE299"/>
  <c r="BE322"/>
  <c r="BE374"/>
  <c r="BE419"/>
  <c r="BE426"/>
  <c r="BE431"/>
  <c r="BE438"/>
  <c r="BE458"/>
  <c r="BE463"/>
  <c r="BE479"/>
  <c r="BE486"/>
  <c r="BE494"/>
  <c r="BE499"/>
  <c r="BE512"/>
  <c r="BE532"/>
  <c r="BE556"/>
  <c r="BE587"/>
  <c r="BE638"/>
  <c r="BE665"/>
  <c r="BE671"/>
  <c r="BE712"/>
  <c r="BE720"/>
  <c r="BE727"/>
  <c r="BE740"/>
  <c r="BE745"/>
  <c r="BE750"/>
  <c i="3" r="E114"/>
  <c r="BE127"/>
  <c r="BE139"/>
  <c r="BE145"/>
  <c r="BE168"/>
  <c r="BE222"/>
  <c r="BE279"/>
  <c r="BE306"/>
  <c r="BE316"/>
  <c r="BK199"/>
  <c r="J199"/>
  <c r="J101"/>
  <c i="4" r="E110"/>
  <c r="F117"/>
  <c r="BE162"/>
  <c r="BE172"/>
  <c r="BE187"/>
  <c r="BE193"/>
  <c r="BE224"/>
  <c r="BE283"/>
  <c r="BE289"/>
  <c i="5" r="BE126"/>
  <c r="BE128"/>
  <c r="BE151"/>
  <c r="BE153"/>
  <c r="BE169"/>
  <c r="BE173"/>
  <c r="BE179"/>
  <c r="BE181"/>
  <c r="BE183"/>
  <c r="BE205"/>
  <c r="BE207"/>
  <c r="BK142"/>
  <c r="J142"/>
  <c r="J100"/>
  <c r="BK216"/>
  <c r="J216"/>
  <c r="J104"/>
  <c i="6" r="BE147"/>
  <c r="BE156"/>
  <c r="BE162"/>
  <c r="BE167"/>
  <c r="BE171"/>
  <c r="BE177"/>
  <c r="BE183"/>
  <c i="7" r="J89"/>
  <c r="BE128"/>
  <c r="BE151"/>
  <c r="BE153"/>
  <c r="BE161"/>
  <c r="BE170"/>
  <c r="BE172"/>
  <c r="BE176"/>
  <c r="BE190"/>
  <c r="BE196"/>
  <c r="BE213"/>
  <c r="BE219"/>
  <c r="BE229"/>
  <c r="BE237"/>
  <c i="8" r="F92"/>
  <c r="BE123"/>
  <c r="BE139"/>
  <c r="BE143"/>
  <c r="BE147"/>
  <c i="9" r="J89"/>
  <c r="BE123"/>
  <c r="BE135"/>
  <c r="BE139"/>
  <c r="BE141"/>
  <c r="BE145"/>
  <c r="BE153"/>
  <c r="BE155"/>
  <c r="BE159"/>
  <c r="BE163"/>
  <c r="BE183"/>
  <c r="BE185"/>
  <c r="BE199"/>
  <c r="BE203"/>
  <c i="10" r="BE123"/>
  <c r="BE125"/>
  <c r="BE139"/>
  <c r="BE147"/>
  <c r="BE155"/>
  <c r="BE159"/>
  <c i="11" r="BE123"/>
  <c r="BE129"/>
  <c r="BE137"/>
  <c r="BE145"/>
  <c r="BE147"/>
  <c r="BE149"/>
  <c r="BE153"/>
  <c r="BE159"/>
  <c r="BE161"/>
  <c i="12" r="E85"/>
  <c r="BE147"/>
  <c r="BE151"/>
  <c r="BE167"/>
  <c r="BE177"/>
  <c i="13" r="BE147"/>
  <c r="BE154"/>
  <c r="BE160"/>
  <c r="BE169"/>
  <c r="BE185"/>
  <c r="BE192"/>
  <c r="BE207"/>
  <c r="BE242"/>
  <c r="BE273"/>
  <c r="BE297"/>
  <c r="BE314"/>
  <c r="BE352"/>
  <c r="BE358"/>
  <c r="BK256"/>
  <c r="J256"/>
  <c r="J104"/>
  <c r="BK345"/>
  <c r="J345"/>
  <c r="J110"/>
  <c i="14" r="F92"/>
  <c r="BE141"/>
  <c r="BE147"/>
  <c r="BE171"/>
  <c r="BE176"/>
  <c r="BE213"/>
  <c r="BE242"/>
  <c r="BE295"/>
  <c r="BE299"/>
  <c r="BK129"/>
  <c r="J129"/>
  <c r="J97"/>
  <c i="15" r="E85"/>
  <c r="BE150"/>
  <c r="BE156"/>
  <c r="BE175"/>
  <c r="BE197"/>
  <c r="BE207"/>
  <c r="BE239"/>
  <c r="BE242"/>
  <c r="BE248"/>
  <c r="BE271"/>
  <c r="BE290"/>
  <c r="BE295"/>
  <c r="BE306"/>
  <c r="BE311"/>
  <c r="BE316"/>
  <c r="BE322"/>
  <c r="BE344"/>
  <c r="BE349"/>
  <c r="BE359"/>
  <c r="BE365"/>
  <c r="BE371"/>
  <c r="BE376"/>
  <c r="BE402"/>
  <c r="BE405"/>
  <c r="BE420"/>
  <c r="BE423"/>
  <c r="BE426"/>
  <c r="BK241"/>
  <c r="J241"/>
  <c r="J105"/>
  <c r="BK370"/>
  <c r="J370"/>
  <c r="J111"/>
  <c i="16" r="BE136"/>
  <c r="BE166"/>
  <c r="BE198"/>
  <c r="BE204"/>
  <c r="BE210"/>
  <c r="BE255"/>
  <c r="BE282"/>
  <c r="BE285"/>
  <c r="BE293"/>
  <c r="BE295"/>
  <c r="BE301"/>
  <c r="BE315"/>
  <c r="BE336"/>
  <c r="BE341"/>
  <c r="BE347"/>
  <c r="BE353"/>
  <c r="BE356"/>
  <c r="BK264"/>
  <c r="J264"/>
  <c r="J100"/>
  <c i="17" r="BE166"/>
  <c r="BE171"/>
  <c r="BE182"/>
  <c r="BE217"/>
  <c r="BE260"/>
  <c r="BE322"/>
  <c r="BE328"/>
  <c r="BE340"/>
  <c r="BE345"/>
  <c r="BE350"/>
  <c r="BE366"/>
  <c r="BE379"/>
  <c r="BE409"/>
  <c r="BE495"/>
  <c r="BE500"/>
  <c r="BE532"/>
  <c r="BE549"/>
  <c r="BE579"/>
  <c r="BE597"/>
  <c r="BE614"/>
  <c r="BE619"/>
  <c r="BE629"/>
  <c r="BE646"/>
  <c r="BE652"/>
  <c r="BE674"/>
  <c r="BE680"/>
  <c r="BE687"/>
  <c r="BE699"/>
  <c r="BE706"/>
  <c r="BE713"/>
  <c r="BE722"/>
  <c r="BE730"/>
  <c i="18" r="BE138"/>
  <c r="BE204"/>
  <c r="BE210"/>
  <c r="BE270"/>
  <c r="BE342"/>
  <c r="BE347"/>
  <c r="BE353"/>
  <c r="BE439"/>
  <c r="BE444"/>
  <c r="BE527"/>
  <c r="BE539"/>
  <c r="BE552"/>
  <c r="BE557"/>
  <c r="BE624"/>
  <c r="BE634"/>
  <c r="BE740"/>
  <c r="BE767"/>
  <c r="BE774"/>
  <c r="BE780"/>
  <c i="19" r="E112"/>
  <c r="BE145"/>
  <c r="BE233"/>
  <c r="BE267"/>
  <c r="BE281"/>
  <c r="BE338"/>
  <c r="BE376"/>
  <c r="BE383"/>
  <c i="20" r="BE135"/>
  <c r="BE197"/>
  <c r="BE221"/>
  <c i="21" r="BE128"/>
  <c r="BE133"/>
  <c r="BE139"/>
  <c r="BE155"/>
  <c r="BE194"/>
  <c r="BE212"/>
  <c i="22" r="BE146"/>
  <c r="BE151"/>
  <c i="23" r="BE129"/>
  <c r="BE146"/>
  <c r="BE153"/>
  <c i="24" r="BE229"/>
  <c r="BE234"/>
  <c r="BE281"/>
  <c r="BE291"/>
  <c r="BE303"/>
  <c r="BE328"/>
  <c r="BE344"/>
  <c r="BE387"/>
  <c r="BE405"/>
  <c r="BE412"/>
  <c r="BE427"/>
  <c r="BE432"/>
  <c r="BE443"/>
  <c r="BE469"/>
  <c r="BE474"/>
  <c r="BE479"/>
  <c r="BE485"/>
  <c r="BE493"/>
  <c r="BE506"/>
  <c r="BE530"/>
  <c r="BE549"/>
  <c r="BE554"/>
  <c r="BE578"/>
  <c r="BE584"/>
  <c r="BE605"/>
  <c r="BE631"/>
  <c r="BE637"/>
  <c r="BE639"/>
  <c r="BE641"/>
  <c r="BE643"/>
  <c i="25" r="BE119"/>
  <c r="BE123"/>
  <c r="BE129"/>
  <c r="BE141"/>
  <c r="BE143"/>
  <c r="BE145"/>
  <c r="BE147"/>
  <c r="BE149"/>
  <c r="BE151"/>
  <c r="BE155"/>
  <c r="BE163"/>
  <c r="BE165"/>
  <c r="BE171"/>
  <c r="BE175"/>
  <c r="BE177"/>
  <c r="BE181"/>
  <c r="BE197"/>
  <c r="BE199"/>
  <c r="BE201"/>
  <c r="BE207"/>
  <c r="BE215"/>
  <c r="BE227"/>
  <c r="BE233"/>
  <c r="BE235"/>
  <c r="BE237"/>
  <c r="BE239"/>
  <c i="26" r="BE124"/>
  <c r="BE130"/>
  <c r="BE133"/>
  <c r="BE139"/>
  <c r="BE158"/>
  <c r="BE162"/>
  <c r="BE166"/>
  <c r="BE170"/>
  <c r="BE176"/>
  <c r="BE190"/>
  <c r="BE194"/>
  <c r="BE196"/>
  <c r="BE198"/>
  <c r="BE206"/>
  <c r="BE210"/>
  <c r="BE217"/>
  <c i="27" r="BE133"/>
  <c r="BE147"/>
  <c i="2" r="BE145"/>
  <c r="BE205"/>
  <c r="BE254"/>
  <c r="BE306"/>
  <c r="BE317"/>
  <c r="BE333"/>
  <c r="BE341"/>
  <c r="BE346"/>
  <c r="BE361"/>
  <c r="BE367"/>
  <c r="BE386"/>
  <c r="BE396"/>
  <c r="BE409"/>
  <c r="BE444"/>
  <c r="BE521"/>
  <c r="BE526"/>
  <c r="BE551"/>
  <c r="BE562"/>
  <c r="BE593"/>
  <c r="BE658"/>
  <c r="BE692"/>
  <c r="BE705"/>
  <c i="3" r="BE156"/>
  <c r="BE181"/>
  <c r="BE207"/>
  <c r="BE243"/>
  <c r="BE274"/>
  <c r="BE288"/>
  <c i="4" r="BE123"/>
  <c r="BE152"/>
  <c r="BE167"/>
  <c r="BE182"/>
  <c r="BE203"/>
  <c r="BE219"/>
  <c r="BE254"/>
  <c r="BE278"/>
  <c r="BK288"/>
  <c r="J288"/>
  <c r="J100"/>
  <c i="5" r="BE135"/>
  <c r="BE143"/>
  <c r="BE159"/>
  <c r="BE165"/>
  <c r="BE167"/>
  <c r="BE171"/>
  <c r="BE175"/>
  <c r="BE177"/>
  <c r="BE197"/>
  <c r="BE199"/>
  <c r="BE201"/>
  <c r="BE203"/>
  <c r="BE214"/>
  <c i="6" r="F92"/>
  <c r="BE131"/>
  <c r="BE142"/>
  <c r="BE160"/>
  <c r="BE181"/>
  <c r="BK146"/>
  <c r="J146"/>
  <c r="J100"/>
  <c i="7" r="BE134"/>
  <c r="BE136"/>
  <c r="BE156"/>
  <c r="BE174"/>
  <c r="BE186"/>
  <c r="BE208"/>
  <c r="BE221"/>
  <c r="BE223"/>
  <c r="BE225"/>
  <c r="BE231"/>
  <c r="BE239"/>
  <c r="BE241"/>
  <c r="BE255"/>
  <c r="BK163"/>
  <c r="J163"/>
  <c r="J101"/>
  <c i="8" r="BE135"/>
  <c i="9" r="BE129"/>
  <c r="BE133"/>
  <c r="BE143"/>
  <c r="BE151"/>
  <c r="BE165"/>
  <c r="BE167"/>
  <c r="BE179"/>
  <c r="BE181"/>
  <c r="BE193"/>
  <c i="10" r="BE149"/>
  <c r="BE153"/>
  <c r="BE167"/>
  <c r="BE169"/>
  <c r="BE171"/>
  <c r="BE187"/>
  <c r="BE189"/>
  <c r="BE191"/>
  <c i="11" r="BE131"/>
  <c r="BE139"/>
  <c r="BE141"/>
  <c r="BE163"/>
  <c r="BE167"/>
  <c r="BE173"/>
  <c r="BE175"/>
  <c r="BE177"/>
  <c i="12" r="J89"/>
  <c r="BE123"/>
  <c r="BE125"/>
  <c r="BE127"/>
  <c r="BE133"/>
  <c r="BE135"/>
  <c r="BE139"/>
  <c r="BE153"/>
  <c r="BE157"/>
  <c r="BE161"/>
  <c r="BE165"/>
  <c r="BE181"/>
  <c i="13" r="BE135"/>
  <c r="BE224"/>
  <c r="BE237"/>
  <c r="BE248"/>
  <c r="BE262"/>
  <c r="BE268"/>
  <c r="BE302"/>
  <c r="BE324"/>
  <c r="BE333"/>
  <c r="BE339"/>
  <c r="BE346"/>
  <c r="BE364"/>
  <c r="BE368"/>
  <c r="BK338"/>
  <c r="J338"/>
  <c r="J109"/>
  <c r="BK357"/>
  <c r="J357"/>
  <c r="J112"/>
  <c i="14" r="BE153"/>
  <c r="BE167"/>
  <c r="BE200"/>
  <c r="BE230"/>
  <c r="BE248"/>
  <c r="BE260"/>
  <c r="BK223"/>
  <c r="J223"/>
  <c r="J104"/>
  <c i="15" r="BE136"/>
  <c r="BE203"/>
  <c r="BE225"/>
  <c r="BE233"/>
  <c r="BE254"/>
  <c r="BE262"/>
  <c r="BE281"/>
  <c r="BE300"/>
  <c r="BE326"/>
  <c r="BE335"/>
  <c r="BE382"/>
  <c r="BE411"/>
  <c r="BE432"/>
  <c r="BK155"/>
  <c r="J155"/>
  <c r="J99"/>
  <c r="BK375"/>
  <c r="J375"/>
  <c r="J112"/>
  <c i="16" r="BE131"/>
  <c r="BE143"/>
  <c r="BE148"/>
  <c r="BE153"/>
  <c r="BE155"/>
  <c r="BE223"/>
  <c r="BE243"/>
  <c r="BE265"/>
  <c r="BE271"/>
  <c r="BE280"/>
  <c r="BE291"/>
  <c r="BE299"/>
  <c r="BE307"/>
  <c r="BE309"/>
  <c r="BE313"/>
  <c r="BE319"/>
  <c r="BE345"/>
  <c r="BE350"/>
  <c r="BE365"/>
  <c i="17" r="BE127"/>
  <c r="BE225"/>
  <c r="BE247"/>
  <c r="BE254"/>
  <c r="BE279"/>
  <c r="BE292"/>
  <c r="BE297"/>
  <c r="BE316"/>
  <c r="BE355"/>
  <c r="BE472"/>
  <c r="BE477"/>
  <c r="BE521"/>
  <c r="BE537"/>
  <c r="BE542"/>
  <c r="BE609"/>
  <c r="BE634"/>
  <c r="BE639"/>
  <c r="BE658"/>
  <c r="BE665"/>
  <c r="BE693"/>
  <c i="18" r="BE127"/>
  <c r="BE156"/>
  <c r="BE188"/>
  <c r="BE193"/>
  <c r="BE292"/>
  <c r="BE306"/>
  <c r="BE312"/>
  <c r="BE327"/>
  <c r="BE332"/>
  <c r="BE359"/>
  <c r="BE365"/>
  <c r="BE370"/>
  <c r="BE390"/>
  <c r="BE395"/>
  <c r="BE484"/>
  <c r="BE533"/>
  <c r="BE546"/>
  <c r="BE564"/>
  <c r="BE594"/>
  <c r="BE599"/>
  <c r="BE609"/>
  <c r="BE665"/>
  <c r="BE688"/>
  <c r="BE692"/>
  <c r="BE752"/>
  <c i="19" r="BE125"/>
  <c r="BE130"/>
  <c r="BE224"/>
  <c r="BE287"/>
  <c r="BE309"/>
  <c r="BE326"/>
  <c r="BE354"/>
  <c r="BE366"/>
  <c i="20" r="E85"/>
  <c r="BE140"/>
  <c r="BE148"/>
  <c r="BE153"/>
  <c r="BE163"/>
  <c r="BE178"/>
  <c r="BE203"/>
  <c r="BE210"/>
  <c r="BE215"/>
  <c i="21" r="BE175"/>
  <c r="BE185"/>
  <c r="BE205"/>
  <c i="22" r="BE167"/>
  <c r="BE174"/>
  <c i="23" r="BE167"/>
  <c r="BE174"/>
  <c i="24" r="J89"/>
  <c r="BE134"/>
  <c r="BE161"/>
  <c r="BE199"/>
  <c r="BE207"/>
  <c r="BE220"/>
  <c r="BE243"/>
  <c r="BE255"/>
  <c r="BE323"/>
  <c r="BE349"/>
  <c r="BE358"/>
  <c r="BE382"/>
  <c r="BE421"/>
  <c r="BE438"/>
  <c r="BE453"/>
  <c r="BE458"/>
  <c r="BE512"/>
  <c r="BE540"/>
  <c r="BE616"/>
  <c r="BK404"/>
  <c r="J404"/>
  <c r="J99"/>
  <c i="25" r="BE125"/>
  <c r="BE139"/>
  <c r="BE153"/>
  <c r="BE159"/>
  <c r="BE161"/>
  <c i="27" r="BE175"/>
  <c i="15" r="F35"/>
  <c i="1" r="BB108"/>
  <c i="19" r="F36"/>
  <c i="1" r="BC112"/>
  <c i="20" r="J34"/>
  <c i="1" r="AW113"/>
  <c i="25" r="J34"/>
  <c i="1" r="AW118"/>
  <c i="2" r="J34"/>
  <c i="1" r="AW95"/>
  <c i="4" r="F35"/>
  <c i="1" r="BB97"/>
  <c i="7" r="F35"/>
  <c i="1" r="BB100"/>
  <c i="10" r="F34"/>
  <c i="1" r="BA103"/>
  <c i="11" r="J34"/>
  <c i="1" r="AW104"/>
  <c i="15" r="J34"/>
  <c i="1" r="AW108"/>
  <c i="20" r="F36"/>
  <c i="1" r="BC113"/>
  <c i="23" r="F35"/>
  <c i="1" r="BB116"/>
  <c i="26" r="J34"/>
  <c i="1" r="AW119"/>
  <c i="26" r="F36"/>
  <c i="1" r="BC119"/>
  <c i="27" r="J34"/>
  <c i="1" r="AW120"/>
  <c i="3" r="F34"/>
  <c i="1" r="BA96"/>
  <c i="12" r="F34"/>
  <c i="1" r="BA105"/>
  <c i="13" r="F36"/>
  <c i="1" r="BC106"/>
  <c i="15" r="F37"/>
  <c i="1" r="BD108"/>
  <c i="19" r="F35"/>
  <c i="1" r="BB112"/>
  <c i="21" r="J34"/>
  <c i="1" r="AW114"/>
  <c i="23" r="F36"/>
  <c i="1" r="BC116"/>
  <c i="3" r="J34"/>
  <c i="1" r="AW96"/>
  <c i="5" r="F35"/>
  <c i="1" r="BB98"/>
  <c i="13" r="F35"/>
  <c i="1" r="BB106"/>
  <c i="15" r="F36"/>
  <c i="1" r="BC108"/>
  <c i="17" r="F34"/>
  <c i="1" r="BA110"/>
  <c i="19" r="F34"/>
  <c i="1" r="BA112"/>
  <c i="21" r="F36"/>
  <c i="1" r="BC114"/>
  <c i="23" r="F37"/>
  <c i="1" r="BD116"/>
  <c i="27" r="F35"/>
  <c i="1" r="BB120"/>
  <c i="2" r="F34"/>
  <c i="1" r="BA95"/>
  <c i="4" r="F34"/>
  <c i="1" r="BA97"/>
  <c i="4" r="F37"/>
  <c i="1" r="BD97"/>
  <c i="5" r="J34"/>
  <c i="1" r="AW98"/>
  <c i="6" r="F34"/>
  <c i="1" r="BA99"/>
  <c i="6" r="F36"/>
  <c i="1" r="BC99"/>
  <c i="7" r="F34"/>
  <c i="1" r="BA100"/>
  <c i="7" r="F37"/>
  <c i="1" r="BD100"/>
  <c i="8" r="J34"/>
  <c i="1" r="AW101"/>
  <c i="9" r="F36"/>
  <c i="1" r="BC102"/>
  <c i="10" r="F35"/>
  <c i="1" r="BB103"/>
  <c i="11" r="F34"/>
  <c i="1" r="BA104"/>
  <c i="11" r="F36"/>
  <c i="1" r="BC104"/>
  <c i="12" r="F36"/>
  <c i="1" r="BC105"/>
  <c i="13" r="J34"/>
  <c i="1" r="AW106"/>
  <c i="14" r="F36"/>
  <c i="1" r="BC107"/>
  <c i="17" r="F37"/>
  <c i="1" r="BD110"/>
  <c i="24" r="F35"/>
  <c i="1" r="BB117"/>
  <c i="8" r="F35"/>
  <c i="1" r="BB101"/>
  <c i="9" r="F37"/>
  <c i="1" r="BD102"/>
  <c i="14" r="F34"/>
  <c i="1" r="BA107"/>
  <c i="18" r="F34"/>
  <c i="1" r="BA111"/>
  <c i="21" r="F35"/>
  <c i="1" r="BB114"/>
  <c i="24" r="F34"/>
  <c i="1" r="BA117"/>
  <c i="8" r="F36"/>
  <c i="1" r="BC101"/>
  <c i="9" r="F35"/>
  <c i="1" r="BB102"/>
  <c i="11" r="F35"/>
  <c i="1" r="BB104"/>
  <c i="16" r="F35"/>
  <c i="1" r="BB109"/>
  <c i="25" r="F34"/>
  <c i="1" r="BA118"/>
  <c i="25" r="F37"/>
  <c i="1" r="BD118"/>
  <c i="3" r="F37"/>
  <c i="1" r="BD96"/>
  <c i="4" r="F36"/>
  <c i="1" r="BC97"/>
  <c i="7" r="J34"/>
  <c i="1" r="AW100"/>
  <c i="8" r="F34"/>
  <c i="1" r="BA101"/>
  <c i="10" r="J34"/>
  <c i="1" r="AW103"/>
  <c i="14" r="F37"/>
  <c i="1" r="BD107"/>
  <c i="16" r="F37"/>
  <c i="1" r="BD109"/>
  <c i="18" r="F36"/>
  <c i="1" r="BC111"/>
  <c i="19" r="J34"/>
  <c i="1" r="AW112"/>
  <c i="20" r="F37"/>
  <c i="1" r="BD113"/>
  <c i="22" r="F34"/>
  <c i="1" r="BA115"/>
  <c i="22" r="F37"/>
  <c i="1" r="BD115"/>
  <c i="24" r="J34"/>
  <c i="1" r="AW117"/>
  <c i="2" r="F37"/>
  <c i="1" r="BD95"/>
  <c i="21" r="F37"/>
  <c i="1" r="BD114"/>
  <c i="23" r="J34"/>
  <c i="1" r="AW116"/>
  <c i="26" r="F34"/>
  <c i="1" r="BA119"/>
  <c i="5" r="F34"/>
  <c i="1" r="BA98"/>
  <c i="6" r="F35"/>
  <c i="1" r="BB99"/>
  <c i="12" r="F35"/>
  <c i="1" r="BB105"/>
  <c i="13" r="F37"/>
  <c i="1" r="BD106"/>
  <c i="15" r="F34"/>
  <c i="1" r="BA108"/>
  <c i="16" r="J34"/>
  <c i="1" r="AW109"/>
  <c i="18" r="F37"/>
  <c i="1" r="BD111"/>
  <c i="24" r="F37"/>
  <c i="1" r="BD117"/>
  <c i="27" r="F34"/>
  <c i="1" r="BA120"/>
  <c i="2" r="F36"/>
  <c i="1" r="BC95"/>
  <c i="10" r="F36"/>
  <c i="1" r="BC103"/>
  <c i="17" r="J34"/>
  <c i="1" r="AW110"/>
  <c i="20" r="F35"/>
  <c i="1" r="BB113"/>
  <c i="24" r="F36"/>
  <c i="1" r="BC117"/>
  <c i="9" r="F34"/>
  <c i="1" r="BA102"/>
  <c i="11" r="F37"/>
  <c i="1" r="BD104"/>
  <c i="12" r="J34"/>
  <c i="1" r="AW105"/>
  <c i="16" r="F34"/>
  <c i="1" r="BA109"/>
  <c i="17" r="F35"/>
  <c i="1" r="BB110"/>
  <c i="16" r="F36"/>
  <c i="1" r="BC109"/>
  <c i="18" r="J34"/>
  <c i="1" r="AW111"/>
  <c i="21" r="F34"/>
  <c i="1" r="BA114"/>
  <c i="22" r="F35"/>
  <c i="1" r="BB115"/>
  <c i="25" r="F36"/>
  <c i="1" r="BC118"/>
  <c i="26" r="F37"/>
  <c i="1" r="BD119"/>
  <c i="3" r="F36"/>
  <c i="1" r="BC96"/>
  <c i="5" r="F37"/>
  <c i="1" r="BD98"/>
  <c i="10" r="F37"/>
  <c i="1" r="BD103"/>
  <c i="13" r="F34"/>
  <c i="1" r="BA106"/>
  <c i="14" r="F35"/>
  <c i="1" r="BB107"/>
  <c i="17" r="F36"/>
  <c i="1" r="BC110"/>
  <c i="19" r="F37"/>
  <c i="1" r="BD112"/>
  <c i="20" r="F34"/>
  <c i="1" r="BA113"/>
  <c i="22" r="J34"/>
  <c i="1" r="AW115"/>
  <c i="25" r="F35"/>
  <c i="1" r="BB118"/>
  <c i="27" r="F36"/>
  <c i="1" r="BC120"/>
  <c i="27" r="F37"/>
  <c i="1" r="BD120"/>
  <c i="3" r="F35"/>
  <c i="1" r="BB96"/>
  <c i="4" r="J34"/>
  <c i="1" r="AW97"/>
  <c i="5" r="F36"/>
  <c i="1" r="BC98"/>
  <c i="6" r="J34"/>
  <c i="1" r="AW99"/>
  <c i="7" r="F36"/>
  <c i="1" r="BC100"/>
  <c i="12" r="F37"/>
  <c i="1" r="BD105"/>
  <c i="14" r="J34"/>
  <c i="1" r="AW107"/>
  <c i="18" r="F35"/>
  <c i="1" r="BB111"/>
  <c i="22" r="F36"/>
  <c i="1" r="BC115"/>
  <c i="26" r="F35"/>
  <c i="1" r="BB119"/>
  <c i="2" r="F35"/>
  <c i="1" r="BB95"/>
  <c i="6" r="F37"/>
  <c i="1" r="BD99"/>
  <c i="8" r="F37"/>
  <c i="1" r="BD101"/>
  <c i="9" r="J34"/>
  <c i="1" r="AW102"/>
  <c i="23" r="F34"/>
  <c i="1" r="BA116"/>
  <c i="20" l="1" r="T122"/>
  <c r="T121"/>
  <c i="12" r="R120"/>
  <c i="17" r="R125"/>
  <c r="R124"/>
  <c i="24" r="T419"/>
  <c r="T126"/>
  <c r="T125"/>
  <c i="9" r="R120"/>
  <c i="8" r="T120"/>
  <c i="4" r="R121"/>
  <c r="R120"/>
  <c i="23" r="P119"/>
  <c i="1" r="AU116"/>
  <c i="2" r="R275"/>
  <c r="R126"/>
  <c r="R125"/>
  <c i="15" r="BK134"/>
  <c r="J134"/>
  <c i="16" r="T128"/>
  <c i="6" r="P122"/>
  <c i="1" r="AU99"/>
  <c i="16" r="P278"/>
  <c i="8" r="P120"/>
  <c i="1" r="AU101"/>
  <c i="26" r="R122"/>
  <c i="7" r="BK126"/>
  <c r="J126"/>
  <c i="5" r="R124"/>
  <c r="BK124"/>
  <c r="J124"/>
  <c r="J96"/>
  <c i="20" r="BK187"/>
  <c r="J187"/>
  <c r="J99"/>
  <c i="18" r="R125"/>
  <c r="R124"/>
  <c i="17" r="BK290"/>
  <c r="J290"/>
  <c r="J99"/>
  <c i="16" r="P128"/>
  <c i="1" r="AU109"/>
  <c i="21" r="P121"/>
  <c r="P120"/>
  <c i="1" r="AU114"/>
  <c i="19" r="P123"/>
  <c r="P122"/>
  <c i="1" r="AU112"/>
  <c i="19" r="T265"/>
  <c r="T123"/>
  <c r="T122"/>
  <c i="18" r="P125"/>
  <c r="P124"/>
  <c i="1" r="AU111"/>
  <c i="17" r="P290"/>
  <c i="16" r="BK129"/>
  <c r="J129"/>
  <c r="J97"/>
  <c i="13" r="R133"/>
  <c i="11" r="R120"/>
  <c i="26" r="T122"/>
  <c i="21" r="R121"/>
  <c r="R120"/>
  <c i="20" r="R122"/>
  <c r="R121"/>
  <c i="16" r="R278"/>
  <c r="R128"/>
  <c i="12" r="P120"/>
  <c i="1" r="AU105"/>
  <c i="10" r="R120"/>
  <c i="9" r="P120"/>
  <c i="1" r="AU102"/>
  <c i="7" r="P126"/>
  <c i="1" r="AU100"/>
  <c i="5" r="P124"/>
  <c i="1" r="AU98"/>
  <c i="4" r="BK121"/>
  <c r="J121"/>
  <c r="J97"/>
  <c i="7" r="R126"/>
  <c i="3" r="R125"/>
  <c r="R124"/>
  <c i="24" r="R419"/>
  <c r="R126"/>
  <c r="R125"/>
  <c i="7" r="T126"/>
  <c i="6" r="T122"/>
  <c i="3" r="T125"/>
  <c r="T124"/>
  <c i="2" r="T275"/>
  <c r="T126"/>
  <c r="T125"/>
  <c i="24" r="P126"/>
  <c r="P125"/>
  <c i="1" r="AU117"/>
  <c i="21" r="T121"/>
  <c r="T120"/>
  <c i="19" r="R123"/>
  <c r="R122"/>
  <c i="17" r="T125"/>
  <c r="T124"/>
  <c i="13" r="T133"/>
  <c r="P133"/>
  <c i="1" r="AU106"/>
  <c i="6" r="R122"/>
  <c i="3" r="P125"/>
  <c r="P124"/>
  <c i="1" r="AU96"/>
  <c i="26" r="P122"/>
  <c i="1" r="AU119"/>
  <c i="24" r="BK419"/>
  <c r="J419"/>
  <c r="J100"/>
  <c i="18" r="T517"/>
  <c r="T125"/>
  <c r="T124"/>
  <c i="17" r="P125"/>
  <c r="P124"/>
  <c i="1" r="AU110"/>
  <c i="2" r="P126"/>
  <c r="P125"/>
  <c i="1" r="AU95"/>
  <c i="4" r="J122"/>
  <c r="J98"/>
  <c i="10" r="BK161"/>
  <c r="J161"/>
  <c r="J99"/>
  <c i="11" r="BK121"/>
  <c r="BK120"/>
  <c r="J120"/>
  <c r="J96"/>
  <c r="BK155"/>
  <c r="J155"/>
  <c r="J99"/>
  <c i="12" r="BK121"/>
  <c r="J121"/>
  <c r="J97"/>
  <c r="BK143"/>
  <c r="J143"/>
  <c r="J99"/>
  <c i="15" r="J135"/>
  <c r="J97"/>
  <c i="16" r="BK269"/>
  <c r="J269"/>
  <c r="J101"/>
  <c i="17" r="J291"/>
  <c r="J100"/>
  <c i="19" r="J124"/>
  <c r="J98"/>
  <c r="BK265"/>
  <c r="J265"/>
  <c r="J99"/>
  <c i="20" r="BK122"/>
  <c r="J122"/>
  <c r="J97"/>
  <c r="J188"/>
  <c r="J100"/>
  <c i="21" r="BK192"/>
  <c r="J192"/>
  <c r="J99"/>
  <c i="22" r="J166"/>
  <c r="J100"/>
  <c r="BK172"/>
  <c r="J172"/>
  <c r="J101"/>
  <c i="23" r="BK120"/>
  <c r="J120"/>
  <c r="J97"/>
  <c i="24" r="J420"/>
  <c r="J101"/>
  <c r="BK504"/>
  <c r="J504"/>
  <c r="J103"/>
  <c i="2" r="J276"/>
  <c r="J100"/>
  <c i="3" r="BK198"/>
  <c r="J198"/>
  <c r="J100"/>
  <c i="7" r="J127"/>
  <c r="J97"/>
  <c i="8" r="BK121"/>
  <c r="J121"/>
  <c r="J97"/>
  <c r="J132"/>
  <c r="J100"/>
  <c i="10" r="BK120"/>
  <c r="J120"/>
  <c r="J96"/>
  <c i="13" r="BK133"/>
  <c r="J133"/>
  <c i="14" r="BK128"/>
  <c r="J128"/>
  <c r="J96"/>
  <c i="16" r="J130"/>
  <c r="J98"/>
  <c r="BK278"/>
  <c r="J278"/>
  <c r="J103"/>
  <c i="17" r="J555"/>
  <c r="J104"/>
  <c i="18" r="BK760"/>
  <c r="J760"/>
  <c r="J103"/>
  <c i="21" r="BK121"/>
  <c r="J121"/>
  <c r="J97"/>
  <c i="24" r="BK126"/>
  <c r="BK125"/>
  <c r="J125"/>
  <c i="26" r="BK122"/>
  <c r="J122"/>
  <c i="27" r="BK117"/>
  <c r="J117"/>
  <c r="J96"/>
  <c i="3" r="BK125"/>
  <c r="J125"/>
  <c r="J97"/>
  <c r="J273"/>
  <c r="J104"/>
  <c i="5" r="J125"/>
  <c r="J97"/>
  <c i="6" r="BK122"/>
  <c r="J122"/>
  <c r="J96"/>
  <c i="10" r="J122"/>
  <c r="J98"/>
  <c i="17" r="BK125"/>
  <c r="J125"/>
  <c r="J97"/>
  <c i="18" r="BK517"/>
  <c r="J517"/>
  <c r="J99"/>
  <c i="2" r="BK126"/>
  <c r="J126"/>
  <c r="J97"/>
  <c i="9" r="BK121"/>
  <c r="BK157"/>
  <c r="J157"/>
  <c r="J99"/>
  <c i="1" r="BA94"/>
  <c r="AW94"/>
  <c r="AK30"/>
  <c i="13" r="F33"/>
  <c i="1" r="AZ106"/>
  <c i="22" r="F33"/>
  <c i="1" r="AZ115"/>
  <c i="24" r="J33"/>
  <c i="1" r="AV117"/>
  <c r="AT117"/>
  <c i="8" r="F33"/>
  <c i="1" r="AZ101"/>
  <c i="9" r="J33"/>
  <c i="1" r="AV102"/>
  <c r="AT102"/>
  <c i="16" r="J33"/>
  <c i="1" r="AV109"/>
  <c r="AT109"/>
  <c i="8" r="J33"/>
  <c i="1" r="AV101"/>
  <c r="AT101"/>
  <c i="13" r="J33"/>
  <c i="1" r="AV106"/>
  <c r="AT106"/>
  <c i="18" r="J33"/>
  <c i="1" r="AV111"/>
  <c r="AT111"/>
  <c i="24" r="J30"/>
  <c i="1" r="AG117"/>
  <c r="AN117"/>
  <c i="10" r="F33"/>
  <c i="1" r="AZ103"/>
  <c i="14" r="J33"/>
  <c i="1" r="AV107"/>
  <c r="AT107"/>
  <c i="23" r="F33"/>
  <c i="1" r="AZ116"/>
  <c i="25" r="F33"/>
  <c i="1" r="AZ118"/>
  <c i="2" r="F33"/>
  <c i="1" r="AZ95"/>
  <c r="BB94"/>
  <c r="AX94"/>
  <c i="6" r="F33"/>
  <c i="1" r="AZ99"/>
  <c i="15" r="F33"/>
  <c i="1" r="AZ108"/>
  <c i="14" r="F33"/>
  <c i="1" r="AZ107"/>
  <c i="20" r="J33"/>
  <c i="1" r="AV113"/>
  <c r="AT113"/>
  <c i="24" r="F33"/>
  <c i="1" r="AZ117"/>
  <c i="27" r="J33"/>
  <c i="1" r="AV120"/>
  <c r="AT120"/>
  <c i="15" r="J30"/>
  <c i="1" r="AG108"/>
  <c i="26" r="J30"/>
  <c i="1" r="AG119"/>
  <c i="12" r="J33"/>
  <c i="1" r="AV105"/>
  <c r="AT105"/>
  <c i="19" r="J33"/>
  <c i="1" r="AV112"/>
  <c r="AT112"/>
  <c i="26" r="F33"/>
  <c i="1" r="AZ119"/>
  <c r="BC94"/>
  <c r="W32"/>
  <c i="3" r="J33"/>
  <c i="1" r="AV96"/>
  <c r="AT96"/>
  <c i="12" r="F33"/>
  <c i="1" r="AZ105"/>
  <c i="17" r="J33"/>
  <c i="1" r="AV110"/>
  <c r="AT110"/>
  <c i="21" r="F33"/>
  <c i="1" r="AZ114"/>
  <c i="5" r="J33"/>
  <c i="1" r="AV98"/>
  <c r="AT98"/>
  <c i="16" r="F33"/>
  <c i="1" r="AZ109"/>
  <c i="20" r="F33"/>
  <c i="1" r="AZ113"/>
  <c i="2" r="J33"/>
  <c i="1" r="AV95"/>
  <c r="AT95"/>
  <c i="11" r="J33"/>
  <c i="1" r="AV104"/>
  <c r="AT104"/>
  <c i="18" r="F33"/>
  <c i="1" r="AZ111"/>
  <c i="7" r="J30"/>
  <c i="1" r="AG100"/>
  <c i="13" r="J30"/>
  <c i="1" r="AG106"/>
  <c r="AN106"/>
  <c i="25" r="J30"/>
  <c i="1" r="AG118"/>
  <c i="9" r="F33"/>
  <c i="1" r="AZ102"/>
  <c i="17" r="F33"/>
  <c i="1" r="AZ110"/>
  <c i="4" r="F33"/>
  <c i="1" r="AZ97"/>
  <c i="7" r="F33"/>
  <c i="1" r="AZ100"/>
  <c i="19" r="F33"/>
  <c i="1" r="AZ112"/>
  <c i="25" r="J33"/>
  <c i="1" r="AV118"/>
  <c r="AT118"/>
  <c i="3" r="F33"/>
  <c i="1" r="AZ96"/>
  <c i="7" r="J33"/>
  <c i="1" r="AV100"/>
  <c r="AT100"/>
  <c i="10" r="J33"/>
  <c i="1" r="AV103"/>
  <c r="AT103"/>
  <c i="11" r="F33"/>
  <c i="1" r="AZ104"/>
  <c i="22" r="J33"/>
  <c i="1" r="AV115"/>
  <c r="AT115"/>
  <c i="23" r="J33"/>
  <c i="1" r="AV116"/>
  <c r="AT116"/>
  <c i="26" r="J33"/>
  <c i="1" r="AV119"/>
  <c r="AT119"/>
  <c r="BD94"/>
  <c r="W33"/>
  <c i="4" r="J33"/>
  <c i="1" r="AV97"/>
  <c r="AT97"/>
  <c i="5" r="F33"/>
  <c i="1" r="AZ98"/>
  <c i="6" r="J33"/>
  <c i="1" r="AV99"/>
  <c r="AT99"/>
  <c i="15" r="J33"/>
  <c i="1" r="AV108"/>
  <c r="AT108"/>
  <c i="21" r="J33"/>
  <c i="1" r="AV114"/>
  <c r="AT114"/>
  <c i="27" r="F33"/>
  <c i="1" r="AZ120"/>
  <c i="9" l="1" r="BK120"/>
  <c r="J120"/>
  <c r="J96"/>
  <c i="26" r="J39"/>
  <c i="15" r="J39"/>
  <c i="25" r="J39"/>
  <c i="13" r="J39"/>
  <c i="7" r="J39"/>
  <c i="24" r="J39"/>
  <c i="19" r="BK123"/>
  <c r="J123"/>
  <c r="J97"/>
  <c i="18" r="BK125"/>
  <c r="J125"/>
  <c r="J97"/>
  <c i="22" r="BK123"/>
  <c r="J123"/>
  <c r="J97"/>
  <c i="7" r="J96"/>
  <c i="9" r="J121"/>
  <c r="J97"/>
  <c i="16" r="BK128"/>
  <c r="J128"/>
  <c r="J96"/>
  <c i="21" r="BK120"/>
  <c r="J120"/>
  <c i="24" r="J96"/>
  <c r="J126"/>
  <c r="J97"/>
  <c i="26" r="J96"/>
  <c i="2" r="BK125"/>
  <c r="J125"/>
  <c i="3" r="BK124"/>
  <c r="J124"/>
  <c r="J96"/>
  <c i="13" r="J96"/>
  <c i="17" r="BK124"/>
  <c r="J124"/>
  <c i="20" r="BK121"/>
  <c r="J121"/>
  <c r="J96"/>
  <c i="23" r="BK119"/>
  <c r="J119"/>
  <c r="J96"/>
  <c i="4" r="BK120"/>
  <c r="J120"/>
  <c i="8" r="BK120"/>
  <c r="J120"/>
  <c r="J96"/>
  <c i="11" r="J121"/>
  <c r="J97"/>
  <c i="12" r="BK120"/>
  <c r="J120"/>
  <c r="J96"/>
  <c i="15" r="J96"/>
  <c i="1" r="AN108"/>
  <c r="AN119"/>
  <c r="AN100"/>
  <c r="AN118"/>
  <c r="AY94"/>
  <c i="14" r="J30"/>
  <c i="1" r="AG107"/>
  <c r="AN107"/>
  <c r="W31"/>
  <c i="17" r="J30"/>
  <c i="1" r="AG110"/>
  <c r="AN110"/>
  <c i="27" r="J30"/>
  <c i="1" r="AG120"/>
  <c r="AN120"/>
  <c r="AU94"/>
  <c i="5" r="J30"/>
  <c i="1" r="AG98"/>
  <c r="AN98"/>
  <c i="6" r="J30"/>
  <c i="1" r="AG99"/>
  <c r="AN99"/>
  <c i="10" r="J30"/>
  <c i="1" r="AG103"/>
  <c r="AN103"/>
  <c r="AZ94"/>
  <c r="W29"/>
  <c r="W30"/>
  <c i="2" r="J30"/>
  <c i="1" r="AG95"/>
  <c r="AN95"/>
  <c i="4" r="J30"/>
  <c i="1" r="AG97"/>
  <c r="AN97"/>
  <c i="11" r="J30"/>
  <c i="1" r="AG104"/>
  <c r="AN104"/>
  <c i="21" r="J30"/>
  <c i="1" r="AG114"/>
  <c r="AN114"/>
  <c i="11" l="1" r="J39"/>
  <c i="21" r="J96"/>
  <c i="22" r="BK122"/>
  <c r="J122"/>
  <c r="J96"/>
  <c i="2" r="J39"/>
  <c r="J96"/>
  <c i="4" r="J96"/>
  <c i="6" r="J39"/>
  <c i="17" r="J39"/>
  <c i="27" r="J39"/>
  <c i="4" r="J39"/>
  <c i="17" r="J96"/>
  <c i="5" r="J39"/>
  <c i="10" r="J39"/>
  <c i="14" r="J39"/>
  <c i="18" r="BK124"/>
  <c r="J124"/>
  <c i="19" r="BK122"/>
  <c r="J122"/>
  <c r="J96"/>
  <c i="21" r="J39"/>
  <c i="1" r="AV94"/>
  <c r="AK29"/>
  <c i="12" r="J30"/>
  <c i="1" r="AG105"/>
  <c r="AN105"/>
  <c i="16" r="J30"/>
  <c i="1" r="AG109"/>
  <c r="AN109"/>
  <c i="23" r="J30"/>
  <c i="1" r="AG116"/>
  <c r="AN116"/>
  <c i="9" r="J30"/>
  <c i="1" r="AG102"/>
  <c r="AN102"/>
  <c i="3" r="J30"/>
  <c i="1" r="AG96"/>
  <c r="AN96"/>
  <c i="8" r="J30"/>
  <c i="1" r="AG101"/>
  <c r="AN101"/>
  <c i="20" r="J30"/>
  <c i="1" r="AG113"/>
  <c r="AN113"/>
  <c i="18" r="J30"/>
  <c i="1" r="AG111"/>
  <c r="AN111"/>
  <c i="3" l="1" r="J39"/>
  <c i="12" r="J39"/>
  <c i="16" r="J39"/>
  <c i="18" r="J96"/>
  <c i="23" r="J39"/>
  <c i="20" r="J39"/>
  <c i="8" r="J39"/>
  <c i="9" r="J39"/>
  <c i="18" r="J39"/>
  <c i="19" r="J30"/>
  <c i="1" r="AG112"/>
  <c r="AN112"/>
  <c r="AT94"/>
  <c i="22" r="J30"/>
  <c i="1" r="AG115"/>
  <c r="AN115"/>
  <c i="22" l="1" r="J39"/>
  <c i="19" r="J39"/>
  <c i="1"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<sst xmlns="http://schemas.openxmlformats.org/spreadsheetml/2006/main">
  <si>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</si>
  <si>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</si>
  <si>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</si>
  <si>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</si>
  <si>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</si>
  <si>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{3b4b323d-7dc0-4ceb-ad67-8f627f3de8fe}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</si>
  <si>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</si>
  <si>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</si>
  <si>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</si>
  <si>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</si>
  <si>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</si>
  <si>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</si>
  <si>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</si>
  <si>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SPR_40_07_19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</si>
  <si>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</si>
  <si>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</si>
  <si>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TT na ul. Pavlova vč. zastávky Rodimcevova</t>
  </si>
  <si>
    <t>KSO:</t>
  </si>
  <si>
    <t>CC-CZ:</t>
  </si>
  <si>
    <t>Místo:</t>
  </si>
  <si>
    <t>Ostrava</t>
  </si>
  <si>
    <t>Datum:</t>
  </si>
  <si>
    <t>19. 11. 2019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</si>
  <si>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</si>
  <si>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</si>
  <si>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</si>
  <si>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</si>
  <si>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</si>
  <si>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</si>
  <si>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</si>
  <si>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</si>
  <si>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</si>
  <si>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</si>
  <si>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</si>
  <si>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</si>
  <si>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</si>
  <si>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</si>
  <si>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</si>
  <si>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</si>
  <si>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</si>
  <si>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</si>
  <si>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</si>
  <si>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</si>
  <si>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</si>
  <si>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</si>
  <si>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</si>
  <si>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</si>
  <si>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</si>
  <si>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</si>
  <si>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</si>
  <si>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</si>
  <si>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</si>
  <si>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</si>
  <si>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</si>
  <si>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</si>
  <si>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</si>
  <si>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</si>
  <si>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</si>
  <si>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</si>
  <si>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</si>
  <si>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</si>
  <si>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</si>
  <si>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</si>
  <si>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</si>
  <si>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</si>
  <si>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</si>
  <si>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</si>
  <si>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</si>
  <si>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</si>
  <si>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</si>
  <si>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</si>
  <si>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</si>
  <si>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</si>
  <si>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</si>
  <si>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</si>
  <si>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</si>
  <si>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</si>
  <si>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</si>
  <si>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11-01</t>
  </si>
  <si>
    <t>Svršek a spodek tramvajové trati (DPO)</t>
  </si>
  <si>
    <t>STA</t>
  </si>
  <si>
    <t>1</t>
  </si>
  <si>
    <t>{1bb37efb-b6f8-4050-b02a-c822662f3c99}</t>
  </si>
  <si>
    <t>2</t>
  </si>
  <si>
    <t>SO 12-01</t>
  </si>
  <si>
    <t>Tramvajová zastávka Rodimcevova</t>
  </si>
  <si>
    <t>{5f838d69-c0af-4162-b0f2-9e9206d42817}</t>
  </si>
  <si>
    <t>SO 14-01</t>
  </si>
  <si>
    <t>Kabelové komory CETIN</t>
  </si>
  <si>
    <t>{fe5f717a-778a-4b01-84dd-172cc64e5014}</t>
  </si>
  <si>
    <t>SO 15-01</t>
  </si>
  <si>
    <t>VÝSTRAŽNÁ SVĚTLA V NÁSTUPNÍCH HRANÁCH NÁSTUPIŠŤ (DPO)</t>
  </si>
  <si>
    <t>{99039fd4-daf6-4d7d-9eeb-b74a53a0d5cb}</t>
  </si>
  <si>
    <t>SO 15-02</t>
  </si>
  <si>
    <t>SILOVÉ VEDENÍ NN (DPO)</t>
  </si>
  <si>
    <t>{b5bd9acf-8b14-432b-8d8e-fcd6d2d360dc}</t>
  </si>
  <si>
    <t>SO 15-21</t>
  </si>
  <si>
    <t>VEŘEJNÉ OSVĚTLENÍ (OKAS)</t>
  </si>
  <si>
    <t>{8e42cdd3-5ed3-4e84-9310-cd7ca8b2263d}</t>
  </si>
  <si>
    <t>SO 15-61</t>
  </si>
  <si>
    <t xml:space="preserve">POPLACHOVÝ ZABEZPEČOVACÍ SYSTÉM (THERM) </t>
  </si>
  <si>
    <t>{c8b066d2-7d7e-4976-99e1-aa044e228354}</t>
  </si>
  <si>
    <t>SO 15-62</t>
  </si>
  <si>
    <t xml:space="preserve">SDĚLOVACÍ VEDENÍ (UPC) </t>
  </si>
  <si>
    <t>{20a74ad6-200a-4b07-a2bb-25ec94f9aa83}</t>
  </si>
  <si>
    <t>SO 15-64</t>
  </si>
  <si>
    <t xml:space="preserve">SDĚLOVACÍ VEDENÍ (OVANET) </t>
  </si>
  <si>
    <t>{c000679a-1303-4762-bdbd-c736fbdcf194}</t>
  </si>
  <si>
    <t>SO 15-65</t>
  </si>
  <si>
    <t xml:space="preserve">WIFI ANTÉNA A PŘÍPRAVA PRO KAMEROVÝ SYSTÉM (DPO) </t>
  </si>
  <si>
    <t>{b4433c81-4b9c-49a5-9a9f-f0f169a4ac3b}</t>
  </si>
  <si>
    <t>SO 15-66</t>
  </si>
  <si>
    <t>SDĚLOVACÍ VEDENÍ (SŽDC)</t>
  </si>
  <si>
    <t>{98538ecd-1d60-4918-a34f-d9702ab80ae1}</t>
  </si>
  <si>
    <t>SO 16-01</t>
  </si>
  <si>
    <t xml:space="preserve">DEŠŤOVÁ KANALIZACE (DPO) </t>
  </si>
  <si>
    <t>{48d9ddf5-3ff2-4eac-842d-4ef7aa6060af}</t>
  </si>
  <si>
    <t>SO 16-02</t>
  </si>
  <si>
    <t xml:space="preserve">JEDNOTNÁ KANALIZACE (OVAK) </t>
  </si>
  <si>
    <t>{4142ce30-a594-45ca-bf3d-10be12606f99}</t>
  </si>
  <si>
    <t>SO 16-31</t>
  </si>
  <si>
    <t xml:space="preserve">VODOVOD (OVAK) </t>
  </si>
  <si>
    <t>{a139d192-c3b2-402f-9879-1d9817c9bf16}</t>
  </si>
  <si>
    <t>SO 16-61</t>
  </si>
  <si>
    <t>STL plynovod</t>
  </si>
  <si>
    <t>{44e2ad04-b81f-4f2c-8577-ab8a9a51f561}</t>
  </si>
  <si>
    <t>SO 18-01</t>
  </si>
  <si>
    <t>Místní komunikace (OKAS)</t>
  </si>
  <si>
    <t>{a1774f11-bd59-40f6-9141-74ee6d8abcb9}</t>
  </si>
  <si>
    <t>SO 18-02</t>
  </si>
  <si>
    <t>Místní komunikace, chodníky, cyklostezky (ÚMO OJ)</t>
  </si>
  <si>
    <t>{2bc1953c-3a8c-413c-ac29-a1455a35695b}</t>
  </si>
  <si>
    <t>SO 18-91.1</t>
  </si>
  <si>
    <t>ÚPRAVA KOMUNIKACE PAVLOVOVA (SEVER)</t>
  </si>
  <si>
    <t>{86523d40-8b93-43aa-b7ec-f421313143e1}</t>
  </si>
  <si>
    <t>SO 18-91.2</t>
  </si>
  <si>
    <t>ÚPRAVA HL. VJEZDU DO AREÁLU THERM</t>
  </si>
  <si>
    <t>{ab523a89-6a92-4406-b00b-ebe7b3baf6ce}</t>
  </si>
  <si>
    <t>SO 18-91.3</t>
  </si>
  <si>
    <t>PROVIZORNÍ KOM. GONČAROVOVA/POVLOVOVA</t>
  </si>
  <si>
    <t>{e2b8da01-fea2-4503-ad84-81e03a0892a3}</t>
  </si>
  <si>
    <t>SO 18-91.4</t>
  </si>
  <si>
    <t>PROVIZORNÍ KOMUNIKACE PRO PĚŠÍ</t>
  </si>
  <si>
    <t>{5713885c-8e95-45ff-9326-7137aa2ed28e}</t>
  </si>
  <si>
    <t>SO 18-91.5</t>
  </si>
  <si>
    <t>Dopravně inženýrské opatření</t>
  </si>
  <si>
    <t>{2df24750-1582-47dc-b90b-fb6557bfb747}</t>
  </si>
  <si>
    <t>SO 26-01</t>
  </si>
  <si>
    <t>Oplocení areálu (THERM)</t>
  </si>
  <si>
    <t>{6d8a53fc-fcdc-4474-92f0-b65139f0dc90}</t>
  </si>
  <si>
    <t>SO 31-01</t>
  </si>
  <si>
    <t>Trakční vedení</t>
  </si>
  <si>
    <t>{cc4ce64b-042c-45d6-bddd-aa310eb436fb}</t>
  </si>
  <si>
    <t>SO 36-01</t>
  </si>
  <si>
    <t>SILOVÉ VEDENÍ - NAPÁJECÍ A ZPĚTNÉ KABELY (DPO)</t>
  </si>
  <si>
    <t>{fb612494-3d95-46d7-9a4e-6d38e9298be1}</t>
  </si>
  <si>
    <t>VRN</t>
  </si>
  <si>
    <t>Vedlejší rozpočtové náklady</t>
  </si>
  <si>
    <t>{a691b280-b895-40f3-b17a-22ac03f89cfa}</t>
  </si>
  <si>
    <t>KRYCÍ LIST SOUPISU PRACÍ</t>
  </si>
  <si>
    <t>Objekt:</t>
  </si>
  <si>
    <t>SO 11-01 - Svršek a spodek tramvajové trati (DPO)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</si>
  <si>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</si>
  <si>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</si>
  <si>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</si>
  <si>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</si>
  <si>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</si>
  <si>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</si>
  <si>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</si>
  <si>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</si>
  <si>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</si>
  <si>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</si>
  <si>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</si>
  <si>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</si>
  <si>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</si>
  <si>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</si>
  <si>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</si>
  <si>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</si>
  <si>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</si>
  <si>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</si>
  <si>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</si>
  <si>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</si>
  <si>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</si>
  <si>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</si>
  <si>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</si>
  <si>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</si>
  <si>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</si>
  <si>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</si>
  <si>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</si>
  <si>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</si>
  <si>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</si>
  <si>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</si>
  <si>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</si>
  <si>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</si>
  <si>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</si>
  <si>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11310634R</t>
  </si>
  <si>
    <t>Rozebrání dlažeb při překopech vozovek ze žulových kostek s očištěním pro zpětné použití, vč. odvozu na skládku zhotovitele</t>
  </si>
  <si>
    <t>m2</t>
  </si>
  <si>
    <t>4</t>
  </si>
  <si>
    <t>843908662</t>
  </si>
  <si>
    <t>PP</t>
  </si>
  <si>
    <t>VV</t>
  </si>
  <si>
    <t xml:space="preserve">Demolice - Přídlažba - Odstranění stávajících žulových kostek 125x125x125mm ze stávající přídlažby, včetně jejího očištění - 10% kostek bude odvezeno </t>
  </si>
  <si>
    <t xml:space="preserve">a uloženo na skládku zhotovitele (likvidace v režii zhotovitele). </t>
  </si>
  <si>
    <t>(0,5*4+25,5+23,7)*0,125*0,10</t>
  </si>
  <si>
    <t>Součet</t>
  </si>
  <si>
    <t>11310635R</t>
  </si>
  <si>
    <t>Rozebrání dlažeb při překopech vozovek ze žulových kostek s očištěním pro zpětné použití</t>
  </si>
  <si>
    <t>1981986142</t>
  </si>
  <si>
    <t>Demolice - Přídlažba - Šetrné odstranění stávajících žulových kostek 125x125x125mm ze stávající přídlažby, včetně jejího očištění.</t>
  </si>
  <si>
    <t>Žulové kostky budou uloženy v blízkosti stavby pro opětovné uložení - předpoklad využití 90% stávajících kamenných kostek pro opětovné uložení.</t>
  </si>
  <si>
    <t>(0,5*4+25,5+23,7)*0,125*0,90</t>
  </si>
  <si>
    <t>3</t>
  </si>
  <si>
    <t>11310718R</t>
  </si>
  <si>
    <t>Odstranění podkladu živičného</t>
  </si>
  <si>
    <t>m3</t>
  </si>
  <si>
    <t>-705724384</t>
  </si>
  <si>
    <t>Demolice - Kryt TT - Vybourání ložné a podkladní vrstvy pod živičným krytem TT v tl. 160mm včetně odvozu a uložení na skládku zhotovitele.</t>
  </si>
  <si>
    <t>(2225,1-4*0,115*343)*0,16*0,28</t>
  </si>
  <si>
    <t>11310721R.1</t>
  </si>
  <si>
    <t>Odstranění podkladu z kameniva</t>
  </si>
  <si>
    <t>-1127253759</t>
  </si>
  <si>
    <t>Demolice - Kryt TT - Vybourání ložných vrstev z pískového lože pod zákrytovými deskami typu A/B/C v tl. 80mm</t>
  </si>
  <si>
    <t xml:space="preserve"> včetně odvozu a uložení na skládku zhotovitele.</t>
  </si>
  <si>
    <t>Kryt z betonových zákrytových desek je uvažován na 72% plochy stavby.</t>
  </si>
  <si>
    <t>(2225,1-4*0,115*343)*0,08*0,72</t>
  </si>
  <si>
    <t xml:space="preserve">Demolice – Podkladní vrstvy TT – Odstranění podkladních vrstev TT (štěrk, štěrkopísek, zemina tř. I dle ČSN 73 6133) do hloubky 590mm </t>
  </si>
  <si>
    <t>(z důvodu sklonu zemní pláně bude do výpočtu použita tloušťka 660mm), včetně odvozu a uložení na skládku zhotovitele (likvidace v režii zhotovitele)</t>
  </si>
  <si>
    <t>(7,1*276+8,5*67)*0,66</t>
  </si>
  <si>
    <t>5</t>
  </si>
  <si>
    <t>11310724R</t>
  </si>
  <si>
    <t>Odstranění podkladu živičného tl 50 mm strojně pl přes 200 m2 s odvozem a uložením na skládku</t>
  </si>
  <si>
    <t>1226092528</t>
  </si>
  <si>
    <t>Demolice - Kryt TT - Vybourání obrusné vrstvy asfaltového krytu TT v tl. 40mm</t>
  </si>
  <si>
    <t>mimo oblasti se zákrytovými deskami typu B, včetně odvozu a uložení na skládce DPO v Martinově do vzdálenosti 12km.</t>
  </si>
  <si>
    <t>Asfaltový kryt je uvažován na 28% plochy stavby.</t>
  </si>
  <si>
    <t>Předpokládaná šířka hlavy kolejnice - 0,115m</t>
  </si>
  <si>
    <t>(2225,1-4*0,115*343)*0,28</t>
  </si>
  <si>
    <t>6</t>
  </si>
  <si>
    <t>11310733R</t>
  </si>
  <si>
    <t>Odstranění podkladu z betonu prostého tl 100 mm strojně pl do 50 m2, včetně odvozu a uložení na skládku zhotovitele.</t>
  </si>
  <si>
    <t>-588890952</t>
  </si>
  <si>
    <t>Demolice - Přídlažba - Vybourání betonového lože pod dlažbou ze žulových kostek, včetně odvozu a uložení na skládku zhotovitele.</t>
  </si>
  <si>
    <t>(0,5*4+25,5+23,7)</t>
  </si>
  <si>
    <t>7</t>
  </si>
  <si>
    <t>120951121.R</t>
  </si>
  <si>
    <t xml:space="preserve">Bourání konstrukcí  z betonu prostého neprokládaného v odkopávkách nebo prokopávkách strojně</t>
  </si>
  <si>
    <t>2012418118</t>
  </si>
  <si>
    <t>Demolice - Inženýrské sítě - Vybourání stávajících konstrukcí revizních šachet trativodu, včetně odvozu a uložení na skládku zhotovitele</t>
  </si>
  <si>
    <t>(likvidace v režii zhotovitele)</t>
  </si>
  <si>
    <t>- průměrná hloubka dna stávajících RŠ - 3,0m</t>
  </si>
  <si>
    <t xml:space="preserve"> - betonové skruže Ø 600mm</t>
  </si>
  <si>
    <t xml:space="preserve"> - stěny skruží tl. 80mm</t>
  </si>
  <si>
    <t xml:space="preserve"> - počet stávajících šachet - 8ks</t>
  </si>
  <si>
    <t>(3,14*0,38^2*3-3,14*0,3^2*3+3,14*0,3^2*0,2)*8</t>
  </si>
  <si>
    <t>8</t>
  </si>
  <si>
    <t>12210110R</t>
  </si>
  <si>
    <t>Odkopávky a prokopávky nezapažené v hornině tř. 1 a 2 objem do 5000 m3</t>
  </si>
  <si>
    <t>-1855207616</t>
  </si>
  <si>
    <t>Demolice – Podkladní vrstvy TT – Odstranění zeminy tř. I dle ČSN 73 6133 pro případnou sanaci v tl. 500mm</t>
  </si>
  <si>
    <t>včetně odvozu a uložení na skládku zhotovitele (likvidace v režii zhotovitele)</t>
  </si>
  <si>
    <t>(7,1*276+8,5*67)*0,5</t>
  </si>
  <si>
    <t>Demolice – Podkladní vrstvy TT – Odstranění zeminy tř. I dle ČSN 73 6133 pro zřízení trativodního žebra</t>
  </si>
  <si>
    <t>171,5*0,4</t>
  </si>
  <si>
    <t xml:space="preserve">Demolice – Podkladní vrstvy TT – Odstranění zeminy tř. I dle ČSN 73 6133 pro uložení nových RŠT. </t>
  </si>
  <si>
    <t>Jedná se o rozšíření výkopu v místech RŠT na šířku 3,00m (pro lepší manipulaci ve výkopu), včetně odvozu a uložení na skládku zhotovitele</t>
  </si>
  <si>
    <t>13*3*3*2,25</t>
  </si>
  <si>
    <t>Demolice - Podkladní vrstvy TT - Odstranění zeminy tř. I dle ČSN 736133 pro výkopy kolem stávajících revizních šachet trativodu a přípojek</t>
  </si>
  <si>
    <t>(1,5*1,5-0,455)*3*6+1,5*0,75*9*2</t>
  </si>
  <si>
    <t xml:space="preserve">Demolice - Podkladní vrstvy TT - Odstranění zeminy tř. I dle ČSN 736133 pro obnovu  kanalizačních přípojek RŠT</t>
  </si>
  <si>
    <t>do revizních šachet potrubí hlavního sběrače DPO nebo do kanalizace, včetně odvozu a uložení na skládku zhotovitele (likvidace v režii zhotovitele)</t>
  </si>
  <si>
    <t>(1,6+1,7+1,7+2+2+2+2+1,8+1,6+1,6+6+6,2+6,4)*1,5*1,1</t>
  </si>
  <si>
    <t>9</t>
  </si>
  <si>
    <t>151101102</t>
  </si>
  <si>
    <t>Zřízení příložného pažení a rozepření stěn rýh hl do 4 m</t>
  </si>
  <si>
    <t>CS ÚRS 2019 01</t>
  </si>
  <si>
    <t>-2108033257</t>
  </si>
  <si>
    <t>P</t>
  </si>
  <si>
    <t>Poznámka k položce:_x000d_
Inženýrské sítě – Pažení – Zřízení dočasného pažení svislých stěn výkopů u kanalizačních přípojek zasahujících mimo stavbu TT a u revizních šachet trativodů (stávajících i nově budovaných) pomocí dřevěného rozpěrného pažení. Včetně dovozu a uložení.</t>
  </si>
  <si>
    <t>18,6*3*2+2,25*3*4*(13+6)+1,1*0,18*19*2+3*0,18*8*(13+6)</t>
  </si>
  <si>
    <t>10</t>
  </si>
  <si>
    <t>151101112</t>
  </si>
  <si>
    <t>Odstranění příložného pažení a rozepření stěn rýh hl do 4 m</t>
  </si>
  <si>
    <t>-1521871666</t>
  </si>
  <si>
    <t>Poznámka k položce:_x000d_
Inženýrské sítě – Pažení – Odstranění dočasného pažení svislých stěn výkopů u kanalizačních přípojek zasahujících mimo stavbu TT a u revizních šachet trativodů (stávajících i nově budovaných) pomocí dřevěného rozpěrného pažení. Včetně odvozu na skládku zhotovitele (likvidace v režii zhotovitele).</t>
  </si>
  <si>
    <t>174101101</t>
  </si>
  <si>
    <t>Zásyp jam, šachet rýh nebo kolem objektů sypaninou se zhutněním</t>
  </si>
  <si>
    <t>-437262417</t>
  </si>
  <si>
    <t>Demolice - Inženýrské sítě - Zásyp výkopů vzniklých demolicí stávajících revizních šachet trativodu a přípojek.</t>
  </si>
  <si>
    <t>Zásyp proveden zeminou vhodnou do podloží pozemních komunikací, hutněno po vrstvách 300mm, včetně dodávky a manipulace.</t>
  </si>
  <si>
    <t>1,5*1,5*1,6*6+1,5*1*9*2</t>
  </si>
  <si>
    <t>12</t>
  </si>
  <si>
    <t>181102302</t>
  </si>
  <si>
    <t>Úprava pláně v zářezech se zhutněním</t>
  </si>
  <si>
    <t>-2070608134</t>
  </si>
  <si>
    <t>Sanace podloží TT – Úprava parapláně včetně hutnění v zeminách tř. I dle ČSN 73 6133</t>
  </si>
  <si>
    <t>(7,1*220+8,5*123)</t>
  </si>
  <si>
    <t>Podkladní vrstvy TT – Úprava zemní pláně včetně hutnění v zeminách tř. I dle ČSN 73 6133</t>
  </si>
  <si>
    <t>7,1*220+8,5*123</t>
  </si>
  <si>
    <t>13</t>
  </si>
  <si>
    <t>213141111</t>
  </si>
  <si>
    <t>Zřízení vrstvy z geotextilie v rovině nebo ve sklonu do 1:5 š do 3 m</t>
  </si>
  <si>
    <t>617348869</t>
  </si>
  <si>
    <t>Sanace podloží TT – Separační/výztužná tkaná geotextílie uložena na upravenou parapláň.</t>
  </si>
  <si>
    <t>2607,5-0,4*343</t>
  </si>
  <si>
    <t>14</t>
  </si>
  <si>
    <t>51212211R</t>
  </si>
  <si>
    <t>Demontáž betonových zákrytových desek (panelů) typu A/B/C</t>
  </si>
  <si>
    <t>1009807408</t>
  </si>
  <si>
    <t>Demolice - Kryt TT - Demontáž krytu TT z betonových zákrytových desek (panelů) typu A/B/C, včetně odvozu a ponechání zhotoviteli.</t>
  </si>
  <si>
    <t xml:space="preserve">Kryt z betonových zákrytových desek je uvažován na 72% plochy stavby. </t>
  </si>
  <si>
    <t>(2225,1-4*0,115*343)*0,72</t>
  </si>
  <si>
    <t>526001012</t>
  </si>
  <si>
    <t>Rozebrání koleje ze žlábkových kolejnic na pražcích s výplní boků kolejnic</t>
  </si>
  <si>
    <t>m</t>
  </si>
  <si>
    <t>-1075625929</t>
  </si>
  <si>
    <t>Demolice - Svršek TT - Demontáž a odstranění (vytrhání) krátkých kolejových polí - dl. 3,375m</t>
  </si>
  <si>
    <t>Demolice – Svršek TT – Krátká kolejová pole budou ponechána zhotoviteli.</t>
  </si>
  <si>
    <t>Včetně odvozu a uložení na skládku zhotovitele (likvidace v režii zhotovitele)</t>
  </si>
  <si>
    <t>343+343</t>
  </si>
  <si>
    <t>16</t>
  </si>
  <si>
    <t>83036181R</t>
  </si>
  <si>
    <t>Bourání stávajícího kameninového potrubí DN přes 150 do 250</t>
  </si>
  <si>
    <t>1840567144</t>
  </si>
  <si>
    <t>Demolice – Svršek TT – Odstranění (vybourání) kanalizačních přípojek od kolejových odvodňovačů do RŠT</t>
  </si>
  <si>
    <t>na revizní šachty potrubí hlavního sběrače DPO.</t>
  </si>
  <si>
    <t>Předpoklad materiálu přípojky je kamenina DN200, včetně odvozu a uložení na skládku zhotovitele (likvidace v režii zhotovitele)</t>
  </si>
  <si>
    <t>16*1,8+8*1,8</t>
  </si>
  <si>
    <t>17</t>
  </si>
  <si>
    <t>919735122</t>
  </si>
  <si>
    <t>Řezání stávajícího betonového krytu hl do 100 mm</t>
  </si>
  <si>
    <t>-277825395</t>
  </si>
  <si>
    <t xml:space="preserve">Demolice - Kryt TT - Nařezání horní vrstvy krytu TT (začátek a konec úseku). Nařezání bude provedeno kotoučovou pilou do hloubky 40mm. </t>
  </si>
  <si>
    <t>6,6+6,6</t>
  </si>
  <si>
    <t>18</t>
  </si>
  <si>
    <t>92211111R</t>
  </si>
  <si>
    <t>Pražcové podloží separační vrstva z geotextilie 300g/m2</t>
  </si>
  <si>
    <t>-49575178</t>
  </si>
  <si>
    <t>Podkladní vrstvy TT – Separační tkaná geotextílie 300g/m2 uložená na zhutněnou zemní pláň, včetně nákupu a dovozu na stavbu</t>
  </si>
  <si>
    <t>2607,50</t>
  </si>
  <si>
    <t>19</t>
  </si>
  <si>
    <t>M</t>
  </si>
  <si>
    <t>69311010</t>
  </si>
  <si>
    <t>geotextilie tkaná PP 80kN/m</t>
  </si>
  <si>
    <t>-1001781056</t>
  </si>
  <si>
    <t>Geotextílie bude mít pevnost v tahu v příčném i podélném směru 80kN/m a odolnost proti přetržení CBR-10kN, včetně nákupu a dovozu na stavbu</t>
  </si>
  <si>
    <t>20</t>
  </si>
  <si>
    <t>35831511R</t>
  </si>
  <si>
    <t>Odstranění kolejových odvodňovačů</t>
  </si>
  <si>
    <t>t</t>
  </si>
  <si>
    <t>-1151192459</t>
  </si>
  <si>
    <t>Poznámka k položce:_x000d_
Demolice – Svršek TT – Odstranění kolejových odvodňovačů a poklopů RŠT DN 600, včetně manipulace a předání určené výkupní firmě kovových odpadů, kterou určí objednatel.</t>
  </si>
  <si>
    <t>16*0,1+8*0,109</t>
  </si>
  <si>
    <t>969021121</t>
  </si>
  <si>
    <t>Vybourání kanalizačního potrubí DN do 200</t>
  </si>
  <si>
    <t>-604417753</t>
  </si>
  <si>
    <t xml:space="preserve">Vybourání kanalizačního potrubí  DN do 200 mm</t>
  </si>
  <si>
    <t>Demolice - Inženýrské sítě - Vybourání stávajícího potrubí konstrukce podélné drenáže z cihlových drenážních trubek vedeného</t>
  </si>
  <si>
    <t>v ose os tramvajové tratě, včetně odvozu a uložení na skládku zhotovitele (likvidace v režii zhotovitele)</t>
  </si>
  <si>
    <t xml:space="preserve"> - podélná drenáž Ø 130mm</t>
  </si>
  <si>
    <t>343</t>
  </si>
  <si>
    <t xml:space="preserve">Demolice - Svršek TT - Odstranění (vybourání) a utěsnění kanalizačních přípojek od RŠ potrubí hlavního sběrače do RŠ kanalizace OKAS. </t>
  </si>
  <si>
    <t>Předpoklad materiálu je kamenina DN200, včetně odvozu a uložení na skládku zhotovitele (likvidace v režii zhotovitele)</t>
  </si>
  <si>
    <t>2*4,75</t>
  </si>
  <si>
    <t>Komunikace pozemní</t>
  </si>
  <si>
    <t>57</t>
  </si>
  <si>
    <t>Kryty pozemních komunikací letišť a ploch z kameniva nebo živičné</t>
  </si>
  <si>
    <t>22</t>
  </si>
  <si>
    <t>29R</t>
  </si>
  <si>
    <t>Kladení pražců</t>
  </si>
  <si>
    <t>kus</t>
  </si>
  <si>
    <t>254849699</t>
  </si>
  <si>
    <t>Kladení pražců z předpjatého betonu</t>
  </si>
  <si>
    <t>34</t>
  </si>
  <si>
    <t>kladení pražců rektifikačních ŽPSV R01</t>
  </si>
  <si>
    <t>220</t>
  </si>
  <si>
    <t>23</t>
  </si>
  <si>
    <t>523862012</t>
  </si>
  <si>
    <t>Zřízení koleje stykované ze žlábkových kolejnic do rybiny kolejových panelů</t>
  </si>
  <si>
    <t>-714900520</t>
  </si>
  <si>
    <t xml:space="preserve">Zřízení koleje ze žlábkových kolejnic na betonové desce nebo pražcích, do panelů  do rybiny kolejových panelů</t>
  </si>
  <si>
    <t>Svršek TT – Konstrukce PJD – Uložení a montáž uzlů upevnění konstrukce W-Tram</t>
  </si>
  <si>
    <t xml:space="preserve">(Položka zahrnuje: plastové hmoždinky Sdu 26, plastové podkladnice Ulp 150/120 AT 35mm, pryžová podložka ZW 700/148/125 7mm, </t>
  </si>
  <si>
    <t>úhlová vodící vložka Wfk 14K, podložka Uls 7, vrtule R1, pružná svěrka Skl14), včetně nákupu, dodávky a manipulace</t>
  </si>
  <si>
    <t>Rozdělení upevňovadel = 600mm</t>
  </si>
  <si>
    <t>((343,00m-6,00m*2)*2koleje)/0,600m*2=2208ks (montážních uzlů)</t>
  </si>
  <si>
    <t>(343,00-6*2)*2</t>
  </si>
  <si>
    <t>24</t>
  </si>
  <si>
    <t>52385101R</t>
  </si>
  <si>
    <t>Zřízení koleje stykované ze žlábkových kolejnic NT3 na nových pražcích z betonu předpjatého 675 mm</t>
  </si>
  <si>
    <t>-1602476276</t>
  </si>
  <si>
    <t xml:space="preserve">Zřízení koleje stykované ze žlábkových kolejnic na nových pražcích z betonu  předpjatého, rozdělení pražců 650 mm</t>
  </si>
  <si>
    <t xml:space="preserve">Svršek TT – Přechodová oblast - Uložení a upevnění koleje na betonové pražce, včetně dodávky, vnitrostaveništní dopravy a montáže. </t>
  </si>
  <si>
    <t>(Položka zahrnuje: kolejnice NT3; pryžovou podložku WS7 7mm; úhlovou vodící vložku; podložku Uls7; vrtule R1. pružnou svěrku W14 - antikoro)</t>
  </si>
  <si>
    <t>6,00*2*2</t>
  </si>
  <si>
    <t>25</t>
  </si>
  <si>
    <t>4376515R</t>
  </si>
  <si>
    <t>kolejnice tramvajové NT1 žlábkové pro hromadnou městskou dopravu</t>
  </si>
  <si>
    <t>-1653729958</t>
  </si>
  <si>
    <t>kolejnice tramvajové NT 1 žlábkové pro hromadnou městskou dopravu</t>
  </si>
  <si>
    <t>kolejnice NT3</t>
  </si>
  <si>
    <t xml:space="preserve"> 6,00m*2*4kolejnice = 48,00m</t>
  </si>
  <si>
    <t>(343,00m-6,00m*2)*4kolejnice = 1324,00m</t>
  </si>
  <si>
    <t>(48,00+1324,00)*0,06063</t>
  </si>
  <si>
    <t>26</t>
  </si>
  <si>
    <t>59211800</t>
  </si>
  <si>
    <t>pražec z předpjatého betonu pro železniční tratě a vlečky o rozchodu 1435mm 2420x280x200mm</t>
  </si>
  <si>
    <t>-953233410</t>
  </si>
  <si>
    <t>Svršek TT – Přechodová oblast – Betonové pražce B 03-DP 04 dl. 2,415m na štěrkové lože, včetně nákupu a dovozu na skládku.</t>
  </si>
  <si>
    <t>8*2+9*2</t>
  </si>
  <si>
    <t>27</t>
  </si>
  <si>
    <t>28R</t>
  </si>
  <si>
    <t>pražec rektifikační ŽPSV R01</t>
  </si>
  <si>
    <t>ks</t>
  </si>
  <si>
    <t>-1869957239</t>
  </si>
  <si>
    <t>Výpočet pro zaokrouhlení: 331/3*2-0,5</t>
  </si>
  <si>
    <t>28</t>
  </si>
  <si>
    <t>54813312R</t>
  </si>
  <si>
    <t>Řez příčný žlábkové koleje - vytvoření otvoru</t>
  </si>
  <si>
    <t>-1788255916</t>
  </si>
  <si>
    <t>Svršek TT - Vyfrézování otvorů o rozměru 15x140mm ve žlábku kolejnice pro napojení na kolejový odvodňovač</t>
  </si>
  <si>
    <t>2*26</t>
  </si>
  <si>
    <t>29</t>
  </si>
  <si>
    <t>54891112R</t>
  </si>
  <si>
    <t>Svařování žlábkových kolejnic elektrickým obloukem</t>
  </si>
  <si>
    <t>-97559795</t>
  </si>
  <si>
    <t>Svršek TT – Svařování kolejnice elektrickým obloukem + přebroušení kolejnic - zřízení bezstykové koleje (délka kolejnic 18m)</t>
  </si>
  <si>
    <t>včetně nedestruktivní kontroly svarů</t>
  </si>
  <si>
    <t>84</t>
  </si>
  <si>
    <t>30</t>
  </si>
  <si>
    <t>548965011</t>
  </si>
  <si>
    <t>Obroušení povrchu temena hlavy nových žlábkových kolejnic při souvislé úpravě koleje</t>
  </si>
  <si>
    <t>-984169776</t>
  </si>
  <si>
    <t xml:space="preserve">Obroušení okysličeného povrchu temena hlavy nových žlábkových kolejnic  při souvislé úpravě koleje</t>
  </si>
  <si>
    <t>Obroušení kolejnice</t>
  </si>
  <si>
    <t>350*4</t>
  </si>
  <si>
    <t>31</t>
  </si>
  <si>
    <t>564671111R</t>
  </si>
  <si>
    <t>Podklad z kameniva hrubého drceného vel. 0-250 mm tl 500 mm</t>
  </si>
  <si>
    <t>-2126846004</t>
  </si>
  <si>
    <t>Sanace podloží TT</t>
  </si>
  <si>
    <t>Kamenitá sypanina z drceného přírodního kameniva fr.0/250mm (příp. 0/125mm) v tl. 0,500m, včetně nákupu, dovozu na stavbu a hutnění</t>
  </si>
  <si>
    <t>Na základě návrhu sanace bude proveden nejprve zkušební úsek. Rozměr zkušebního úseku určí TDI.</t>
  </si>
  <si>
    <t>Počet zkoušek určí TDI. Pokud by nebyly splněny požadované parametry na zemní pláni - bude přistoupeno k návrhu sanace aktivní zóny na základě zaměř.</t>
  </si>
  <si>
    <t>(2607,5-0,4*343)*0,5</t>
  </si>
  <si>
    <t>32</t>
  </si>
  <si>
    <t>548133111</t>
  </si>
  <si>
    <t>Řez příčný žlábkové kolejnice pilou</t>
  </si>
  <si>
    <t>9776325</t>
  </si>
  <si>
    <t>Demolice – Svršek TT – Nařezání stávajících žlábkových kolejnic kotoučovou pilou v místech navařování nových kolejnic (začátek a konec úseku)</t>
  </si>
  <si>
    <t>33</t>
  </si>
  <si>
    <t>548930012</t>
  </si>
  <si>
    <t>Řezání kolejnic plamenem</t>
  </si>
  <si>
    <t>-811354529</t>
  </si>
  <si>
    <t>Demolice - Svršek TT - Nařezání stávajících žlábkových kolejnic plamenem pro vytržení kolejových polí po vzdálenostech 3,375m</t>
  </si>
  <si>
    <t>(předpoklad projektanta, skutečná délka může být odlišná dle technologie demontáže dodavatele stavby)</t>
  </si>
  <si>
    <t>kolej č.1 = 343,00m</t>
  </si>
  <si>
    <t>kolej č. 2 = 343,00m</t>
  </si>
  <si>
    <t>((343+343)/3,375)*2+1+0,48</t>
  </si>
  <si>
    <t>511321025</t>
  </si>
  <si>
    <t>Práh nebo deska pro uložení žlábkové koleje ze ŽB C 30/37</t>
  </si>
  <si>
    <t>-1009063763</t>
  </si>
  <si>
    <t>Svršek TT – Konstrukce PJD – Zalití podkladnic a hmoždinek (včetně rektifikačních pražců) nosnou betonovou deskou C30/37-XF3.</t>
  </si>
  <si>
    <t>Zalití bude 5mm nad ložnou plochou podkladnice. Tloušťka betonové desky je min. 280mm (pro výpočet použita tl. 285mm)</t>
  </si>
  <si>
    <t>včetně nákupu, dovozu a hutnění</t>
  </si>
  <si>
    <t>2213,5*0,285</t>
  </si>
  <si>
    <t>35</t>
  </si>
  <si>
    <t>511532111</t>
  </si>
  <si>
    <t>Kolejové lože z kameniva hrubého drceného</t>
  </si>
  <si>
    <t>1572167016</t>
  </si>
  <si>
    <t>Svršek TT – Přechodová oblast – Pokládka štěrkového lože fr. 32/63mm v min. tl. 300mm pod ložnou plochou pražce (pro výpočet bude užita tl. 400mm</t>
  </si>
  <si>
    <t>z důvodu vyplnění mezipražcových prostor), včetně nákupu a dovozu na stavbu</t>
  </si>
  <si>
    <t>42,6*2*0,4</t>
  </si>
  <si>
    <t>36</t>
  </si>
  <si>
    <t>543141112</t>
  </si>
  <si>
    <t>Směrové a výškové vyrovnání koleje nebo kolejového rozpětí na pražcích z betonu předpjatého</t>
  </si>
  <si>
    <t>-591349556</t>
  </si>
  <si>
    <t>Svršek TT – Konstrukce PJD – Vyrovnání kolejnicových pásů do GPK pomocí rozchodnic a rektifikačních šroubů na pražcích</t>
  </si>
  <si>
    <t>včetně potřebného vybavení a spojkování kolejnic.</t>
  </si>
  <si>
    <t>Postup výstavby bude upřesněn dodavatelem stavby.</t>
  </si>
  <si>
    <t>343*2</t>
  </si>
  <si>
    <t>37</t>
  </si>
  <si>
    <t>573191111</t>
  </si>
  <si>
    <t>Postřik infiltrační kationaktivní emulzí v množství 1 kg/m2</t>
  </si>
  <si>
    <t>2013513985</t>
  </si>
  <si>
    <t>Kryt TT – Asfaltobetonový kryt – Infiltrační postřik kationaktivní emulzí PI-E (0,60kg/m2)</t>
  </si>
  <si>
    <t>2222,10</t>
  </si>
  <si>
    <t>Kryt TT – Asfaltobetonový kryt – Spojovací postřik kationaktivní emulzí PS-E (0,40kg/m2)</t>
  </si>
  <si>
    <t>38</t>
  </si>
  <si>
    <t>577134131</t>
  </si>
  <si>
    <t>Asfaltový beton vrstva obrusná ACO 11 (ABS) tř. I tl 40 mm š do 3 m z modifikovaného asfaltu</t>
  </si>
  <si>
    <t>-28332413</t>
  </si>
  <si>
    <t>Kryt TT – Asfaltobetonový kryt – Asfaltový beton pro obrusné vrstvy ACO 11+ modifikovaný tl. 40mm.</t>
  </si>
  <si>
    <t>39</t>
  </si>
  <si>
    <t>577135132</t>
  </si>
  <si>
    <t>Asfaltový beton vrstva ložní ACL 16 (ABH) tl 40 mm š do 3 m z modifikovaného asfaltu</t>
  </si>
  <si>
    <t>-608677925</t>
  </si>
  <si>
    <t>Kryt TT – Asfaltobetonový kryt – Asfaltový beton pro ložní vrstvy ACL 16+ modifikovaný tl. 40mm</t>
  </si>
  <si>
    <t>40</t>
  </si>
  <si>
    <t>581121114</t>
  </si>
  <si>
    <t>Kryt cementobetonový vozovek skupiny CB I tl 140 mm</t>
  </si>
  <si>
    <t>-718560618</t>
  </si>
  <si>
    <t xml:space="preserve">Kryt TT – Asfaltobetonový kryt – Podkladní beton C25/30-XF3 tl. min. 140mm. </t>
  </si>
  <si>
    <t>41</t>
  </si>
  <si>
    <t>922111412</t>
  </si>
  <si>
    <t>Pražcové podloží podkladní vrstva ze štěrkodrtě</t>
  </si>
  <si>
    <t>-1442823165</t>
  </si>
  <si>
    <t xml:space="preserve">Podkladní vrstvy TT - Zřízení vrstvy ze štěrkodrti ŠDa 0/32 min. tl. 150mm </t>
  </si>
  <si>
    <t>(pro výpočet uvažována tl. 220mm z důvodu nadvýšení při rozdílu příčného sklonu 4,0%)</t>
  </si>
  <si>
    <t xml:space="preserve">včetně nákupu, dovozu, hutnění a urovnání do požadovaného sklonu </t>
  </si>
  <si>
    <t>2607,5*0,22</t>
  </si>
  <si>
    <t>59</t>
  </si>
  <si>
    <t>Kryty pozemních komunikací, letišť a ploch dlážděné</t>
  </si>
  <si>
    <t>42</t>
  </si>
  <si>
    <t>514471111</t>
  </si>
  <si>
    <t>Prolití kolejového lože pryskyřicí</t>
  </si>
  <si>
    <t>-1885265731</t>
  </si>
  <si>
    <t>Svršek TT – Přechodová oblast – Prolití štěrkového lože pryskyřicí v množství 5l/m2, včetně dodávky a manipulace</t>
  </si>
  <si>
    <t>(42,6*2*5)/1000</t>
  </si>
  <si>
    <t>43</t>
  </si>
  <si>
    <t>591241111</t>
  </si>
  <si>
    <t>Kladení dlažby z kostek drobných z kamene na MC tl 50 mm</t>
  </si>
  <si>
    <t>59316428</t>
  </si>
  <si>
    <t xml:space="preserve">Přídlažba – Opětovné osazení vyzískaných žulových kostek přídlažby 125x125x125mm do betonového lože z demolice stavby </t>
  </si>
  <si>
    <t>včetně úpravy styčných spár - využito 90% stávajících kostek přídlažby. Svislé spáry budou vyplněny cementovou maltou MC 25-XF4 v tl. 5-10mm</t>
  </si>
  <si>
    <t>5,76</t>
  </si>
  <si>
    <t xml:space="preserve">Přídlažba – Nákup a osazení nových žulových kostek přídlažby 125x125x125mm, včetně  úpravy styčných spár - nákup 10% nových kostek přídlažby na místa,</t>
  </si>
  <si>
    <t xml:space="preserve">kde už dříve přídlažba byla, okolo nástupištních ostrůvků pouze nová přídlažba. Svislé spáry budou vyplněny cementovou maltou MC 25-XF4 v tl. 5-10mm. </t>
  </si>
  <si>
    <t xml:space="preserve"> Do výpočtu připočteny 10% žulových kostek navíc pro případné využití.</t>
  </si>
  <si>
    <t>6,95-5,76</t>
  </si>
  <si>
    <t>44</t>
  </si>
  <si>
    <t>5838100R</t>
  </si>
  <si>
    <t>kostka dlažební žula drobná 8/10</t>
  </si>
  <si>
    <t>-1913885309</t>
  </si>
  <si>
    <t>45</t>
  </si>
  <si>
    <t>919735111</t>
  </si>
  <si>
    <t>Řezání stávajícího živičného krytu hl do 50 mm</t>
  </si>
  <si>
    <t>-307864659</t>
  </si>
  <si>
    <t>Kryt TT – Asfaltobetonový kryt – Frézování drážky asfaltobetonového krytu v šířce 10mm a výšce 20mm vedle hlavy/žlábku kolejnic včetně vyčištění</t>
  </si>
  <si>
    <t>343,00*4*2</t>
  </si>
  <si>
    <t>46</t>
  </si>
  <si>
    <t>922111221</t>
  </si>
  <si>
    <t>Pražcové podloží ochranná vrstva z geotextilie</t>
  </si>
  <si>
    <t>-2090761303</t>
  </si>
  <si>
    <t xml:space="preserve">Kryt TT - Asfaltobetonový kryt - Vyložení rozhraní kontrukce PJD a přechodové oblasti výztužnou geotextíliíí v pásech o š. 1,0m přes celou šířku TT. </t>
  </si>
  <si>
    <t>vč. dodávky geotextilie</t>
  </si>
  <si>
    <t>2*7,6*1</t>
  </si>
  <si>
    <t>Trubní vedení</t>
  </si>
  <si>
    <t>47</t>
  </si>
  <si>
    <t>12R</t>
  </si>
  <si>
    <t>Nátěr betonu Np+2x Na</t>
  </si>
  <si>
    <t>1655429766</t>
  </si>
  <si>
    <t>Revizní šachty - Nátěr ploch na styku se zeminou Np+2xNa</t>
  </si>
  <si>
    <t>- průměrná hloubka RŠT 3,00m</t>
  </si>
  <si>
    <t>13*(3*3,14*1,24)</t>
  </si>
  <si>
    <t>48</t>
  </si>
  <si>
    <t>175151101.R</t>
  </si>
  <si>
    <t>Obsypání potrubí a objektů strojně ŠD se zhutněním</t>
  </si>
  <si>
    <t>-1076361496</t>
  </si>
  <si>
    <t>Revizní šachty - Obsyp revizních šachet štěrkodrtí fr. 0/63mm hutněné po vrstvách (0,300mm) na ID=0,85; 100% PS, včetně nákupu a dovozu na stavbu</t>
  </si>
  <si>
    <t>13*((3*3)-(3,14*0,62^2))*2</t>
  </si>
  <si>
    <t>Inženýrské sítě – Kanalizační přípojka – Obsyp potrubí přípojky štěrkopískem fr. do 20mm, hutněn po vrstvách (300mm) na min. 95% PS,</t>
  </si>
  <si>
    <t>včetně nákupu a dovozu na stavbu</t>
  </si>
  <si>
    <t>36,6*1,5*0,5</t>
  </si>
  <si>
    <t xml:space="preserve">Inženýrské sítě – Kanalizační přípojka – Zásyp přípojek napojených do stávající jendotné kanalizace (SO 11-01) štěrkodrtí fr. 0/63, </t>
  </si>
  <si>
    <t>hutněno po vrstvách (300mm) min. 95% PS, včetně nákupu a dovozu na stavbu18,6*1,1*2,5</t>
  </si>
  <si>
    <t>18,6*1,1*2,5</t>
  </si>
  <si>
    <t xml:space="preserve">Inženýrské sítě – Kanalizační přípojka – Zásyp přípojek napojených do nově zřizované jednotné kanalizace (táhnoucí se pod stavbou řešené TT) </t>
  </si>
  <si>
    <t>štěrkodrtí fr. 0/63, hutněno po vrstvách (300mm) min. 95% PS, včetně nákupu a dovozu na stavbu</t>
  </si>
  <si>
    <t>18*1,1*1,5</t>
  </si>
  <si>
    <t>49</t>
  </si>
  <si>
    <t>21156111R</t>
  </si>
  <si>
    <t>Výplň odvodňovacích žeber nebo trativodů kamenivem hrubým drceným frakce 11 až 22 mm</t>
  </si>
  <si>
    <t>1434540096</t>
  </si>
  <si>
    <t>Trativod – Obsyp drenážní trouby trativodu štěrkem fr. 11/22mm (ČSN EN 13285), včetně nákupu, dovozu na stavbu a hutnění</t>
  </si>
  <si>
    <t>343*0,8*0,4</t>
  </si>
  <si>
    <t>50</t>
  </si>
  <si>
    <t>211971110</t>
  </si>
  <si>
    <t>Zřízení opláštění žeber nebo trativodů geotextilií v rýze nebo zářezu sklonu do 1:2</t>
  </si>
  <si>
    <t>-1426954265</t>
  </si>
  <si>
    <t>Trativod – Stěny drenážního žebra budou vždy vyloženy netkanou separační/filtrační geotextílií min. 300g/m2 (ČSN EN 13249)</t>
  </si>
  <si>
    <t>343*(0,9+0,4+0,9)</t>
  </si>
  <si>
    <t>51</t>
  </si>
  <si>
    <t>69311081</t>
  </si>
  <si>
    <t>geotextilie netkaná separační, ochranná, filtrační, drenážní PES 300g/m2</t>
  </si>
  <si>
    <t>1576337520</t>
  </si>
  <si>
    <t>52</t>
  </si>
  <si>
    <t>212312111</t>
  </si>
  <si>
    <t>Lože pro trativody z betonu prostého</t>
  </si>
  <si>
    <t>-2107988316</t>
  </si>
  <si>
    <t>Trativod – Podkladní beton C25/30-XF3 tl. 0,05m pod drenážní troubu (ČSN 206+A1), včetně nákupu, dovozu na stavbu a hutnění</t>
  </si>
  <si>
    <t>343*0,05*0,4</t>
  </si>
  <si>
    <t>53</t>
  </si>
  <si>
    <t>212755216</t>
  </si>
  <si>
    <t>Trativody z drenážních trubek plastových flexibilních D 160 mm bez lože</t>
  </si>
  <si>
    <t>-887382573</t>
  </si>
  <si>
    <t xml:space="preserve">Trativod - Trativodní žebro o výšce min.0,50m a šířce 0,40m. </t>
  </si>
  <si>
    <t>Drenážní žebro bude vždy tvořeno drenážní troubou DN150 vhodnou do dynamicky zatížených konstrukcí (DIN 1187)</t>
  </si>
  <si>
    <t>včetně nákupu, dovozu na stavbu, manipulace a případného zavíčkování konců drenážní trouby.</t>
  </si>
  <si>
    <t>54</t>
  </si>
  <si>
    <t>451573111</t>
  </si>
  <si>
    <t>Lože pod potrubí otevřený výkop ze štěrkopísku</t>
  </si>
  <si>
    <t>-1333070338</t>
  </si>
  <si>
    <t>Inženýrské sítě – Kanalizační přípojka - Zřízení podsypu z písku fr. 0/4 tl. 200mm pro uložení potrubí, včetně nákupu a dovozu na stavbu</t>
  </si>
  <si>
    <t>(Rozměry odečteny z grafického programu AutoCad</t>
  </si>
  <si>
    <t>36,6*1,5*0,2</t>
  </si>
  <si>
    <t>Revizní šachty - Podsyp ze štěrkopísku fr. 0/32 tl. 100mm, včetně nákupu, dovozu na stavbu a hutnění</t>
  </si>
  <si>
    <t>13*(3*3*0,1)</t>
  </si>
  <si>
    <t>55</t>
  </si>
  <si>
    <t>452311131</t>
  </si>
  <si>
    <t>Podkladní desky z betonu prostého tř. C 12/15 otevřený výkop</t>
  </si>
  <si>
    <t>526821284</t>
  </si>
  <si>
    <t>Revizní šachty - Podkladní beton C12/15 XO tl. 100 mm pro uložení revizních šachet, včetně nákupu, dovozu a zhutnění do výkopu</t>
  </si>
  <si>
    <t>56</t>
  </si>
  <si>
    <t>871310330R1</t>
  </si>
  <si>
    <t xml:space="preserve">Kanalizační potrubí HDPE SN 16  DN 150</t>
  </si>
  <si>
    <t>102175341</t>
  </si>
  <si>
    <t>Poznámka k položce:_x000d_
Kolejové konstrukce – Odvodňovače - Kanalizační přípojka z HDPE SN 16 s žebrovanou konstrukcí stěny DN150 pro odvodnění kolejových odvodňovačů včetně uložení, montáže a napojení do RŠ</t>
  </si>
  <si>
    <t xml:space="preserve">Inženýrské sítě - Kanalizační přípojka – Uložení potrubí kanalizační přípojky z HDPE DN 150 SN16 (ČSN EN 13476), sklon min. 2,0%, max. 40,0%, </t>
  </si>
  <si>
    <t>kanalizační přípojky napojující se na jednotnou kanalizaci budou vybaveny zápachovými uzávěrami zřízenými pomocí uložení dvou kolen proti sobě,</t>
  </si>
  <si>
    <t>včetně nákupu, dovozu na stavbu, montáže a napojení.</t>
  </si>
  <si>
    <t>36,6</t>
  </si>
  <si>
    <t>87131043R</t>
  </si>
  <si>
    <t>Kanalizační potrubí žebrované SN 16 z polypropylenu DN 160</t>
  </si>
  <si>
    <t>-1391025011</t>
  </si>
  <si>
    <t>vč. dodávky, dovozu</t>
  </si>
  <si>
    <t>26*2,30</t>
  </si>
  <si>
    <t>58</t>
  </si>
  <si>
    <t>NAV</t>
  </si>
  <si>
    <t>D+M Navrtávky DN170 kanalizace pro nové kanalizační přípojky DN150, vč. utěsnění</t>
  </si>
  <si>
    <t>-1916768340</t>
  </si>
  <si>
    <t>Revizní šachty – Zřízení jádrových vývrtů DN170 ve stěnách revizních šachet pro napojení trativodní trouby DN150,</t>
  </si>
  <si>
    <t>pro napojení přípojek kolejových odvodňovačů DN150 a pro napojení přípojek vedoucích do stávající jednotné kanalizace, včetně zatěsnění</t>
  </si>
  <si>
    <t>Inženýrské sítě - Kanalizační přípojka - Zřízení jádrových vývrtů DN170 ve stěnách stávající jednotné kanalizace pro napojení přípojek DN150 vedoucích</t>
  </si>
  <si>
    <t>včetně zatěsnění</t>
  </si>
  <si>
    <t>OD</t>
  </si>
  <si>
    <t>D+M Kolejových odvodňovačů</t>
  </si>
  <si>
    <t>-1988118594</t>
  </si>
  <si>
    <t>Poznámka k položce:_x000d_
Kolejové konstrukce – Odvodňovače – Zabudování a dodávka kolejových odvodňovačů včetně napojení na kanalizační přípojku. Kolejové odvodňovače budou atypické dle DPO, a.s. s velkými vtokovými mřížemi (1420x184mm)</t>
  </si>
  <si>
    <t>60</t>
  </si>
  <si>
    <t>RŠ</t>
  </si>
  <si>
    <t>D+M Revizní šachty</t>
  </si>
  <si>
    <t>soubor</t>
  </si>
  <si>
    <t>1278432069</t>
  </si>
  <si>
    <t>Revizní šachty</t>
  </si>
  <si>
    <t>Ostatní konstrukce a práce, bourání</t>
  </si>
  <si>
    <t>61</t>
  </si>
  <si>
    <t>17R</t>
  </si>
  <si>
    <t>Vodivé propojení kolejnic</t>
  </si>
  <si>
    <t>-1637020867</t>
  </si>
  <si>
    <t>4*4,8</t>
  </si>
  <si>
    <t>62</t>
  </si>
  <si>
    <t>919112212</t>
  </si>
  <si>
    <t>Řezání spár pro vytvoření komůrky š 10 mm hl 20 mm pro těsnící zálivku v živičném krytu</t>
  </si>
  <si>
    <t>129414874</t>
  </si>
  <si>
    <t>Kryt TT – Asfaltobetonový kryt – Frézování drážky asfaltobetonového krytu v šířce 10mm a výšce 20mm v místě styku kolejového odvodňovače s AB krytem</t>
  </si>
  <si>
    <t>včetně vyčištění</t>
  </si>
  <si>
    <t>1,435*2*26</t>
  </si>
  <si>
    <t>Kryt TT – Asfaltobetonový kryt – Frézování drážky asfaltobetonového krytu v šířce 10mm a výšce 20mm v místě styku AB krytu</t>
  </si>
  <si>
    <t>s nástupištními kasselskými obrubníky, včetně vyčištění</t>
  </si>
  <si>
    <t>67,00*2</t>
  </si>
  <si>
    <t>63</t>
  </si>
  <si>
    <t>919112233</t>
  </si>
  <si>
    <t>Řezání spár pro vytvoření komůrky š 20 mm hl 40 mm pro těsnící zálivku v živičném krytu</t>
  </si>
  <si>
    <t>-2120434986</t>
  </si>
  <si>
    <t>Kryt TT – Asfaltobetonový kryt – Frézování drážky asfaltobetonového krytu 40x20mm (spáry na styku nově zřizovaného asfaltového krytu</t>
  </si>
  <si>
    <t>a stávající vozovky) včetně vyčištění</t>
  </si>
  <si>
    <t>6,6*2</t>
  </si>
  <si>
    <t>64</t>
  </si>
  <si>
    <t>919121212</t>
  </si>
  <si>
    <t>Těsnění spár zálivkou za studena pro komůrky š 10 mm hl 20 mm bez těsnicího profilu</t>
  </si>
  <si>
    <t>732466538</t>
  </si>
  <si>
    <t xml:space="preserve">Kryt TT – Asfaltobetonový kryt – Zálivka na bázi modifikovaných asfaltů pro vyplnění vyfrézovaných spár 10x20mm (styk obrubník/ AB kryt) </t>
  </si>
  <si>
    <t>65</t>
  </si>
  <si>
    <t>919122132</t>
  </si>
  <si>
    <t>Těsnění spár zálivkou za tepla pro komůrky š 20 mm hl 40 mm s těsnicím profilem</t>
  </si>
  <si>
    <t>-43481080</t>
  </si>
  <si>
    <t>Kyrt TT – Asfaltobetonový kryt – Modifikovaná asfaltová zálivka pro vyplnění vyfrézovaných spár 40x20mm s přelivem 60mm</t>
  </si>
  <si>
    <t>(styk nově zřizovaný asfaltobetonový kryt a stávající vozovka) včetně předehřátí okolních ploch a povápnění</t>
  </si>
  <si>
    <t>6,60*2</t>
  </si>
  <si>
    <t>66</t>
  </si>
  <si>
    <t>93199414R</t>
  </si>
  <si>
    <t>Těsnění pracovní spáry asfaltobetonové konstrukce polyuretanovým tmelem do pl 1,5 cm2</t>
  </si>
  <si>
    <t>-1390490708</t>
  </si>
  <si>
    <t>Kryt TT – Asfaltobetonový kryt – Zálivka na bázi polyuretanů nebo polymerů pro vyplnění vyfrézovaných spár 10x20mm (styk kolejnice/ AB kryt)</t>
  </si>
  <si>
    <t xml:space="preserve">Kryt TT – Asfaltobetonový kryt – Zálivka na bázi polyuretanů nebo polymerů pro vyplnění vyfrézovaných spár 10x20mm (styk odvodňovač/ AB kryt) </t>
  </si>
  <si>
    <t>67</t>
  </si>
  <si>
    <t>997013803</t>
  </si>
  <si>
    <t>Poplatek za uložení na skládce (skládkovné) stavebního odpadu cihelného kód odpadu 170 102</t>
  </si>
  <si>
    <t>-858208540</t>
  </si>
  <si>
    <t xml:space="preserve">Demolice – Inženýrské sítě – Poplatek za uložení cihelné suti na skládku </t>
  </si>
  <si>
    <t xml:space="preserve">(hmotnost 1,0m trouby je uvažována 20,0kg  )</t>
  </si>
  <si>
    <t>343*20/1000</t>
  </si>
  <si>
    <t>68</t>
  </si>
  <si>
    <t>99722180R</t>
  </si>
  <si>
    <t>Poplatek za uložení na skládce (skládkovné) odpadu dřevěného kód odpadu 17 02 01</t>
  </si>
  <si>
    <t>466415195</t>
  </si>
  <si>
    <t>Inženýrské sítě – Pažení – Poplatek za uložení použitých dřevěných pažin na skládku</t>
  </si>
  <si>
    <t>(dřevěný odpad 0,68t/m3)</t>
  </si>
  <si>
    <t>462,6*0,05*0,68</t>
  </si>
  <si>
    <t>69</t>
  </si>
  <si>
    <t>997221815</t>
  </si>
  <si>
    <t>Poplatek za uložení betonového odpadu na skládce (skládkovné)</t>
  </si>
  <si>
    <t>-1182619274</t>
  </si>
  <si>
    <t xml:space="preserve">Demolice - Přídlažba - Poplatek za uložení betonového lože na skládku zhotovitele. </t>
  </si>
  <si>
    <t>(suť z betonových konstrukcí 2,3 t/m3)</t>
  </si>
  <si>
    <t>7,7*2,3</t>
  </si>
  <si>
    <t>70</t>
  </si>
  <si>
    <t>997221825</t>
  </si>
  <si>
    <t>Poplatek za uložení na skládce (skládkovné) stavebního odpadu železobetonového kód odpadu 170 101</t>
  </si>
  <si>
    <t>2100867112</t>
  </si>
  <si>
    <t>Demolice – Inženýrské sítě – Poplatek za uložení ŽB suti na skládku.</t>
  </si>
  <si>
    <t>(suť ze železobetonových konstrukcí 2,5t/m3)</t>
  </si>
  <si>
    <t>3,32*2,5</t>
  </si>
  <si>
    <t>71</t>
  </si>
  <si>
    <t>997221845</t>
  </si>
  <si>
    <t>Poplatek za uložení na skládce (skládkovné) odpadu asfaltového bez dehtu kód odpadu 170 302</t>
  </si>
  <si>
    <t>120367703</t>
  </si>
  <si>
    <t>Demolice - Kryt TT - Poplatek za uložení vybouráných asfaltových vrstev na skládku</t>
  </si>
  <si>
    <t>(suť z živičných vozovkových vrstev 2,4t/m3)</t>
  </si>
  <si>
    <t>92,62*2,4</t>
  </si>
  <si>
    <t>72</t>
  </si>
  <si>
    <t>997223855</t>
  </si>
  <si>
    <t>Poplatek za uložení na skládce (skládkovné) zeminy a kameniva kód odpadu 170 504</t>
  </si>
  <si>
    <t>107858490</t>
  </si>
  <si>
    <t>Demolice - Kryt TT - Poplatek za uložení vybouraných ložných vrstev z pískového lože pod zákrytovými deskami na skládku.</t>
  </si>
  <si>
    <t>(zemina 1,9t/m3)</t>
  </si>
  <si>
    <t>119,08*1,9</t>
  </si>
  <si>
    <t xml:space="preserve">Demolice - Přídlažba - Poplatek za uložení žulových kostek na skládku zhotovitele </t>
  </si>
  <si>
    <t>(suť z kamenných konstrukcí 2,6t/m3)</t>
  </si>
  <si>
    <t>0,1*0,8*2,6</t>
  </si>
  <si>
    <t>Demolice – Podkladní vrstvy TT – Poplatek za uložení na skládku odstraněné zeminy</t>
  </si>
  <si>
    <t>(suť ze sypkých vozovkových vrstev a zeminy 1,9t/m3)</t>
  </si>
  <si>
    <t>(1669,21+1264,55+68,6+175,5+60,39+52,56)*1,9</t>
  </si>
  <si>
    <t>Demolice – Svršek TT – Poplatek za uložení přípojky z kameninového potrubí na skádku</t>
  </si>
  <si>
    <t>(hmotnost 1m trouby = 37kg)</t>
  </si>
  <si>
    <t>43,2*37/1000</t>
  </si>
  <si>
    <t xml:space="preserve">Demolice - Svršek TT - Poplatek za uložení přípojky z kameninového potrubí na skládku </t>
  </si>
  <si>
    <t xml:space="preserve">(hmotnost 1m trouby = 37kg) </t>
  </si>
  <si>
    <t>9,5*37/1000</t>
  </si>
  <si>
    <t>91</t>
  </si>
  <si>
    <t>Doplňující konstrukce a práce pozemních komunikací, letišť a ploch</t>
  </si>
  <si>
    <t>73</t>
  </si>
  <si>
    <t>273361116</t>
  </si>
  <si>
    <t>Výztuž základových desek z betonářské oceli 10 505</t>
  </si>
  <si>
    <t>-1656416563</t>
  </si>
  <si>
    <t>Svršek TT – Konstrukce PJD – ŽB deska – Distanční podložky pro uložení horní vrstvy KARI sítě. Budou tvořeny z betonářské výztuže B500B průměru 12mm</t>
  </si>
  <si>
    <t>a budou tvořit stoličky.</t>
  </si>
  <si>
    <t>Celková délka jednoho distančníku bude min.1100mm a předpoklad je umístění 1ks na 0,5m2.</t>
  </si>
  <si>
    <t>Položka zahrnuje nákup, dodávku, ohýbání a manipulaci.</t>
  </si>
  <si>
    <t>(2213,5/0,5)*(0,00089*1,1)</t>
  </si>
  <si>
    <t>74</t>
  </si>
  <si>
    <t>38899521R</t>
  </si>
  <si>
    <t>Chránička kabelů z trub HDPE DN 160</t>
  </si>
  <si>
    <t>836216378</t>
  </si>
  <si>
    <t xml:space="preserve">Inženýrské sítě – Chránička pro ochranu stávajícího silového vedení VO (OKAS) křížícího TT, uvažujeme zřízení půlené chráničky HDPE 160/110 dl. 8m. </t>
  </si>
  <si>
    <t>75</t>
  </si>
  <si>
    <t>273361412</t>
  </si>
  <si>
    <t>Výztuž základových desek ze svařovaných sítí do 6 kg/m2</t>
  </si>
  <si>
    <t>521062099</t>
  </si>
  <si>
    <t>Výztuž základových konstrukcí desek ze svařovaných sítí, hmotnosti přes 3,5 do 6 kg/m2</t>
  </si>
  <si>
    <t>Svršek TT – Konstrukce PJD – ŽB deska – Uložení dvou vrstev KARI sítí pro zřízení ŽB desky systému W-Tram. Budou užity KARI sítě 8mm</t>
  </si>
  <si>
    <t xml:space="preserve"> a velikosti ok 10x10cm (3x2m), včetně distančních podložek, nákupu, dovozu na stavbu a zpracování (stříhání) pro vyplnění celé nutné plochy.</t>
  </si>
  <si>
    <t>Uvažováno s 10% navýšením z důvodu přesahů)</t>
  </si>
  <si>
    <t>(2*(2213,5/(3*2))*1,1)*0,0079</t>
  </si>
  <si>
    <t>76</t>
  </si>
  <si>
    <t>922111113</t>
  </si>
  <si>
    <t>Pražcové podloží separační vrstva z antivibrační rohože</t>
  </si>
  <si>
    <t>1873205359</t>
  </si>
  <si>
    <t>Poznámka k položce:_x000d_
Svršek TT – Konstrukce PJD – Antivibrační rohož - Uložení pryžové antivibrační rohože tl. 25mm se svislými přesahy 304mm u prefabrikátů tvaru L (ukončenými na výškové úrovni povrchu ŽB desky pevné jízdní dráhy), jedná se o rohož se statickou plošnou tuhostí Cstat ≥ 0,005N/mm3 a dynamickou tuhostí Cdyn2 ≤ 0,012N/mm3. Součinitel mechanického útlumu rohože η=0,25 a plošná hmotnost ≤ 6kg/m2 (uloženou v km 0,00600-0,16550), včetně nákupu a dovozu na stavbu_x000d_
_x000d_
Svršek TT – Konstrukce PJD – Antivibrační rohož - Uložení pryžové antivibrační rohože tl. 25mm se svislými přesahy 304mm u prefabrikátů tvaru L (ukončenými na výškové úrovni povrchu ŽB desky pevné jízdní dráhy), jedná se o rohož se statickou plošnou tuhostí Cstat ≥ 0,020N/mm3 a dynamickou tuhostí Cdyn2 ≤ 0,250N/mm3. Součinitel mechanického útlumu rohože η=0,25 a plošná hmotnost ≤ 6kg/m2 (uloženou v km 0,16550-0,33700), včetně nákupu a dovozu na stavbu</t>
  </si>
  <si>
    <t>v km 0,00600-0,16550 + prostupy</t>
  </si>
  <si>
    <t>1052,65+(165,5-6)*0,304*2+6,6*0,304*2</t>
  </si>
  <si>
    <t>1,35*4+1,35*2</t>
  </si>
  <si>
    <t>v km 0,16550-0,33700 + prostupy</t>
  </si>
  <si>
    <t>1176,75+(337-165,5)*0,304*2+6,6*0,304*2</t>
  </si>
  <si>
    <t>1,35*8+1,35*4</t>
  </si>
  <si>
    <t>77</t>
  </si>
  <si>
    <t>92392111R</t>
  </si>
  <si>
    <t>D+M Betonové prefabrikáty L 400x300x100</t>
  </si>
  <si>
    <t>594699508</t>
  </si>
  <si>
    <t>Poznámka k položce:_x000d_
Svršek TT – Konstrukce PJD – Prefabrikáty tvaru L 400x300x100mm z betonu C35/45-XD3, včetně nákupu, dovozu na stavbu, osazení do betonového lože, řezání a případných úprav styčných spár</t>
  </si>
  <si>
    <t>675,60</t>
  </si>
  <si>
    <t>78</t>
  </si>
  <si>
    <t>18R</t>
  </si>
  <si>
    <t>Podklad z betonu prostého C25/25-XF3</t>
  </si>
  <si>
    <t>512</t>
  </si>
  <si>
    <t>256778700</t>
  </si>
  <si>
    <t>Svršek TT – Konstrukce PJD – Betonové lože z betonu C20/25-XF3 tl. min. 150mm pro uložení prefabrikátů tvaru L, včetně nákupu a dovozu na stavbu</t>
  </si>
  <si>
    <t>2*(343-6*2)*0,2+2*0,25</t>
  </si>
  <si>
    <t>79</t>
  </si>
  <si>
    <t>19R</t>
  </si>
  <si>
    <t>D+M Plastové krytky</t>
  </si>
  <si>
    <t>-660836950</t>
  </si>
  <si>
    <t>Svršek TT – Konstrukce PJD – Montáž systémové ochranné plastové krytky svěrky, včetně dodávky</t>
  </si>
  <si>
    <t>2208*2</t>
  </si>
  <si>
    <t xml:space="preserve">Svršek TT - Přechododvá oblast - Montáž systémových ochranných plastových krytek svěrek, včetně dodávky </t>
  </si>
  <si>
    <t>80*2</t>
  </si>
  <si>
    <t>80</t>
  </si>
  <si>
    <t>20R</t>
  </si>
  <si>
    <t>D+M Pružný návlek W-Tram</t>
  </si>
  <si>
    <t>1497466736</t>
  </si>
  <si>
    <t>Svršek TT – Konstrukce PJD – Ochrana paty kolejnce systémových pružným návlekem systému W-Tram včetně nákupu, dodávky a manipulace</t>
  </si>
  <si>
    <t>(viz. detaily)</t>
  </si>
  <si>
    <t>(343-6*2)*4</t>
  </si>
  <si>
    <t>81</t>
  </si>
  <si>
    <t>21R</t>
  </si>
  <si>
    <t>D+M Lepení bokovnic W-Tram</t>
  </si>
  <si>
    <t>-984449888</t>
  </si>
  <si>
    <t>Svršek TT – Konstrukce PJD – Lepení systémových oboustraných pryžových bokovnic W-Tram, včetně nákupu, dovozu, manipulace a lepícího prostředku</t>
  </si>
  <si>
    <t>82</t>
  </si>
  <si>
    <t>22R</t>
  </si>
  <si>
    <t>D+M Uložení a montáž uzlů upevnění konstrukce W-Tram</t>
  </si>
  <si>
    <t>1851518155</t>
  </si>
  <si>
    <t>Poznámka k položce:_x000d_
Svršek TT – Konstrukce PJD – Uložení a montáž uzlů upevnění konstrukce W-Tram (Položka zahrnuje: plastové hmoždinky Sdu 26, plastové podkladnice Ulp 150/120 AT 35mm, pryžová podložka ZW 700/148/125 7mm, úhlová vodící vložka Wfk 14K, podložka Uls 7, vrtule R1, pružná svěrka Skl14), včetně nákupu, dodávky a manipulace_x000d_
_x000d_
Svršek TT – Konstrukce PJD – Definitivní dotažení vrtulí tak, aby bylo dosaženo požadované polohy pružných svěrek a tím požadované síly. Použití běžných zatáčeček momentem v rozmezí 180-220Nm.</t>
  </si>
  <si>
    <t>2208</t>
  </si>
  <si>
    <t>83</t>
  </si>
  <si>
    <t>25R</t>
  </si>
  <si>
    <t>Podklad z betonu prostého C12/15</t>
  </si>
  <si>
    <t>882863274</t>
  </si>
  <si>
    <t>Svršek TT – Konstrukce PJD – Zřízení podkladního betonu PB C12/15-X0 v tl. 100mm, včetně nákupu, dovozu na stavbu a hutnění</t>
  </si>
  <si>
    <t>2097*0,1</t>
  </si>
  <si>
    <t>26R</t>
  </si>
  <si>
    <t>Zřízení skřínek ukolejnění (213x320), včetně manipulace</t>
  </si>
  <si>
    <t>76230721</t>
  </si>
  <si>
    <t>2+2*3</t>
  </si>
  <si>
    <t>85</t>
  </si>
  <si>
    <t>27R</t>
  </si>
  <si>
    <t>D+M Oboustranných lepených pryžových bokovnic ke kolejnici NT3, včetně manipulace.</t>
  </si>
  <si>
    <t>1494300250</t>
  </si>
  <si>
    <t>Svršek TT – Přechodová oblast - dodávka a lepení oboustranných pryžových bokovnic ke kolejnici NT3, včetně manipulace.</t>
  </si>
  <si>
    <t>Bokovnice uvažujeme nalepené zároveň po obou stranách žlábkových kolejnic. (viz. detaily)</t>
  </si>
  <si>
    <t>6,00*2*4</t>
  </si>
  <si>
    <t>86</t>
  </si>
  <si>
    <t>915111121</t>
  </si>
  <si>
    <t>Vodorovné dopravní značení dělící čáry přerušované š 125 mm základní bílá barva</t>
  </si>
  <si>
    <t>446791656</t>
  </si>
  <si>
    <t>Vodorovné dopravní značení - První fáze pomocí jednosložkové barvy bílé.</t>
  </si>
  <si>
    <t xml:space="preserve"> - Podélná čára přerušovaná (V2b - 1,5/1,5-0,125m) o celkové délce 34,50m</t>
  </si>
  <si>
    <t xml:space="preserve"> - Podélná čára přerušovaná (V2b - 3,0/1,5-0,125m) o celkové délce 137,00m</t>
  </si>
  <si>
    <t>34,5+137,00</t>
  </si>
  <si>
    <t>87</t>
  </si>
  <si>
    <t>915131111</t>
  </si>
  <si>
    <t>Vodorovné dopravní značení přechody pro chodce, šipky, symboly základní bílá barva</t>
  </si>
  <si>
    <t>477945198</t>
  </si>
  <si>
    <t xml:space="preserve"> - 2x nápis na vozovce (V15) text „BUS“ o celkové ploše 3,40m2</t>
  </si>
  <si>
    <t xml:space="preserve"> - 6x nápis na vozovce (V15) text „!POZOR TRAM!“ o celkové ploše 6,00m2</t>
  </si>
  <si>
    <t>3,4+6</t>
  </si>
  <si>
    <t>88</t>
  </si>
  <si>
    <t>915211122</t>
  </si>
  <si>
    <t>Vodorovné dopravní značení dělící čáry přerušované š 125 mm retroreflexní bílý plast</t>
  </si>
  <si>
    <t>-1461064140</t>
  </si>
  <si>
    <t>Vodorovné dopravní značení - Druhá fáze pomocí dvousložkového strukturálního plastu bílé barvy nanášeného za studena</t>
  </si>
  <si>
    <t>(Pokud vypuštěna 1.fáze, pak proběhne předůprava brokováním)</t>
  </si>
  <si>
    <t>34,50+137,00</t>
  </si>
  <si>
    <t>89</t>
  </si>
  <si>
    <t>915231111</t>
  </si>
  <si>
    <t>Vodorovné dopravní značení přechody pro chodce, šipky, symboly bílý plast</t>
  </si>
  <si>
    <t>-499165926</t>
  </si>
  <si>
    <t>Vodorovné dopravní značení - Druhá fáze pomocí dvousložkového plastu litého bílé barvy, nanášeného za studena / termoplastická matrice.</t>
  </si>
  <si>
    <t>90</t>
  </si>
  <si>
    <t>99722182R</t>
  </si>
  <si>
    <t>Poplatek za uložení krátkých kolejových polí vytrhaných z řešeného úseku v místě stavby na místo určené zhotovitelem</t>
  </si>
  <si>
    <t>1828036958</t>
  </si>
  <si>
    <t>65kg na 1m kolejnice</t>
  </si>
  <si>
    <t>85kg na 1ks dřevěného pražce</t>
  </si>
  <si>
    <t>20kg drobného kolejiva na 1m koleje</t>
  </si>
  <si>
    <t xml:space="preserve">0,15kg podložek pod patu kolejnice </t>
  </si>
  <si>
    <t>0,16kg na 1ks penefolové podložky</t>
  </si>
  <si>
    <t>rozdělení pražců 0,675m</t>
  </si>
  <si>
    <t>délka kolejových polí- 3,375m</t>
  </si>
  <si>
    <t>((3,375*0,065*2)+(5*0,085)+(3,375*0,020)+(5*2*0,00015)+(5*4*0,00016))*204</t>
  </si>
  <si>
    <t>01.VRN</t>
  </si>
  <si>
    <t>Kamerový průzkum kanalizace</t>
  </si>
  <si>
    <t>483967111</t>
  </si>
  <si>
    <t>Přípravné práce - Kamerový průzkum kanalizace DPO (dl. cca 134+180=314m)</t>
  </si>
  <si>
    <t>92</t>
  </si>
  <si>
    <t>02.VRN</t>
  </si>
  <si>
    <t>Zaměření GPK KRABem obou kolejí</t>
  </si>
  <si>
    <t>-1886385616</t>
  </si>
  <si>
    <t>93</t>
  </si>
  <si>
    <t>03.VRN</t>
  </si>
  <si>
    <t>Technická bezpečnostní zkouška (TBZ)</t>
  </si>
  <si>
    <t>-432039577</t>
  </si>
  <si>
    <t>SO 12-01 - Tramvajová zastávka Rodimcevova</t>
  </si>
  <si>
    <t xml:space="preserve">    2 - Zakládání</t>
  </si>
  <si>
    <t>1536175465</t>
  </si>
  <si>
    <t>Demolice - Zastávky - Vybourání asfaltových vrstev stávající tramvajové zastávky v tl. 40mm, včetně odvozu a uložení na skládku zhotovitele.</t>
  </si>
  <si>
    <t>(55+54)*0,04</t>
  </si>
  <si>
    <t>Demolice - Zastávky - Vybourání ložné a podkladní vrstvy z asf. vrstev v tl. 100mm, včetně odvozu a uložení na skládku zhotovitele.</t>
  </si>
  <si>
    <t>(55+54)*0,1</t>
  </si>
  <si>
    <t>11310721R</t>
  </si>
  <si>
    <t>-518326176</t>
  </si>
  <si>
    <t xml:space="preserve">Demolice - Zastávky - Odstranění sypkých podkladních vrstev (štěrkodrť, zemina třídy I dle ČSN 73 6133) v tl. 250mm, </t>
  </si>
  <si>
    <t>včetně odvozu a uložení na skládku zhotovitele.</t>
  </si>
  <si>
    <t>(55+54)*0,25</t>
  </si>
  <si>
    <t>Odkopávky a prokopávky nezapažené v hornině tř. 1 a 2 objem do 100 m3</t>
  </si>
  <si>
    <t>-74144050</t>
  </si>
  <si>
    <t>Demolice - Výkopy - Výkopy zeminy třídy I dle ČSN 73 6133 pro zřízení patek bezpečnostního zábradlí</t>
  </si>
  <si>
    <t>označníků a zastávkových přístřešků, včetně odvozu a uložení na skládku zhotovitele.</t>
  </si>
  <si>
    <t>(0,4*0,4*0,6*93+2*0,7*0,7*1,5+0,7*1,1*0,6*7*2)*1,2</t>
  </si>
  <si>
    <t>12210220R</t>
  </si>
  <si>
    <t>Odkopávky a prokopávky nezapažené pro silnice objemu do 1000 m3 v hornině tř. 1 a 2</t>
  </si>
  <si>
    <t>-1134201343</t>
  </si>
  <si>
    <t>Demolice - Výkopy - Výkopy zeminy třídy I dle ČSN 73 6133 pro nové konstrukční vrstvy tramvajové zastávky a pro uložení L-profilů PJD TT</t>
  </si>
  <si>
    <t xml:space="preserve">v oblasti nových tramvajových zastávek, včetně odvozu a uložení na skládku zhototvitele. </t>
  </si>
  <si>
    <t>0,9*83,7*2</t>
  </si>
  <si>
    <t>2104093133</t>
  </si>
  <si>
    <t>Zastávky TT - Úprava zemní pláně včetně hutnění v zemině tř. I</t>
  </si>
  <si>
    <t>3,10*83,70*2</t>
  </si>
  <si>
    <t>997013801</t>
  </si>
  <si>
    <t>Poplatek za uložení na skládce (skládkovné) stavebního odpadu betonového kód odpadu 170 101</t>
  </si>
  <si>
    <t>-2111253578</t>
  </si>
  <si>
    <t xml:space="preserve">Demolice – Obruby – Poplatek za uložení betonového lože na skládku zhotovitele. </t>
  </si>
  <si>
    <t>31,86*2,3</t>
  </si>
  <si>
    <t>997223845</t>
  </si>
  <si>
    <t>-197433321</t>
  </si>
  <si>
    <t>Demolice - Zastávky - Poplatek za uložení asfaltových vrstev na skládku zhotovitele. (suť z živičných vozovkových vrstev 2,4 t/m3)</t>
  </si>
  <si>
    <t>4,36*2,4</t>
  </si>
  <si>
    <t>10,90*2,4</t>
  </si>
  <si>
    <t>-640070036</t>
  </si>
  <si>
    <t xml:space="preserve">Demolice - Zastávky - Poplatek za uložení sypkých podkladních vrstev na skládku. </t>
  </si>
  <si>
    <t>(suť ze sypkých vozovkových vrstev 1,9t/m3)</t>
  </si>
  <si>
    <t>27,25*1,9</t>
  </si>
  <si>
    <t>Demolice - Výkopy - Poplatek za uložení vykopané zeminy na skládce (zemina 1,9t/m3)</t>
  </si>
  <si>
    <t>150,66*1,9</t>
  </si>
  <si>
    <t>20,24*1,9</t>
  </si>
  <si>
    <t xml:space="preserve">Demolice - Obruby - Poplatek za uložení kamenných obrubníků na skládku zhotovitele. </t>
  </si>
  <si>
    <t>(suť z kamenných konstrukcí 2,6 t/m3)</t>
  </si>
  <si>
    <t>10,62*2,6</t>
  </si>
  <si>
    <t>Zakládání</t>
  </si>
  <si>
    <t>271532212.R</t>
  </si>
  <si>
    <t>Podsyp pod základové konstrukce se zhutněním z hrubého kameniva frakce 0 až 32 mm</t>
  </si>
  <si>
    <t>-1945782610</t>
  </si>
  <si>
    <t>Městský mobiliář - Zastávkové přístřešky - Zřízení štěrkového podsypu pod betonové patky ze štěrkové drti fr. 4/8mm o tl. 100mm</t>
  </si>
  <si>
    <t>včetně nákupu, dovozu na stavbu, urovnání a hutnění.</t>
  </si>
  <si>
    <t>0,1*0,6*1,1*7*2</t>
  </si>
  <si>
    <t>275313811</t>
  </si>
  <si>
    <t>Základové patky z betonu tř. C 25/30</t>
  </si>
  <si>
    <t>315388777</t>
  </si>
  <si>
    <t xml:space="preserve">Označník - Zřízení základových patek z betonu C25/30-XF4 600x300x800mm, včetně dodávky betonu a hutnění. </t>
  </si>
  <si>
    <t>2*(0,6*0,3*0,8)</t>
  </si>
  <si>
    <t>Městský mobiliář - Bezpečnostní zábradlí - Zřízení betonových patek z betonu C25/30-XF4 o rozměrech 400x400x600mm</t>
  </si>
  <si>
    <t>0,4*0,4*0,6*93</t>
  </si>
  <si>
    <t>Městský mobiliář - Zastávkové přístřešky - Zřízení 2x7ks betonových patek z betonu C25/30-XF4 o rozměrech 600x1100x600mm pro zapuštění všech sloupků</t>
  </si>
  <si>
    <t>přístřešků, horní hrana zákládů bude 200mm pod povrchem dlažby, včetně nákupu, dovozu na stavbu, urovnání a hutnění.</t>
  </si>
  <si>
    <t>0,6*1,1*0,6*7*2</t>
  </si>
  <si>
    <t>564861111</t>
  </si>
  <si>
    <t>Podklad ze štěrkodrtě ŠD tl 200 mm</t>
  </si>
  <si>
    <t>379563738</t>
  </si>
  <si>
    <t>Zastávky - Zřízení podkladní vrstvy pod novou konstrukcí zastávek ze štěrkodrti fr. 0/32 ŠDA (ŠD nebude zahliněná) v min. tl. 200mm,</t>
  </si>
  <si>
    <t>včetně dodávky, urovnání a hutnění.</t>
  </si>
  <si>
    <t>447,80+14,20</t>
  </si>
  <si>
    <t>59245267R</t>
  </si>
  <si>
    <t>dlažba skladebná pro nevidomé 200x100x80 mm barevná</t>
  </si>
  <si>
    <t>955421822</t>
  </si>
  <si>
    <t>Zastávky - Nová cementobetonová zámková dlažba ve tvaru "cihla" červené barvy s reliéfem v tl. 80mm pro hmatové prvky</t>
  </si>
  <si>
    <t>((3,5+3,5+2)*2)*1,05</t>
  </si>
  <si>
    <t>59245005</t>
  </si>
  <si>
    <t>dlažba skladebná betonová 200x100x80mm barevná</t>
  </si>
  <si>
    <t>-774693952</t>
  </si>
  <si>
    <t>Zastávky - Nová cementobetonová zámková dlažba ve tvaru "cihla" červené barvy v tl. 80mm pro kontrastní pás šířky 300mm u nástupních hran</t>
  </si>
  <si>
    <t>((66,50*0,3)*2)*1,05</t>
  </si>
  <si>
    <t>59245212</t>
  </si>
  <si>
    <t>dlažba zámková profilová základní 196x161x60mm přírodní</t>
  </si>
  <si>
    <t>2077894613</t>
  </si>
  <si>
    <t>Zastávky - Nová cementobetonová zámková dlažba ve tvaru "H" šedé barvy v tl. 60mm.</t>
  </si>
  <si>
    <t>(3,55*4)*1,05</t>
  </si>
  <si>
    <t>59245213</t>
  </si>
  <si>
    <t>dlažba zámková profilová základní 196x161x80mm přírodní</t>
  </si>
  <si>
    <t>-1101686048</t>
  </si>
  <si>
    <t>Zastávky - Nová cementobetonová zámková dlažba ve tvaru "H" šedé barvy v tl. 80mm</t>
  </si>
  <si>
    <t>(175*2)*1,05</t>
  </si>
  <si>
    <t>596211112</t>
  </si>
  <si>
    <t>Kladení zámkové dlažby komunikací pro pěší tl 60 mm skupiny A pl do 300 m2</t>
  </si>
  <si>
    <t>-1826201463</t>
  </si>
  <si>
    <t>3,55*4</t>
  </si>
  <si>
    <t>596212213</t>
  </si>
  <si>
    <t>Kladení zámkové dlažby pozemních komunikací tl 80 mm skupiny A pl přes 300 m2</t>
  </si>
  <si>
    <t>1794712292</t>
  </si>
  <si>
    <t>(3,5+3,5+2)*2</t>
  </si>
  <si>
    <t>(66,50*0,3)*2</t>
  </si>
  <si>
    <t>175*2</t>
  </si>
  <si>
    <t>5838000R</t>
  </si>
  <si>
    <t>obrubník kamenný žulový přímý 250x250mm</t>
  </si>
  <si>
    <t>-1385758355</t>
  </si>
  <si>
    <t>Obruby – Nové silniční kamenné obrubníky 250x250x1000mm z krajníků z šedé české žuly do betonového lože</t>
  </si>
  <si>
    <t>2*100,5</t>
  </si>
  <si>
    <t>Obruby - Nové obruby ve směrových obloucích R&lt;15m - kamenné krajníky budou opracovány do oblouku.</t>
  </si>
  <si>
    <t>4,25*4</t>
  </si>
  <si>
    <t>91613121R</t>
  </si>
  <si>
    <t>Osazení silničního obrubníku betonového stojatého s boční opěrou do lože z betonu prostého</t>
  </si>
  <si>
    <t>-1710434299</t>
  </si>
  <si>
    <t>Osazení bezbariérového železobetonového obrubníku HK 400/330/1000 s výškou nástupní hrany 200mm do betonového lože, včetně nákupu, dovozu a manipulace</t>
  </si>
  <si>
    <t>2*67</t>
  </si>
  <si>
    <t>HK</t>
  </si>
  <si>
    <t>Obrubník zastávkový HK 400/330/1000 (vč. náběhového)</t>
  </si>
  <si>
    <t>-104403346</t>
  </si>
  <si>
    <t xml:space="preserve">Obruby – Zastávkové obrubníky - Osazení bezbariérového železobetonového obrubníku HK 400/330/1000 s výškou nástupní hrany 200mm </t>
  </si>
  <si>
    <t xml:space="preserve"> včetně nákupu, dovozu a manipulace. Horní povrch prefabrikátů bude opatřen protiskluzovou úpravou. </t>
  </si>
  <si>
    <t>916241113</t>
  </si>
  <si>
    <t>Osazení obrubníku kamenného ležatého s boční opěrou do lože z betonu prostého</t>
  </si>
  <si>
    <t>-1621113148</t>
  </si>
  <si>
    <t>SV</t>
  </si>
  <si>
    <t xml:space="preserve">Svítící dlažební kostky 100x200x60mm. Zdroj světla min. 18ks LED, napájení 12V DC (stabilizované), výkon 0,79W, Odběr 66mA, Stupeň ochrany – IP67, životnost LED min. 100 000hod, pracovní teplotu  -40°C až +50°C, povrch provedení – hladké, provedení svítiv</t>
  </si>
  <si>
    <t>-253293565</t>
  </si>
  <si>
    <t>55*2</t>
  </si>
  <si>
    <t>11320211R</t>
  </si>
  <si>
    <t>Vytrhání obrub krajníků obrubníků stojatých</t>
  </si>
  <si>
    <t>-1798776255</t>
  </si>
  <si>
    <t>Demolice - Obruby – Vybourání stávajících kamenných obrubníků 1000x250x200mm, včetně odvozu a uložení na skládku zhotovitele</t>
  </si>
  <si>
    <t>(2,10*4+51,00*4)*0,25*0,20</t>
  </si>
  <si>
    <t>914111111</t>
  </si>
  <si>
    <t>Montáž svislé dopravní značky do velikosti 1 m2 objímkami na sloupek nebo konzolu</t>
  </si>
  <si>
    <t>-1607445251</t>
  </si>
  <si>
    <t>Montáž označníku IJ4a</t>
  </si>
  <si>
    <t>1+1</t>
  </si>
  <si>
    <t>914511112</t>
  </si>
  <si>
    <t>Montáž sloupku dopravních značek délky do 3,5 m s betonovým základem a patkou</t>
  </si>
  <si>
    <t>-1761003832</t>
  </si>
  <si>
    <t>IJ4a</t>
  </si>
  <si>
    <t>Svislé dopravní značení IJ4a, (FeZn prolis)</t>
  </si>
  <si>
    <t>-1845627370</t>
  </si>
  <si>
    <t>40445230</t>
  </si>
  <si>
    <t>sloupek pro dopravní značku Zn D 70mm v 3,5m</t>
  </si>
  <si>
    <t>233634874</t>
  </si>
  <si>
    <t>966006132</t>
  </si>
  <si>
    <t>Odstranění značek dopravních nebo orientačních se sloupky s betonovými patkami</t>
  </si>
  <si>
    <t>-823914175</t>
  </si>
  <si>
    <t>Svislé dopravní značení – Demontáž stávajícího svislého dopravního značení IJ4a „Označník zastávky“ i s informačními tabulkami,</t>
  </si>
  <si>
    <t>včetně demontáže sloupků a patek, včetně odvozu a uložení na skládku DPO v Martinově do vzdálenosti 12km.</t>
  </si>
  <si>
    <t>Svislé dopravní značení – Demontáž stávajícího svislého dopravního značení Z4b „Směrovací deska“,</t>
  </si>
  <si>
    <t>KOŠ</t>
  </si>
  <si>
    <t>D+M Odpadkového koše 350x250x500 mm</t>
  </si>
  <si>
    <t>10358291</t>
  </si>
  <si>
    <t>Poznámka k položce:_x000d_
Městský mobiliář - Odpadkové koše - Nakoupení a zavěšení nových odpadkových košů 350x250x500mm na sloupky zábradlí ve vzdálenosti 4,080m od konce/začátku nástupiště, včetně dovozu na stavbu a manipulace. Odpadkový koš bude odpovídat požadavkům na jednotný vizuální styl zastávek MHD na území města Ostravy. Spojovací materiál - nerez třídy A4.</t>
  </si>
  <si>
    <t>2+2</t>
  </si>
  <si>
    <t>SKL</t>
  </si>
  <si>
    <t>D+M Dodávka a osazení skleněné výplně z bezpečnostního lepeného skla o tl. 8,4mm</t>
  </si>
  <si>
    <t>-705167745</t>
  </si>
  <si>
    <t>Poznámka k položce:_x000d_
Městský mobiliář - Bezpečnostní zábradlí - Dodávka a osazení skleněné výplně z bezpečnostního lepeného skla o tl. 8,4mm, na úseku dlouhém 35,0m s vynecháním zastávkového přístřešku, včetně nákupu, dovozu na stavbu a manipulace</t>
  </si>
  <si>
    <t>(35-8,49)*1*2</t>
  </si>
  <si>
    <t>ZAB</t>
  </si>
  <si>
    <t xml:space="preserve">D+M bezpečnostního ocelového zábradlí S235JR+N dle realizační dokumentace, vč. povrchové úpravy PKO - Otryskání kovových povrchů připravovaných pro nátěry na stupeň Sa 2 ½, včetně manipulace. </t>
  </si>
  <si>
    <t>kg</t>
  </si>
  <si>
    <t>-1817566569</t>
  </si>
  <si>
    <t>D+M bezpečnostního ocelového zábradlí S235JR+N dle realizační dokumentace, vč. povrchové úpravy PKO - Otryskání kovových povrchů připravovaných pro nátěry na stupeň Sa 2 ½, včetně manipulace.</t>
  </si>
  <si>
    <t>viz. výpis výrobků</t>
  </si>
  <si>
    <t>2509,61</t>
  </si>
  <si>
    <t>ZAB.01</t>
  </si>
  <si>
    <t xml:space="preserve">D+M bezpečnostního rozebíratelného ocelového zábradlí S235JR+N dle realizační dokumentace, vč. povrchové úpravy PKO - Otryskání kovových povrchů připravovaných pro nátěry na stupeň Sa 2 ½, včetně manipulace. </t>
  </si>
  <si>
    <t>-1052881866</t>
  </si>
  <si>
    <t>D+M bezpečnostního rozebíratelného ocelového zábradlí S235JR+N dle realizační dokumentace, vč. povrchové úpravy PKO - Otryskání kovových povrchů připravovaných pro nátěry na stupeň Sa 2 ½, včetně manipulace.</t>
  </si>
  <si>
    <t>51,78</t>
  </si>
  <si>
    <t>ZAS</t>
  </si>
  <si>
    <t>D+M Zastávkových přístřešků o šesti polích s celkovými půdorysnými rozměry 8160x1760mm a výškou 2500mm, vč. povrchové úpravy</t>
  </si>
  <si>
    <t>1506876691</t>
  </si>
  <si>
    <t>D+M Zastávkových přístřešků o šesti polích s celkovými půdorysnými rozměry 8160x1760mm a výškou 2500mm, vč. povrchové úpravy, vrty DN18x250mm, DN14x250mm do betonových patek pro zřízení chemických kotev k upevnění patek sloupků zastávkového přístřešku, průměr vrtů DN20, kotvy vyčnívají 70mm nad betonový základ, včetně nákupu, dovozu na stavbu a manipulace + závitové tyče DN16x0,50m + podložky a matice nerez tř. A4</t>
  </si>
  <si>
    <t>SO 14-01 - Kabelové komory CETIN</t>
  </si>
  <si>
    <t xml:space="preserve">    1 - Zemní práce</t>
  </si>
  <si>
    <t>Zemní práce</t>
  </si>
  <si>
    <t>115101201</t>
  </si>
  <si>
    <t>Čerpání vody na dopravní výšku do 10 m průměrný přítok do 500 l/min</t>
  </si>
  <si>
    <t>hod</t>
  </si>
  <si>
    <t>1543960736</t>
  </si>
  <si>
    <t>2*1</t>
  </si>
  <si>
    <t>119003227</t>
  </si>
  <si>
    <t>Mobilní plotová zábrana vyplněná dráty výšky do 2,2 m pro zabezpečení výkopu zřízení</t>
  </si>
  <si>
    <t>-734594584</t>
  </si>
  <si>
    <t>Oplocení - Provizorní oplocení z drátěnného pletiva výšky 2,000m s podstavci</t>
  </si>
  <si>
    <t>2*28</t>
  </si>
  <si>
    <t>119003228</t>
  </si>
  <si>
    <t>Mobilní plotová zábrana vyplněná dráty výšky do 2,2 m pro zabezpečení výkopu odstranění</t>
  </si>
  <si>
    <t>-1332397394</t>
  </si>
  <si>
    <t>Odkopávky a prokopávky nezapažené v hornině tř. 1 a 2 objem do 1000 m3</t>
  </si>
  <si>
    <t>-251756474</t>
  </si>
  <si>
    <t>Výkopy - Odstranění zeminy třídy I dle ČSN 73 6133, včetně odvozu a uložení na skládku zhotovitele.</t>
  </si>
  <si>
    <t>2*25*4,3</t>
  </si>
  <si>
    <t>-541211386</t>
  </si>
  <si>
    <t>Výkopy - Rozpěrné ocelové šachtové pažení o vnitřním půdorysném rozměru 6,000m x 5,000m, výšky 3,600m</t>
  </si>
  <si>
    <t>2*((2*(6,4+5,4))*3,6)</t>
  </si>
  <si>
    <t>-916144809</t>
  </si>
  <si>
    <t>Výkopy - Rozpěrné ocelové šachtové pažení o vnitřním půdorysném rozměru 6,000m x 5,000m, výšky 3,600m - demontáž</t>
  </si>
  <si>
    <t>2037047796</t>
  </si>
  <si>
    <t>Zásyp kabelových komor - zásyp zeminou vhodnou do násypu, hutněnou malou mechanizací po vrstvách max 300mm</t>
  </si>
  <si>
    <t>2*4,2*28</t>
  </si>
  <si>
    <t>181951102</t>
  </si>
  <si>
    <t>Úprava pláně v hornině tř. 1 až 4 se zhutněním</t>
  </si>
  <si>
    <t>1180935794</t>
  </si>
  <si>
    <t>Přehutnění základové spáry na únosnost min 45MPa, Edef2/Edef1 &lt; 2</t>
  </si>
  <si>
    <t>2*30,00</t>
  </si>
  <si>
    <t>27153221R</t>
  </si>
  <si>
    <t>Podsyp pod základové konstrukce se zhutněním ze štěrkodrti frakce 0 až 32 mm</t>
  </si>
  <si>
    <t>813642715</t>
  </si>
  <si>
    <t>Podsyp ze štěrkodrti frakce 0/32, tloušťky 300mm</t>
  </si>
  <si>
    <t>60*0,3</t>
  </si>
  <si>
    <t>45131512R</t>
  </si>
  <si>
    <t>Podkladní nebo výplňová vrstva z betonu C 12/15 tl do 150 mm</t>
  </si>
  <si>
    <t>-594574028</t>
  </si>
  <si>
    <t>Betonáž podkladního betonu - prostý beton C12/15, včetně dopravy materiálu</t>
  </si>
  <si>
    <t>2*14,5*0,15</t>
  </si>
  <si>
    <t>894608112</t>
  </si>
  <si>
    <t>Výztuž šachet z betonářské oceli 10 505</t>
  </si>
  <si>
    <t>998709612</t>
  </si>
  <si>
    <t>Kabelové komory - výztuž B 500B spodní části (3%)</t>
  </si>
  <si>
    <t>0,03*14,68*7,85</t>
  </si>
  <si>
    <t>Kabelové komory - výztuž B 500B dobetonávky dna (1%)</t>
  </si>
  <si>
    <t>0,01*4,6*7,85</t>
  </si>
  <si>
    <t>Kabelové komory - výztuž B 500B horní části (3%)</t>
  </si>
  <si>
    <t>0,030*9,860*7,85</t>
  </si>
  <si>
    <t>01.R</t>
  </si>
  <si>
    <t>Zajištění inženýrských sítí - Konstrukce pro zavěšení stávajících kabelů Cetin v délce 7,500m, šířce 1,500m a ve výšce 2,500m</t>
  </si>
  <si>
    <t>2123189370</t>
  </si>
  <si>
    <t>02.R</t>
  </si>
  <si>
    <t>Zajištění inženýrských sítí - Konstrukce pro podepření stávající tvárnicové tratě z prefabrikátů v místě výkopové jámy na vstupu i výstupu z kabelové komory v délce 0,500m, šířce 1,500m a výšce 2,500m</t>
  </si>
  <si>
    <t>372351606</t>
  </si>
  <si>
    <t xml:space="preserve">Zajištění inženýrských sítí - Konstrukce pro podepření stávající tvárnicové tratě z prefabrikátů v místě výkopové jámy na vstupu i výstupu z kabelové </t>
  </si>
  <si>
    <t>komory v délce 0,500m, šířce 1,500m a výšce 2,500m</t>
  </si>
  <si>
    <t>2*2</t>
  </si>
  <si>
    <t>03.R</t>
  </si>
  <si>
    <t>Odstranění stávajících kabelových konzol, včetně předání určené výkupní firmě kovových odpadů</t>
  </si>
  <si>
    <t>2138572625</t>
  </si>
  <si>
    <t>Demolice - Kabelové komory - Odstranění stávajících kabelových konzol, včetně předání určené výkupní firmě kovových odpadů</t>
  </si>
  <si>
    <t>2*2*8</t>
  </si>
  <si>
    <t>04.R</t>
  </si>
  <si>
    <t>Stejnosměrné a střídavé proměření 7ks metalických kabelů (400xN0,8) před a po výstavbě z hlediska jejich funkčnosti</t>
  </si>
  <si>
    <t>-694858062</t>
  </si>
  <si>
    <t>2*2*7*400</t>
  </si>
  <si>
    <t>05.R</t>
  </si>
  <si>
    <t xml:space="preserve">Obousměrné proměření 4ks optických kabelů (96 vláken) přímou metodou OTDR  před a po výstavbě z hlediska jejich fukčnosti</t>
  </si>
  <si>
    <t>-378167703</t>
  </si>
  <si>
    <t>2*2*4*96</t>
  </si>
  <si>
    <t>06.R</t>
  </si>
  <si>
    <t>Odstranění zajištění inženýrských sítí - konstrukce pro zavěšení stávajících kabelů CETIN</t>
  </si>
  <si>
    <t>-942397851</t>
  </si>
  <si>
    <t>Odstranění zajištění inženýrských sítí - Konstrukce pro zavěšení stávajících kabelů Cetin</t>
  </si>
  <si>
    <t>07.R</t>
  </si>
  <si>
    <t>Odstranění zajištění inženýrských sítí - Konstrukce pro podepření stávající tvárnicové tratě z prefabrikátů v místě výkopové jámy na vstupu i výstupu z kabelové komory</t>
  </si>
  <si>
    <t>-97612200</t>
  </si>
  <si>
    <t xml:space="preserve">Odstranění zajištění inženýrských sítí - Konstrukce pro podepření stávající tvárnicové tratě z prefabrikátů v místě </t>
  </si>
  <si>
    <t>výkopové jámy na vstupu i výstupu z kabelové komory</t>
  </si>
  <si>
    <t>08.R</t>
  </si>
  <si>
    <t>D+M Uzamykatelný vodotěsný litinový poklop 600x600 D400, včetně dodávky a montáže</t>
  </si>
  <si>
    <t>1924221491</t>
  </si>
  <si>
    <t>Vybavení kabelových komor - uzamykatelný vodotěsný litinový poklop 600x600 D400, včetně dodávky a montáže</t>
  </si>
  <si>
    <t>09.R</t>
  </si>
  <si>
    <t>D+M nerezové šachtové stupadla s plastovým povlakem, včetně dovozu materiálu, vrtání a kotvení do stěn komor.</t>
  </si>
  <si>
    <t>-1231699896</t>
  </si>
  <si>
    <t>Vybavení kabelových komor - nerezové šachtové stupadla s plastovým povlakem, včetně dovozu materiálu, vrtání a kotvení do stěn komor.</t>
  </si>
  <si>
    <t>2*10</t>
  </si>
  <si>
    <t>10.R</t>
  </si>
  <si>
    <t>D+M Kabelové lávky složené z pásnice 200x20mm dl. 2,000m a 3ks U-profilů U100 dl. 0,500m, protikorozní ochrana, včetně dovozu materiálu a montáže.</t>
  </si>
  <si>
    <t>kpl</t>
  </si>
  <si>
    <t>-1571435007</t>
  </si>
  <si>
    <t>11.R</t>
  </si>
  <si>
    <t>Obetonování chrániček plastmaltou na bázi pryskyřice, včetně dopravy materiálu</t>
  </si>
  <si>
    <t>-912595586</t>
  </si>
  <si>
    <t>Napojení stávajících inženýrských sítí do kabelových komor - obetonování chrániček plastmaltou na bázi pryskyřice, včetně dopravy materiálu</t>
  </si>
  <si>
    <t>2*2*0,35*0,7</t>
  </si>
  <si>
    <t>12.R</t>
  </si>
  <si>
    <t>Napojení stávajících inženýrských sítí do kabelových komor - 14ks chrániček (půlených z důvodu nasazení na přepřerušené kabely) DN=100, dl.700mm</t>
  </si>
  <si>
    <t>1753058843</t>
  </si>
  <si>
    <t>Napojení stávajících inženýrských sítí do kabelových komor - 14ks chrániček (půlených z důvodu nasazení na přepřerušené kabely) DN=1000, dl.700mm</t>
  </si>
  <si>
    <t>2*2*14*0,7</t>
  </si>
  <si>
    <t>213141132</t>
  </si>
  <si>
    <t>Zřízení vrstvy z geotextilie ve sklonu do 1:1 š do 6 m</t>
  </si>
  <si>
    <t>334550939</t>
  </si>
  <si>
    <t>Izolační souvrství na vnějším povrchu stěn a stropu - Ochranná geotextílie 900g/m2, netkaná</t>
  </si>
  <si>
    <t>2*((11,3*2,5)+(11,3*1,2)+6,5+(4,1*0,5)+(2*2,9*1))</t>
  </si>
  <si>
    <t>69311046</t>
  </si>
  <si>
    <t>geotextilie netkaná separační, ochranná, filtrační, drenážní PP 900g/m2</t>
  </si>
  <si>
    <t>-354633456</t>
  </si>
  <si>
    <t>46052311R</t>
  </si>
  <si>
    <t>Kabelová komora ze ŽB tř. C 30/37</t>
  </si>
  <si>
    <t>1068911597</t>
  </si>
  <si>
    <t>Kabelové komory - spodní část kabelových komor z železobetonu C30/37 (dno a stěny sahající do spodní úrovně kabelovodu)</t>
  </si>
  <si>
    <t>včetně uložení do výkopové jámy a následného podsunutí do finální polohy.</t>
  </si>
  <si>
    <t xml:space="preserve">Na ozub kabelových komor bude nanesena polymermalta tloušťky 10mm a spáry budou zatěsněny elastomerovými těsnícími profily. </t>
  </si>
  <si>
    <t>2*((3,5*2,15*0,25)+(2,8*1,95))</t>
  </si>
  <si>
    <t xml:space="preserve">Kabelové komory - dobetonávka dna z železobetonu C30/37 včetně vytvoření čerpací jímky čtvercového půdorysu 600mm x 600mm, výšky 500mm,  vč. dopravy</t>
  </si>
  <si>
    <t>2*4,6*0,5</t>
  </si>
  <si>
    <t xml:space="preserve">Kabelové komory - horní část kabelových komor z železobetonu C30/37 včetně osazení na spodní část. </t>
  </si>
  <si>
    <t>Na strop bude ještě ve výrobě nabetonován vstupní komín. Montážní spáry budou opatřeny vodou bobtnajícím páskem a cementovou maltou.</t>
  </si>
  <si>
    <t>2*((2,7*0,75)+(7,3*0,35)+(0,7*0,5))</t>
  </si>
  <si>
    <t>71114255R</t>
  </si>
  <si>
    <t>Izolace proti zemní vlhkosti pásy přitavením, penetrační nátěr</t>
  </si>
  <si>
    <t>-1807763794</t>
  </si>
  <si>
    <t>Izolační souvrství na vnějším povrchu stěn a stropu - Natavené asfaltové izolační pásy včetně penetračně adhezního nátěru</t>
  </si>
  <si>
    <t>981513114</t>
  </si>
  <si>
    <t>Demolice konstrukcí objektů z betonu železového těžkou mechanizací</t>
  </si>
  <si>
    <t>103976185</t>
  </si>
  <si>
    <t>Demolice - Kabelové komory - Odstranění stávajících komor z ŽB, včetně jejich odvozu na skládku.</t>
  </si>
  <si>
    <t xml:space="preserve">Stávající litinové poklopy budou předány určené výkupní firmě kovových odpadů dle objednatele. </t>
  </si>
  <si>
    <t>Vybouraná betonová suť bude odvezena a uložena na skládku zhotovotele.</t>
  </si>
  <si>
    <t>2*((4,2*2,6*0,5)+(5,75*2,175)+(4,2*2,6*0,5)+(1,35*0,7))</t>
  </si>
  <si>
    <t>997013802</t>
  </si>
  <si>
    <t>-1144508116</t>
  </si>
  <si>
    <t>Demolice - Kabelové komory - Poplatek za uložení vybouraných kabelových komor na skládku</t>
  </si>
  <si>
    <t>48,74*2,5</t>
  </si>
  <si>
    <t>-2121539497</t>
  </si>
  <si>
    <t>Výkopy - Poplatek za uložení zeminy na skládku</t>
  </si>
  <si>
    <t>215*1,9</t>
  </si>
  <si>
    <t>011514000</t>
  </si>
  <si>
    <t>Stavebně-statický průzkum</t>
  </si>
  <si>
    <t>1024</t>
  </si>
  <si>
    <t>-619397961</t>
  </si>
  <si>
    <t>SO 15-01 - VÝSTRAŽNÁ SVĚTLA V NÁSTUPNÍCH HRANÁCH NÁSTUPIŠŤ (DPO)</t>
  </si>
  <si>
    <t>0 - Všeobecné konstrukce a práce</t>
  </si>
  <si>
    <t>1 - Zemní práce</t>
  </si>
  <si>
    <t>132 - rýh</t>
  </si>
  <si>
    <t>4 - Vodorovné konstrukce</t>
  </si>
  <si>
    <t>5 - Komunikace</t>
  </si>
  <si>
    <t>7 - Přidružená stavební výroba</t>
  </si>
  <si>
    <t>74 - Elektroinstalace - silnoproud</t>
  </si>
  <si>
    <t>8 - Potrubí</t>
  </si>
  <si>
    <t>Všeobecné konstrukce a práce</t>
  </si>
  <si>
    <t>015111</t>
  </si>
  <si>
    <t xml:space="preserve">POPLATKY ZA LIKVIDACŮ ODPADŮ NEKONTAMINOVANÝCH - 17 05 04  VYTĚŽENÉ ZEMINY A HORNINY -  I. TŘÍDA TĚŽITELNOSTI</t>
  </si>
  <si>
    <t>T</t>
  </si>
  <si>
    <t>2019_OTSKP 2</t>
  </si>
  <si>
    <t>936129065</t>
  </si>
  <si>
    <t>015150</t>
  </si>
  <si>
    <t xml:space="preserve">POPLATKY ZA LIKVIDACŮ ODPADŮ NEKONTAMINOVANÝCH - 17 05 08  ŠTĚRK Z KOLEJIŠTĚ (ODPAD PO RECYKLACI)</t>
  </si>
  <si>
    <t>-109298339</t>
  </si>
  <si>
    <t>11090</t>
  </si>
  <si>
    <t>VŠEOBECNÉ VYKLIZENÍ OSTATNÍCH PLOCH</t>
  </si>
  <si>
    <t>M2</t>
  </si>
  <si>
    <t>1010700961</t>
  </si>
  <si>
    <t>17481</t>
  </si>
  <si>
    <t>ZÁSYP JAM A RÝH Z NAKUPOVANÝCH MATERIÁLŮ</t>
  </si>
  <si>
    <t>M3</t>
  </si>
  <si>
    <t>-1360625696</t>
  </si>
  <si>
    <t>18090</t>
  </si>
  <si>
    <t>VŠEOBECNÉ ÚPRAVY OSTATNÍCH PLOCH</t>
  </si>
  <si>
    <t>2017_OTSKP-ŽS</t>
  </si>
  <si>
    <t>-589587297</t>
  </si>
  <si>
    <t>132</t>
  </si>
  <si>
    <t>rýh</t>
  </si>
  <si>
    <t>13273</t>
  </si>
  <si>
    <t>HLOUBENÍ RÝH ŠÍŘ DO 2M PAŽ I NEPAŽ TŘ. I</t>
  </si>
  <si>
    <t>449740</t>
  </si>
  <si>
    <t>13273B</t>
  </si>
  <si>
    <t>HLOUBENÍ RÝH ŠÍŘ DO 2M PAŽ I NEPAŽ TŘ. I - DOPRAVA</t>
  </si>
  <si>
    <t>M3KM</t>
  </si>
  <si>
    <t>-1918918548</t>
  </si>
  <si>
    <t>Vodorovné konstrukce</t>
  </si>
  <si>
    <t>45157</t>
  </si>
  <si>
    <t>PODKLADNÍ A VÝPLŇOVÉ VRSTVY Z KAMENIVA TĚŽENÉHO</t>
  </si>
  <si>
    <t>-995054660</t>
  </si>
  <si>
    <t>Komunikace</t>
  </si>
  <si>
    <t>56324</t>
  </si>
  <si>
    <t>VOZOVKOVÉ VRSTVY Z VIBROVANÉHO ŠTĚRKU TL. DO 200MM</t>
  </si>
  <si>
    <t>1571295435</t>
  </si>
  <si>
    <t>Přidružená stavební výroba</t>
  </si>
  <si>
    <t>702211</t>
  </si>
  <si>
    <t>KABELOVÁ CHRÁNIČKA ZEMNÍ DN DO 100 MM</t>
  </si>
  <si>
    <t>-1987092838</t>
  </si>
  <si>
    <t>702312</t>
  </si>
  <si>
    <t>ZAKRYTÍ KABELŮ VÝSTRAŽNOU FÓLIÍ ŠÍŘKY PŘES 20 DO 40 CM</t>
  </si>
  <si>
    <t>1528125266</t>
  </si>
  <si>
    <t>703433</t>
  </si>
  <si>
    <t>ELEKTROINSTALAČNÍ TRUBKA PRO ULOŽENÍ DO BETONU VČETNĚ UPEVNĚNÍ KE KOLEJNICI A PŘÍSLUŠENSTVÍ DN PRŮMĚRU 63 MM</t>
  </si>
  <si>
    <t>-1255773491</t>
  </si>
  <si>
    <t>709210</t>
  </si>
  <si>
    <t>KŘIŽOVATKA KABELOVÝCH VEDENÍ SE STÁVAJÍCÍ INŽENÝRSKOU SÍTÍ (KABELEM, POTRUBÍM APOD.)</t>
  </si>
  <si>
    <t>KUS</t>
  </si>
  <si>
    <t>1266687173</t>
  </si>
  <si>
    <t>741172</t>
  </si>
  <si>
    <t>KRABICE (ROZVODKA) INSTALAČNÍ KABELOVÁ VE VYŠŠÍM KRYTÍ - MIN. IP 68 VČETNĚ PRŮCHODEK SE SVORKAMI DO 10 MM2 vč. zalévací hmoty</t>
  </si>
  <si>
    <t>-2125091537</t>
  </si>
  <si>
    <t>742258</t>
  </si>
  <si>
    <t>VEDENÍ VENKOVNÍ NN, KABELOVÝ SVOD</t>
  </si>
  <si>
    <t>-1601470879</t>
  </si>
  <si>
    <t>742F41</t>
  </si>
  <si>
    <t>KABEL NN NEBO VODIČ JEDNOŽÍLOVÝ CU FLEXIBILNÍ DO 2,5 MM2</t>
  </si>
  <si>
    <t>1725636551</t>
  </si>
  <si>
    <t>742F42</t>
  </si>
  <si>
    <t>KABEL NN NEBO VODIČ JEDNOŽÍLOVÝ CU FLEXIBILNÍ OD 4 DO 16 MM2</t>
  </si>
  <si>
    <t>323254811</t>
  </si>
  <si>
    <t>742G11</t>
  </si>
  <si>
    <t>KABEL NN DVOU- A TŘÍŽÍLOVÝ CU S PLASTOVOU IZOLACÍ DO 2,5 MM2</t>
  </si>
  <si>
    <t>-1273452745</t>
  </si>
  <si>
    <t>742G12</t>
  </si>
  <si>
    <t>KABEL NN DVOU- A TŘÍŽÍLOVÝ CU S PLASTOVOU IZOLACÍ OD 4 DO 16 MM2</t>
  </si>
  <si>
    <t>-1348469104</t>
  </si>
  <si>
    <t>742K11</t>
  </si>
  <si>
    <t>UKONČENÍ JEDNOŽÍLOVÉHO KABELU V ROZVADĚČI NEBO NA PŘÍSTROJI DO 2,5 MM2</t>
  </si>
  <si>
    <t>-1508331258</t>
  </si>
  <si>
    <t>742K12</t>
  </si>
  <si>
    <t>UKONČENÍ JEDNOŽÍLOVÉHO KABELU V ROZVADĚČI NEBO NA PŘÍSTROJI OD 4 DO 16 MM2</t>
  </si>
  <si>
    <t>1512706604</t>
  </si>
  <si>
    <t>742L11</t>
  </si>
  <si>
    <t>UKONČENÍ DVOU AŽ PĚTIŽÍLOVÉHO KABELU V ROZVADĚČI NEBO NA PŘÍSTROJI DO 2,5 MM2</t>
  </si>
  <si>
    <t>1417071361</t>
  </si>
  <si>
    <t>742L12</t>
  </si>
  <si>
    <t>UKONČENÍ DVOU AŽ PĚTIŽÍLOVÉHO KABELU V ROZVADĚČI NEBO NA PŘÍSTROJI OD 4 DO 16 MM2</t>
  </si>
  <si>
    <t>246170207</t>
  </si>
  <si>
    <t>742O18</t>
  </si>
  <si>
    <t>NAPOJENÍ ZPĚTNÉHO VODIČE NA KOLEJ KOLÍKOVÝM SPOJEM</t>
  </si>
  <si>
    <t>2013_ŽS</t>
  </si>
  <si>
    <t>437178173</t>
  </si>
  <si>
    <t>742O18.1</t>
  </si>
  <si>
    <t>NAPOJENÍ NAPÁJECÍHO VODIČE NA TV</t>
  </si>
  <si>
    <t>-1836088476</t>
  </si>
  <si>
    <t>747213</t>
  </si>
  <si>
    <t>CELKOVÁ PROHLÍDKA, ZKOUŠENÍ, MĚŘENÍ A VYHOTOVENÍ VÝCHOZÍ REVIZNÍ ZPRÁVY, PRO OBJEM IN PŘES 500 DO 1000 TIS. KČ</t>
  </si>
  <si>
    <t>-1345300892</t>
  </si>
  <si>
    <t>747301</t>
  </si>
  <si>
    <t>PROVEDENÍ PROHLÍDKY A ZKOUŠKY PRÁVNICKOU OSOBOU, VYDÁNÍ PRŮKAZU ZPŮSOBILOSTI</t>
  </si>
  <si>
    <t>1763787802</t>
  </si>
  <si>
    <t>747511</t>
  </si>
  <si>
    <t>ZKOUŠKY VODIČŮ A KABELŮ NN PRŮŘEZU ŽÍLY DO 5X25 MM2</t>
  </si>
  <si>
    <t>214143423</t>
  </si>
  <si>
    <t>747703</t>
  </si>
  <si>
    <t>ZKUŠEBNÍ PROVOZ</t>
  </si>
  <si>
    <t>HOD</t>
  </si>
  <si>
    <t>-1261910506</t>
  </si>
  <si>
    <t>747705</t>
  </si>
  <si>
    <t>MANIPULACE NA ZAŘÍZENÍCH PROVÁDĚNÉ PROVOZOVATELEM</t>
  </si>
  <si>
    <t>1519017156</t>
  </si>
  <si>
    <t>74xxxR</t>
  </si>
  <si>
    <t>SKŘÍŇ S PŘEPĚŤOVOU OCHRANOU FV1 NA TV - VIZ. PD</t>
  </si>
  <si>
    <t>548468533</t>
  </si>
  <si>
    <t>74xxxR.1</t>
  </si>
  <si>
    <t>MONTÁŽNÍ PLOŠINA PRO MONTÁŽ PRVKŮ NA TV</t>
  </si>
  <si>
    <t>-243483268</t>
  </si>
  <si>
    <t>74xxxR.2</t>
  </si>
  <si>
    <t>KOVOVÁ SKŘÍŇKA PRO PŘIPOJENÍ KABELÁŽE KE KOLEJNICI - DLE DPO</t>
  </si>
  <si>
    <t>-1227743484</t>
  </si>
  <si>
    <t>74xxxR.3</t>
  </si>
  <si>
    <t>ZAŘÍZENÍ PRO ZJIŠŤOVÁNÍ PŘÍTOMNOSTI TRAMVAJE/AUTOBUSU - KOMPLET VČ. SMYČKY A ČIDLA ( BSV-TR15 + BSV-RC )</t>
  </si>
  <si>
    <t>-7880438</t>
  </si>
  <si>
    <t>74xxxR.4</t>
  </si>
  <si>
    <t>ŘÍDÍCÍ SKŘÍŇ ŘS PRO NAPÁJENÍ LED OSVĚTLENÍ NA TS - VIZ. PD</t>
  </si>
  <si>
    <t>403770147</t>
  </si>
  <si>
    <t>74xxxR.5</t>
  </si>
  <si>
    <t>PŘIPOJOVACÍ SKŘÍŇ POS, XT NA TV - VIZ. PD</t>
  </si>
  <si>
    <t>1043343124</t>
  </si>
  <si>
    <t>75I221</t>
  </si>
  <si>
    <t>KABEL ZEMNÍ DVOUPLÁŠŤOVÝ BEZ PANCÍŘE PRŮMĚRU ŽÍLY 0,5 MM DO 5XN</t>
  </si>
  <si>
    <t>KMČTYŘKA</t>
  </si>
  <si>
    <t>629367213</t>
  </si>
  <si>
    <t>75I22X</t>
  </si>
  <si>
    <t>KABEL ZEMNÍ DVOUPLÁŠŤOVÝ BEZ PANCÍŘE PRŮMĚRU ŽÍLY 0,8 MM - MONTÁŽ</t>
  </si>
  <si>
    <t>-193463495</t>
  </si>
  <si>
    <t>75IH11</t>
  </si>
  <si>
    <t>UKONČENÍ KABELU CELOPLASTOVÉHO BEZ PANCÍŘE DO 40 ŽIL</t>
  </si>
  <si>
    <t>-62114089</t>
  </si>
  <si>
    <t>Elektroinstalace - silnoproud</t>
  </si>
  <si>
    <t>742O13</t>
  </si>
  <si>
    <t>ZATAŽENÍ KABELU DO CHRÁNIČKY - KABEL DO 4 KG/M</t>
  </si>
  <si>
    <t>1701972842</t>
  </si>
  <si>
    <t>742O15</t>
  </si>
  <si>
    <t>OZNAČOVACÍ ŠTÍTEK NA KABEL</t>
  </si>
  <si>
    <t>186835314</t>
  </si>
  <si>
    <t>747701</t>
  </si>
  <si>
    <t>DOKONČOVACÍ MONTÁŽNÍ PRÁCE NA ELEKTRICKÉM ZAŘÍZENÍ</t>
  </si>
  <si>
    <t>-1668305516</t>
  </si>
  <si>
    <t>Potrubí</t>
  </si>
  <si>
    <t>899524</t>
  </si>
  <si>
    <t>OBETONOVÁNÍ POTRUBÍ Z PROSTÉHO BETONU DO C25/30</t>
  </si>
  <si>
    <t>-134594782</t>
  </si>
  <si>
    <t>SO 15-02 - SILOVÉ VEDENÍ NN (DPO)</t>
  </si>
  <si>
    <t>-57789554</t>
  </si>
  <si>
    <t>-1535710634</t>
  </si>
  <si>
    <t>-1043666591</t>
  </si>
  <si>
    <t>11110</t>
  </si>
  <si>
    <t>ODSTRANĚNÍ TRAVIN</t>
  </si>
  <si>
    <t>937700134</t>
  </si>
  <si>
    <t>2017_OTSKP-SPK</t>
  </si>
  <si>
    <t>311417126</t>
  </si>
  <si>
    <t>-686069363</t>
  </si>
  <si>
    <t>1938215980</t>
  </si>
  <si>
    <t>-2024044094</t>
  </si>
  <si>
    <t>126983690</t>
  </si>
  <si>
    <t>355923240</t>
  </si>
  <si>
    <t>-1878435723</t>
  </si>
  <si>
    <t>-1343706051</t>
  </si>
  <si>
    <t>702212</t>
  </si>
  <si>
    <t>KABELOVÁ CHRÁNIČKA ZEMNÍ DN PŘES 100 DO 200 MM</t>
  </si>
  <si>
    <t>-840195229</t>
  </si>
  <si>
    <t>-1262840584</t>
  </si>
  <si>
    <t>703412</t>
  </si>
  <si>
    <t>ELEKTROINSTALAČNÍ TRUBKA PLASTOVÁ VČETNĚ UPEVNĚNÍ A PŘÍSLUŠENSTVÍ DN PRŮMĚRU PŘES 25 DO 40 MM</t>
  </si>
  <si>
    <t>-1705301404</t>
  </si>
  <si>
    <t>-1831203140</t>
  </si>
  <si>
    <t>-1609887199</t>
  </si>
  <si>
    <t>-2121531812</t>
  </si>
  <si>
    <t>74xxxr</t>
  </si>
  <si>
    <t>SKŘÍŇ PLASTOVÁ KOMPAKTNÍ PILÍŘOVÁ RJ DLE PD, VENKOVNÍ KRYTÍ MIN. IP44</t>
  </si>
  <si>
    <t>-612320665</t>
  </si>
  <si>
    <t>741811</t>
  </si>
  <si>
    <t>UZEMŇOVACÍ VODIČ NA POVRCHU FEZN DO 120 MM2</t>
  </si>
  <si>
    <t>-1948968882</t>
  </si>
  <si>
    <t>741911</t>
  </si>
  <si>
    <t>UZEMŇOVACÍ VODIČ V ZEMI FEZN DO 120 MM2</t>
  </si>
  <si>
    <t>-409278153</t>
  </si>
  <si>
    <t>741C05</t>
  </si>
  <si>
    <t>SPOJOVÁNÍ UZEMŇOVACÍCH VODIČŮ</t>
  </si>
  <si>
    <t>-1227240293</t>
  </si>
  <si>
    <t>742H12</t>
  </si>
  <si>
    <t>KABEL NN ČTYŘ- A PĚTIŽÍLOVÝ CU S PLASTOVOU IZOLACÍ OD 4 DO 16 MM2</t>
  </si>
  <si>
    <t>-1142398827</t>
  </si>
  <si>
    <t>220455051</t>
  </si>
  <si>
    <t>-1622934483</t>
  </si>
  <si>
    <t>-763156410</t>
  </si>
  <si>
    <t>743F21</t>
  </si>
  <si>
    <t>SKŘÍŇ ELEKTROMĚROVÁ V KOMPAKTNÍM PILÍŘI PRO PŘÍMÉ MĚŘENÍ DO 80 A JEDNOSAZBOVÉ VČETNĚ VÝSTROJE</t>
  </si>
  <si>
    <t>580117231</t>
  </si>
  <si>
    <t>747212</t>
  </si>
  <si>
    <t>CELKOVÁ PROHLÍDKA, ZKOUŠENÍ, MĚŘENÍ A VYHOTOVENÍ VÝCHOZÍ REVIZNÍ ZPRÁVY, PRO OBJEM IN PŘES 100 DO 500 TIS. KČ</t>
  </si>
  <si>
    <t>1033881389</t>
  </si>
  <si>
    <t>-603280253</t>
  </si>
  <si>
    <t>1969335996</t>
  </si>
  <si>
    <t>1934212793</t>
  </si>
  <si>
    <t>SO 15-21 - VEŘEJNÉ OSVĚTLENÍ (OKAS)</t>
  </si>
  <si>
    <t>2 - Základy</t>
  </si>
  <si>
    <t>96 - Bourání konstrukcí</t>
  </si>
  <si>
    <t>510482561</t>
  </si>
  <si>
    <t>015140</t>
  </si>
  <si>
    <t xml:space="preserve">POPLATKY ZA LIKVIDACŮ ODPADŮ NEKONTAMINOVANÝCH - 17 01 01  BETON Z DEMOLIC OBJEKTŮ, ZÁKLADŮ TV</t>
  </si>
  <si>
    <t>1872426467</t>
  </si>
  <si>
    <t>-354595</t>
  </si>
  <si>
    <t>015240</t>
  </si>
  <si>
    <t xml:space="preserve">POPLATKY ZA LIKVIDACŮ ODPADŮ NEKONTAMINOVANÝCH - 20 03 99  ODPAD PODOBNÝ KOMUNÁLNÍMU ODPADU</t>
  </si>
  <si>
    <t>-89287210</t>
  </si>
  <si>
    <t>015310</t>
  </si>
  <si>
    <t xml:space="preserve">POPLATKY ZA LIKVIDACŮ ODPADŮ NEKONTAMINOVANÝCH - 16 02 14  ELEKTROŠROT (VYŘAZENÁ EL. ZAŘÍZENÍ A PŘÍSTR. - AL, CU A VZ. KOVY)</t>
  </si>
  <si>
    <t>-929716051</t>
  </si>
  <si>
    <t>-44813790</t>
  </si>
  <si>
    <t>252642142</t>
  </si>
  <si>
    <t>113328</t>
  </si>
  <si>
    <t>ODSTRAN PODKL ZPEVNĚNÝCH PLOCH Z KAMENIVA NESTMEL, ODVOZ DO 20KM</t>
  </si>
  <si>
    <t>855620767</t>
  </si>
  <si>
    <t>13173</t>
  </si>
  <si>
    <t>HLOUBENÍ JAM ZAPAŽ I NEPAŽ TŘ. I</t>
  </si>
  <si>
    <t>-1336469339</t>
  </si>
  <si>
    <t>13173B</t>
  </si>
  <si>
    <t>HLOUBENÍ JAM ZAPAŽ I NEPAŽ TŘ. I - DOPRAVA</t>
  </si>
  <si>
    <t>-1589778413</t>
  </si>
  <si>
    <t>-535009109</t>
  </si>
  <si>
    <t>-720861479</t>
  </si>
  <si>
    <t>18241</t>
  </si>
  <si>
    <t>ZALOŽENÍ TRÁVNÍKU RUČNÍM VÝSEVEM</t>
  </si>
  <si>
    <t>-1850025250</t>
  </si>
  <si>
    <t>26991186</t>
  </si>
  <si>
    <t>-807571806</t>
  </si>
  <si>
    <t>Základy</t>
  </si>
  <si>
    <t>272314</t>
  </si>
  <si>
    <t>ZÁKLADY Z PROSTÉHO BETONU DO C25/30 (B30)</t>
  </si>
  <si>
    <t>-1072463372</t>
  </si>
  <si>
    <t>338304832</t>
  </si>
  <si>
    <t>561462</t>
  </si>
  <si>
    <t>KAMENIVO ZPEVNĚNÉ CEMENTEM TŘ. II TL. DO 300MM</t>
  </si>
  <si>
    <t>137633120</t>
  </si>
  <si>
    <t>-496265746</t>
  </si>
  <si>
    <t>1582131147</t>
  </si>
  <si>
    <t>-32482041</t>
  </si>
  <si>
    <t>749844661</t>
  </si>
  <si>
    <t>KRABICE (ROZVODKA) INSTALAČNÍ KABELOVÁ VE VYŠŠÍM KRYTÍ - MIN. IP 44 VČETNĚ PRŮCHODEK SE SVORKAMI 3-F DO 10 MM2</t>
  </si>
  <si>
    <t>1690154395</t>
  </si>
  <si>
    <t>742F12</t>
  </si>
  <si>
    <t>KABEL NN NEBO VODIČ JEDNOŽÍLOVÝ CU S PLASTOVOU IZOLACÍ OD 4 DO 16 MM2</t>
  </si>
  <si>
    <t>-1498538004</t>
  </si>
  <si>
    <t>13352065</t>
  </si>
  <si>
    <t>742Z23</t>
  </si>
  <si>
    <t>DEMONTÁŽ KABELOVÉHO VEDENÍ NN</t>
  </si>
  <si>
    <t>-797751934</t>
  </si>
  <si>
    <t>743122</t>
  </si>
  <si>
    <t>OSVĚTLOVACÍ STOŽÁR PEVNÝ ŽÁROVĚ ZINKOVANÝ DÉLKY PŘES 6,5 DO 12 M</t>
  </si>
  <si>
    <t>1484822676</t>
  </si>
  <si>
    <t>743141</t>
  </si>
  <si>
    <t xml:space="preserve">OSVĚTLOVACÍ STOŽÁR  PŘECHODOVÝ DÉLKY DO 8 M - TYP DLE PD</t>
  </si>
  <si>
    <t>-645291009</t>
  </si>
  <si>
    <t>743142</t>
  </si>
  <si>
    <t>OSVĚTLOVACÍ STOŽÁR PŘECHODOVÝ - VÝLOŽNÍK S DÉLKOU VYLOŽENÍ DO 3 M</t>
  </si>
  <si>
    <t>1880051590</t>
  </si>
  <si>
    <t>743143</t>
  </si>
  <si>
    <t xml:space="preserve">OSVĚTLOVACÍ STOŽÁR  PŘECHODOVÝ - VÝLOŽNÍK S DÉLKOU VYLOŽENÍ do 4m - ATYP dle PD</t>
  </si>
  <si>
    <t>619383528</t>
  </si>
  <si>
    <t>743151</t>
  </si>
  <si>
    <t>OSVĚTLOVACÍ STOŽÁR - STOŽÁROVÁ ROZVODNICE S 1-2 JISTÍCÍMI PRVKY</t>
  </si>
  <si>
    <t>-668795454</t>
  </si>
  <si>
    <t>743312</t>
  </si>
  <si>
    <t>VÝLOŽNÍK PRO MONTÁŽ SVÍTIDLA NA STOŽÁR JEDNORAMENNÝ DÉLKA VYLOŽENÍ PŘES 1 DO 2 M</t>
  </si>
  <si>
    <t>-1507584380</t>
  </si>
  <si>
    <t>743531</t>
  </si>
  <si>
    <t>SVÍTIDLO VENKOVNÍ LED PRO OSVĚTLENÍ PŘECHODU PRO CHODCE 51W dle PD</t>
  </si>
  <si>
    <t>446738328</t>
  </si>
  <si>
    <t>743553</t>
  </si>
  <si>
    <t>SVÍTIDLO VENKOVNÍ ULIČNÍ LED, MIN. IP 44, 75 W dle PD</t>
  </si>
  <si>
    <t>1611540343</t>
  </si>
  <si>
    <t>743Z11</t>
  </si>
  <si>
    <t>DEMONTÁŽ OSVĚTLOVACÍHO STOŽÁRU ULIČNÍHO VÝŠKY DO 15 M</t>
  </si>
  <si>
    <t>-1318233064</t>
  </si>
  <si>
    <t>743Z31</t>
  </si>
  <si>
    <t>DEMONTÁŽ ELEKTROVÝZBROJE OSVĚTLOVACÍHO STOŽÁRU VÝŠKY DO 15 M</t>
  </si>
  <si>
    <t>1428180354</t>
  </si>
  <si>
    <t>1170232892</t>
  </si>
  <si>
    <t xml:space="preserve">OSVĚTLOVACÍ STOŽÁR  PŘECHODOVÝ - VÝLOŽNÍK S DÉLKOU VYLOŽENÍ DO 3 M - úprava pro montáž na TS vč. třmenů, lanka a uchycení na TS</t>
  </si>
  <si>
    <t>-1618584640</t>
  </si>
  <si>
    <t>75I911</t>
  </si>
  <si>
    <t>OPTOTRUBKA HDPE PRŮMĚRU DO 40 MM</t>
  </si>
  <si>
    <t>1942670234</t>
  </si>
  <si>
    <t>406718796</t>
  </si>
  <si>
    <t>714117659</t>
  </si>
  <si>
    <t>-209985851</t>
  </si>
  <si>
    <t>741C06</t>
  </si>
  <si>
    <t>VYVEDENÍ UZEMŇOVACÍCH VODIČŮ NA POVRCH/KONSTRUKCI</t>
  </si>
  <si>
    <t>1483802884</t>
  </si>
  <si>
    <t>-777008623</t>
  </si>
  <si>
    <t>-68308258</t>
  </si>
  <si>
    <t>-380842655</t>
  </si>
  <si>
    <t>742K12.1</t>
  </si>
  <si>
    <t>1146401852</t>
  </si>
  <si>
    <t>742K22</t>
  </si>
  <si>
    <t>UKONČENÍ DVOU AŽ PĚTIŽÍLOVÉHO KABELU KABELOVOU SPOJKOU OD 4 DO 16 MM2</t>
  </si>
  <si>
    <t>999045384</t>
  </si>
  <si>
    <t>1351724756</t>
  </si>
  <si>
    <t>1170340986</t>
  </si>
  <si>
    <t>743Z92</t>
  </si>
  <si>
    <t>DEMONTÁŽ - ODVOZ (NA LIKVIDACI ODPADŮ NEBO JINÉ URČENÉ MÍSTO)</t>
  </si>
  <si>
    <t>T.KM</t>
  </si>
  <si>
    <t>-2137663450</t>
  </si>
  <si>
    <t>586080392</t>
  </si>
  <si>
    <t>-629251891</t>
  </si>
  <si>
    <t>747541</t>
  </si>
  <si>
    <t>MĚŘENÍ INTENZITY OSVĚTLENÍ INSTALOVANÉHO V ROZSAHU TOHOTO SO/PS</t>
  </si>
  <si>
    <t>1459237580</t>
  </si>
  <si>
    <t>1345790016</t>
  </si>
  <si>
    <t>747702</t>
  </si>
  <si>
    <t>ÚPRAVA ZAPOJENÍ STÁVAJÍCÍCH KABELOVÝCH SKŘÍNÍ/ROZVADĚČŮ</t>
  </si>
  <si>
    <t>603430519</t>
  </si>
  <si>
    <t>748242</t>
  </si>
  <si>
    <t>PÍSMENA A ČÍSLICE VÝŠKY PŘES 40 DO 100 MM</t>
  </si>
  <si>
    <t>-356640892</t>
  </si>
  <si>
    <t>87646</t>
  </si>
  <si>
    <t>CHRÁNIČKY Z TRUB PLASTOVÝCH DN DO 400MM</t>
  </si>
  <si>
    <t>-234724361</t>
  </si>
  <si>
    <t>778347449</t>
  </si>
  <si>
    <t>96</t>
  </si>
  <si>
    <t>Bourání konstrukcí</t>
  </si>
  <si>
    <t>966158</t>
  </si>
  <si>
    <t>BOURÁNÍ KONSTRUKCÍ Z PROST BETONU S ODVOZEM DO 20KM</t>
  </si>
  <si>
    <t>1422714170</t>
  </si>
  <si>
    <t xml:space="preserve">SO 15-61 - POPLACHOVÝ ZABEZPEČOVACÍ SYSTÉM (THERM) </t>
  </si>
  <si>
    <t>PSV - Práce a dodávky PSV</t>
  </si>
  <si>
    <t xml:space="preserve">    742 - Elektroinstalace - slaboproud</t>
  </si>
  <si>
    <t>Vytyčení trati kabel.ved.v zast.prostoru</t>
  </si>
  <si>
    <t>1400448784</t>
  </si>
  <si>
    <t>Hloubení kabelové rýhy 20cm šir.,50cm hlub.,zem.tř.4</t>
  </si>
  <si>
    <t>1720196867</t>
  </si>
  <si>
    <t>Zř.kab.lože,kop.pís.,tl.zás.vrst.10cm,1x krycí deska 20cm</t>
  </si>
  <si>
    <t>-1625677204</t>
  </si>
  <si>
    <t>Ruční zához kabelové rýhy 20cm šir.,50cm hlub.,zem.tř.4</t>
  </si>
  <si>
    <t>1053907541</t>
  </si>
  <si>
    <t>PSV</t>
  </si>
  <si>
    <t>Práce a dodávky PSV</t>
  </si>
  <si>
    <t>742</t>
  </si>
  <si>
    <t>Elektroinstalace - slaboproud</t>
  </si>
  <si>
    <t>Montáž infrazávory</t>
  </si>
  <si>
    <t>-1953616027</t>
  </si>
  <si>
    <t>Nastavení paprsku</t>
  </si>
  <si>
    <t>897381705</t>
  </si>
  <si>
    <t>Funkční zkouška systému</t>
  </si>
  <si>
    <t>-194786134</t>
  </si>
  <si>
    <t>Úložný kabel demontáž</t>
  </si>
  <si>
    <t>-1446839685</t>
  </si>
  <si>
    <t>Úložný kabel montáž</t>
  </si>
  <si>
    <t>-896625618</t>
  </si>
  <si>
    <t>Demontáž sloupku pro infrazávory</t>
  </si>
  <si>
    <t>826164935</t>
  </si>
  <si>
    <t>Montáž sloupku pro infrazávory</t>
  </si>
  <si>
    <t>421096462</t>
  </si>
  <si>
    <t>Demontáž infrazávory</t>
  </si>
  <si>
    <t>1515298583</t>
  </si>
  <si>
    <t xml:space="preserve">SO 15-62 - SDĚLOVACÍ VEDENÍ (UPC) </t>
  </si>
  <si>
    <t>SO 15-62.1</t>
  </si>
  <si>
    <t>-708956520</t>
  </si>
  <si>
    <t>SO 15-62.2</t>
  </si>
  <si>
    <t>Hloubení kabelové rýhy 60cm šir.,120cm hlub.,zem.tř.4</t>
  </si>
  <si>
    <t>818578389</t>
  </si>
  <si>
    <t>SO 15-62.3</t>
  </si>
  <si>
    <t>-2124579664</t>
  </si>
  <si>
    <t>SO 15-62.4</t>
  </si>
  <si>
    <t>Rýha pro spojku kabelu, zemina třídy 4</t>
  </si>
  <si>
    <t>-1669870043</t>
  </si>
  <si>
    <t>SO 15-62.5</t>
  </si>
  <si>
    <t>644890438</t>
  </si>
  <si>
    <t>SO 15-62.6</t>
  </si>
  <si>
    <t>Oddělení kabelových tras cihlou</t>
  </si>
  <si>
    <t>-948806956</t>
  </si>
  <si>
    <t>SO 15-62.7</t>
  </si>
  <si>
    <t>Betonový základ do rostlé zeminy bez bednění</t>
  </si>
  <si>
    <t>-562515783</t>
  </si>
  <si>
    <t>SO 15-62.8</t>
  </si>
  <si>
    <t>Doprava betonu na stavbu</t>
  </si>
  <si>
    <t>-486818539</t>
  </si>
  <si>
    <t>SO 15-62.9</t>
  </si>
  <si>
    <t>Kabelový prostup z PE rour pevných, ø 160</t>
  </si>
  <si>
    <t>153642250</t>
  </si>
  <si>
    <t>SO 15-62.10</t>
  </si>
  <si>
    <t>Kabelový žlab TK1, víko</t>
  </si>
  <si>
    <t>-1604399696</t>
  </si>
  <si>
    <t>SO 15-62.11</t>
  </si>
  <si>
    <t>Ruční zához kabelové rýhy 60cm šir.,120cm hlub.,zem.tř.4</t>
  </si>
  <si>
    <t>-2147369309</t>
  </si>
  <si>
    <t>SO 15-62.12</t>
  </si>
  <si>
    <t>1821059879</t>
  </si>
  <si>
    <t>SO 15-62.13</t>
  </si>
  <si>
    <t>Kontrola a revize chráničky</t>
  </si>
  <si>
    <t>-2116282936</t>
  </si>
  <si>
    <t>SO 15-62.14</t>
  </si>
  <si>
    <t>Odvoz zeminy</t>
  </si>
  <si>
    <t>-1314780351</t>
  </si>
  <si>
    <t>SO 15-62.15</t>
  </si>
  <si>
    <t>Hutnění zeminy,vrstva zeminy do 20 cm</t>
  </si>
  <si>
    <t>1340211551</t>
  </si>
  <si>
    <t>SO 15-62.16</t>
  </si>
  <si>
    <t>Doprava písku na stavbu</t>
  </si>
  <si>
    <t>-1099949570</t>
  </si>
  <si>
    <t>SO 15-62.17</t>
  </si>
  <si>
    <t>Ruční zához rýhy pro spojku</t>
  </si>
  <si>
    <t>1794104157</t>
  </si>
  <si>
    <t>SO 15-62.18</t>
  </si>
  <si>
    <t>Úložný kabel montáž-koaxiální kabel</t>
  </si>
  <si>
    <t>571561481</t>
  </si>
  <si>
    <t>SO 15-62.19</t>
  </si>
  <si>
    <t xml:space="preserve">Koax. kabel C3 </t>
  </si>
  <si>
    <t>-409598129</t>
  </si>
  <si>
    <t>Koax. kabel C3</t>
  </si>
  <si>
    <t>SO 15-62.20</t>
  </si>
  <si>
    <t>Přerušení . koax kab.</t>
  </si>
  <si>
    <t>-2088602237</t>
  </si>
  <si>
    <t>SO 15-62.21</t>
  </si>
  <si>
    <t>Spojka SP17</t>
  </si>
  <si>
    <t>479259350</t>
  </si>
  <si>
    <t>SO 15-62.22</t>
  </si>
  <si>
    <t>Montáž spojky na koax. kabel</t>
  </si>
  <si>
    <t>-227713123</t>
  </si>
  <si>
    <t>SO 15-62.23</t>
  </si>
  <si>
    <t xml:space="preserve">Ukončení kabelu v  zemi (rozvaděči)</t>
  </si>
  <si>
    <t>1596673217</t>
  </si>
  <si>
    <t>SO 15-62.24</t>
  </si>
  <si>
    <t>Minimarker 1255 3M</t>
  </si>
  <si>
    <t>-146471815</t>
  </si>
  <si>
    <t>SO 15-62.25</t>
  </si>
  <si>
    <t>Montáž detekčního markeru</t>
  </si>
  <si>
    <t>-43693969</t>
  </si>
  <si>
    <t>SO 15-62.26</t>
  </si>
  <si>
    <t>Dozor správců dotčených sítí</t>
  </si>
  <si>
    <t>1365946521</t>
  </si>
  <si>
    <t>SO 15-64.27</t>
  </si>
  <si>
    <t>Zakreslení skutečného stavu</t>
  </si>
  <si>
    <t>-316826843</t>
  </si>
  <si>
    <t>SO 15-62.28</t>
  </si>
  <si>
    <t>Geodetické zaměření</t>
  </si>
  <si>
    <t>km</t>
  </si>
  <si>
    <t>-1772740317</t>
  </si>
  <si>
    <t>SO 15-62.29</t>
  </si>
  <si>
    <t>Pomocné montážní práce</t>
  </si>
  <si>
    <t>-1673178129</t>
  </si>
  <si>
    <t>SO 15-62.30</t>
  </si>
  <si>
    <t>Nezměřitelné pracovní výkony</t>
  </si>
  <si>
    <t>-1549303654</t>
  </si>
  <si>
    <t>SO 15-62.31</t>
  </si>
  <si>
    <t>Předběžný průzkum staveniště</t>
  </si>
  <si>
    <t>969743274</t>
  </si>
  <si>
    <t>SO 15-62.32</t>
  </si>
  <si>
    <t>Trubka HDPE do pr. 75mm volně uložená</t>
  </si>
  <si>
    <t>1331517370</t>
  </si>
  <si>
    <t>SO 15-62.33</t>
  </si>
  <si>
    <t>Spojka 40mm na trubku HDPE</t>
  </si>
  <si>
    <t>-2100005138</t>
  </si>
  <si>
    <t>SO 15-62.34</t>
  </si>
  <si>
    <t>Rozlomení sváru</t>
  </si>
  <si>
    <t>vl.</t>
  </si>
  <si>
    <t>-1493045117</t>
  </si>
  <si>
    <t>SO 15-62.35</t>
  </si>
  <si>
    <t>Za/vyfukování OK do 144 vl. do HDPE trubky</t>
  </si>
  <si>
    <t>-370630422</t>
  </si>
  <si>
    <t>SO 15-62.36</t>
  </si>
  <si>
    <t>Svaření 1 vl. svetlovod.kabelu</t>
  </si>
  <si>
    <t>-1576471987</t>
  </si>
  <si>
    <t>SO 15-62.37</t>
  </si>
  <si>
    <t xml:space="preserve">Příprava svetlovod.kab. k ukonč., spojk.  nad 24vl.</t>
  </si>
  <si>
    <t>2070638248</t>
  </si>
  <si>
    <t>SO 15-62.38</t>
  </si>
  <si>
    <t>Ochrana sváru vlákna</t>
  </si>
  <si>
    <t>-1160107846</t>
  </si>
  <si>
    <t>SO 15-62.39</t>
  </si>
  <si>
    <t>Měření OTDR před překládkou</t>
  </si>
  <si>
    <t>1205936962</t>
  </si>
  <si>
    <t>SO 15-62.40</t>
  </si>
  <si>
    <t>Měření OTDR po překládce</t>
  </si>
  <si>
    <t>-1648384155</t>
  </si>
  <si>
    <t xml:space="preserve">SO 15-64 - SDĚLOVACÍ VEDENÍ (OVANET) </t>
  </si>
  <si>
    <t>SO 15-64.1</t>
  </si>
  <si>
    <t>95099784</t>
  </si>
  <si>
    <t>SO 15-64.2</t>
  </si>
  <si>
    <t>Vytrhání dlažby</t>
  </si>
  <si>
    <t>633454908</t>
  </si>
  <si>
    <t>SO 15-64.3</t>
  </si>
  <si>
    <t>1854320237</t>
  </si>
  <si>
    <t>SO 15-64.4</t>
  </si>
  <si>
    <t>-1104526688</t>
  </si>
  <si>
    <t>SO 15-64.5</t>
  </si>
  <si>
    <t>Řízený protlak pod komunikací</t>
  </si>
  <si>
    <t>1508332410</t>
  </si>
  <si>
    <t>SO 15-64.6</t>
  </si>
  <si>
    <t>Startovací a cílová jáma</t>
  </si>
  <si>
    <t>1009384420</t>
  </si>
  <si>
    <t>SO 15-64.7</t>
  </si>
  <si>
    <t>1515589518</t>
  </si>
  <si>
    <t>SO 15-64.8</t>
  </si>
  <si>
    <t>438262868</t>
  </si>
  <si>
    <t>SO 15-64.9</t>
  </si>
  <si>
    <t>-934442437</t>
  </si>
  <si>
    <t>SO 15-64.10</t>
  </si>
  <si>
    <t>1824481542</t>
  </si>
  <si>
    <t>SO 15-64.11</t>
  </si>
  <si>
    <t>-1996052771</t>
  </si>
  <si>
    <t>SO 15-64.12</t>
  </si>
  <si>
    <t>-2134359469</t>
  </si>
  <si>
    <t>SO 15-64.13</t>
  </si>
  <si>
    <t>424793689</t>
  </si>
  <si>
    <t>SO 15-64.14</t>
  </si>
  <si>
    <t>-889223126</t>
  </si>
  <si>
    <t>SO 15-64.15</t>
  </si>
  <si>
    <t>1011866916</t>
  </si>
  <si>
    <t>SO 15-64.16</t>
  </si>
  <si>
    <t>1822512736</t>
  </si>
  <si>
    <t>SO 15-64.17</t>
  </si>
  <si>
    <t>Položení dlažby, dlažba betonová, zámková</t>
  </si>
  <si>
    <t>-322563182</t>
  </si>
  <si>
    <t>SO 15-64.18</t>
  </si>
  <si>
    <t>Litý asfalt, podklad beton</t>
  </si>
  <si>
    <t>-1404577022</t>
  </si>
  <si>
    <t>SO 15-64.19</t>
  </si>
  <si>
    <t>Krytí kab.fólie výstražné z PVC, šířka 33 cm</t>
  </si>
  <si>
    <t>404195140</t>
  </si>
  <si>
    <t>SO 15-64.20</t>
  </si>
  <si>
    <t>-796388254</t>
  </si>
  <si>
    <t>SO 15-64.21</t>
  </si>
  <si>
    <t>528227092</t>
  </si>
  <si>
    <t>SO 15-64.22</t>
  </si>
  <si>
    <t>Závěrečné práce ve skříni</t>
  </si>
  <si>
    <t>-630416027</t>
  </si>
  <si>
    <t>SO 15-64.23</t>
  </si>
  <si>
    <t>1470727173</t>
  </si>
  <si>
    <t>SO 15-64.24</t>
  </si>
  <si>
    <t>-2032581901</t>
  </si>
  <si>
    <t>SO 15-64.25</t>
  </si>
  <si>
    <t>114500028</t>
  </si>
  <si>
    <t>SO 15-64.26</t>
  </si>
  <si>
    <t>-1817081789</t>
  </si>
  <si>
    <t>923243283</t>
  </si>
  <si>
    <t>SO 15-64.28</t>
  </si>
  <si>
    <t>834323708</t>
  </si>
  <si>
    <t>SO 15-64.29</t>
  </si>
  <si>
    <t>-347935217</t>
  </si>
  <si>
    <t>SO 15-64.30</t>
  </si>
  <si>
    <t>-1788803199</t>
  </si>
  <si>
    <t>SO 15-64.31</t>
  </si>
  <si>
    <t>Montáž koncovky na trubku HDPE do pr. 75mm</t>
  </si>
  <si>
    <t>811625880</t>
  </si>
  <si>
    <t>SO 15-64.32</t>
  </si>
  <si>
    <t>Koncovka plastová PLASSON pr.40</t>
  </si>
  <si>
    <t>1469415909</t>
  </si>
  <si>
    <t>SO 15-64.33</t>
  </si>
  <si>
    <t>Tlakování trubky HDPE do pr. 75mm</t>
  </si>
  <si>
    <t>-1540851366</t>
  </si>
  <si>
    <t>SO 15-64.34</t>
  </si>
  <si>
    <t>Kalibrace trubky HDPE do pr. 75mm</t>
  </si>
  <si>
    <t>-267884057</t>
  </si>
  <si>
    <t xml:space="preserve">SO 15-65 - WIFI ANTÉNA A PŘÍPRAVA PRO KAMEROVÝ SYSTÉM (DPO) </t>
  </si>
  <si>
    <t>928027694</t>
  </si>
  <si>
    <t>-1466669811</t>
  </si>
  <si>
    <t>-1082508834</t>
  </si>
  <si>
    <t>-18805018</t>
  </si>
  <si>
    <t>Zř.kab.lože,kop.pís.,tl.zás.vrst.10cm,2x krycí fólie 30cm</t>
  </si>
  <si>
    <t>689549720</t>
  </si>
  <si>
    <t>-1674404769</t>
  </si>
  <si>
    <t>1880917777</t>
  </si>
  <si>
    <t>Kabelový prostup z PE rour pevných, ø 110</t>
  </si>
  <si>
    <t>-96500534</t>
  </si>
  <si>
    <t>Výkop pro stožár 0,6 x 0,6 x 1,2 m</t>
  </si>
  <si>
    <t>-224018050</t>
  </si>
  <si>
    <t>Stupňovitý ocelový stožár 159/133/114 pro kamerové systémy, výška 8m, žárově zinkovaný</t>
  </si>
  <si>
    <t>-800290530</t>
  </si>
  <si>
    <t>484802418</t>
  </si>
  <si>
    <t>-1806806482</t>
  </si>
  <si>
    <t>462850686</t>
  </si>
  <si>
    <t>-913535250</t>
  </si>
  <si>
    <t>-1822810327</t>
  </si>
  <si>
    <t>-360898850</t>
  </si>
  <si>
    <t>-1097041526</t>
  </si>
  <si>
    <t>Kabel FTP cat. 5E, PE, dvojitý plášť, izolační odolnost 4kV</t>
  </si>
  <si>
    <t>1183050849</t>
  </si>
  <si>
    <t>Přístupový bod FortiAP 222C</t>
  </si>
  <si>
    <t>-179436893</t>
  </si>
  <si>
    <t>Zakončení kabelu konektorem</t>
  </si>
  <si>
    <t>-2013948951</t>
  </si>
  <si>
    <t>Zatažení kabelu UTP do trubek, montáž na rošt, žlab</t>
  </si>
  <si>
    <t>1933976991</t>
  </si>
  <si>
    <t>Ukončení kabelu UTP</t>
  </si>
  <si>
    <t>427807509</t>
  </si>
  <si>
    <t>Montáž a nastavení AP</t>
  </si>
  <si>
    <t>-2104943449</t>
  </si>
  <si>
    <t>MĚŘENÍ 1 KABELU K5E,VYHOT. PROTOKOLU</t>
  </si>
  <si>
    <t>1158006691</t>
  </si>
  <si>
    <t>Žlab MARS 50x50</t>
  </si>
  <si>
    <t>-1894779883</t>
  </si>
  <si>
    <t>Rozvodnice 847x636x300, IP66, s podstavcem do výkopu, vč. montáže</t>
  </si>
  <si>
    <t>1631266574</t>
  </si>
  <si>
    <t>-1080936439</t>
  </si>
  <si>
    <t>-506670418</t>
  </si>
  <si>
    <t>SO 15-66 - SDĚLOVACÍ VEDENÍ (SŽDC)</t>
  </si>
  <si>
    <t>923393227</t>
  </si>
  <si>
    <t>925444790</t>
  </si>
  <si>
    <t>189502323</t>
  </si>
  <si>
    <t>777775301</t>
  </si>
  <si>
    <t>1016614401</t>
  </si>
  <si>
    <t>104428671</t>
  </si>
  <si>
    <t>343386003</t>
  </si>
  <si>
    <t>-1582893784</t>
  </si>
  <si>
    <t>179087174</t>
  </si>
  <si>
    <t>1497287324</t>
  </si>
  <si>
    <t>Úložný kabel montáž- TCEPKPFLE do 100 XN</t>
  </si>
  <si>
    <t>1570027096</t>
  </si>
  <si>
    <t>Přepojení kabelu za provozu</t>
  </si>
  <si>
    <t>pár</t>
  </si>
  <si>
    <t>1754023593</t>
  </si>
  <si>
    <t>Střídavá měření na míst.kabelu</t>
  </si>
  <si>
    <t>1341251447</t>
  </si>
  <si>
    <t>Stejnosměrná měření na míst.kabelu</t>
  </si>
  <si>
    <t>1856071229</t>
  </si>
  <si>
    <t>Zapojení vodičů po měření</t>
  </si>
  <si>
    <t>-1470400824</t>
  </si>
  <si>
    <t>478537451</t>
  </si>
  <si>
    <t>-2136009816</t>
  </si>
  <si>
    <t>Obstarání mapových podkladů inženýr. sítí</t>
  </si>
  <si>
    <t>-1857984342</t>
  </si>
  <si>
    <t>Vytyčení stáv. sítí</t>
  </si>
  <si>
    <t>-318085456</t>
  </si>
  <si>
    <t>1298037975</t>
  </si>
  <si>
    <t>565366341</t>
  </si>
  <si>
    <t>108091027</t>
  </si>
  <si>
    <t>-1282861463</t>
  </si>
  <si>
    <t>2032304071</t>
  </si>
  <si>
    <t>-173814203</t>
  </si>
  <si>
    <t>TCEPKPFLEY – 25XN0,8</t>
  </si>
  <si>
    <t>1025877737</t>
  </si>
  <si>
    <t>Spojka XAGA 500 55/12-300/FLE</t>
  </si>
  <si>
    <t>34744193</t>
  </si>
  <si>
    <t>Spojka rovná montáž</t>
  </si>
  <si>
    <t>-1821567092</t>
  </si>
  <si>
    <t>Forma do délky 0,5 m kabelová TCEPKPFLE do 100 XN</t>
  </si>
  <si>
    <t>-351799010</t>
  </si>
  <si>
    <t xml:space="preserve">SO 16-01 - DEŠŤOVÁ KANALIZACE (DPO) </t>
  </si>
  <si>
    <t>11 - Přípravné a přidružené práce</t>
  </si>
  <si>
    <t>119 - Ostatní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</si>
  <si>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</si>
  <si>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</si>
  <si>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</si>
  <si>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</si>
  <si>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</si>
  <si>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19 - Hloubení pro podzemní stěny, ražení a hloubení důlní</t>
  </si>
  <si>
    <t>21 - Úprava podloží a základové spáry</t>
  </si>
  <si>
    <t>45 - Podkladní a vedlejší konstrukce (kromě vozovek a železničního svršku)</t>
  </si>
  <si>
    <t>83 - Potrubí z trub kameninových</t>
  </si>
  <si>
    <t>89 - Ostatní konstrukce a práce na trubním vedení</t>
  </si>
  <si>
    <t>97 - Prorážení otvorů a ostatní bourací práce</t>
  </si>
  <si>
    <t>H27 - Vedení trubní dálková a přípojná</t>
  </si>
  <si>
    <t>S - Přesuny sutí</t>
  </si>
  <si>
    <t>Z99999 - Ostatní materiál</t>
  </si>
  <si>
    <t>Přípravné a přidružené práce</t>
  </si>
  <si>
    <t>115100001RAA.A</t>
  </si>
  <si>
    <t>Čerpání vody na výšku 10 m, do 500 l</t>
  </si>
  <si>
    <t>h</t>
  </si>
  <si>
    <t>RTS II / 2019</t>
  </si>
  <si>
    <t>-1238488570</t>
  </si>
  <si>
    <t>Poznámka k položce:_x000d_
včetně pohotovosti čerpací soupravy</t>
  </si>
  <si>
    <t>100</t>
  </si>
  <si>
    <t>119001411R00.A</t>
  </si>
  <si>
    <t>Dočasné zajištění beton.a plast. potrubí do DN 200</t>
  </si>
  <si>
    <t>-663122660</t>
  </si>
  <si>
    <t>Poznámka k položce:_x000d_
Položku lze použít i pro potrubí kameninové nebo železobetonové.</t>
  </si>
  <si>
    <t>Položku lze použít i pro potrubí kameninové nebo železobetonové.</t>
  </si>
  <si>
    <t>8*1,57</t>
  </si>
  <si>
    <t>4*1,57</t>
  </si>
  <si>
    <t>119001421R00.A</t>
  </si>
  <si>
    <t>Dočasné zajištění kabelů - do počtu 3 kabelů</t>
  </si>
  <si>
    <t>1819665501</t>
  </si>
  <si>
    <t>Poznámka k položce:_x000d_
Položka se použije i pro zajištění kabelových tratí z volně ložených kabelů.</t>
  </si>
  <si>
    <t>6*1,57</t>
  </si>
  <si>
    <t>3*1,57</t>
  </si>
  <si>
    <t>119</t>
  </si>
  <si>
    <t>Ostatní</t>
  </si>
  <si>
    <t>119001421VD.A</t>
  </si>
  <si>
    <t>Dodatečná ochrana kabelů tvárnicemi</t>
  </si>
  <si>
    <t>vlastní</t>
  </si>
  <si>
    <t>1945029216</t>
  </si>
  <si>
    <t>Poznámka k položce:_x000d_
vč. dodávky betonového půlžlábku a jeho osazení</t>
  </si>
  <si>
    <t>Odkopávky a prokopávky</t>
  </si>
  <si>
    <t>120001101R00.A</t>
  </si>
  <si>
    <t>Příplatek za ztížení vykopávky v blízkosti vedení</t>
  </si>
  <si>
    <t>-1021348775</t>
  </si>
  <si>
    <t>Poznámka k položce:_x000d_
Položka se používá i pro ztížení vykopávky v blízkosti výbušnin.</t>
  </si>
  <si>
    <t>3*8*1,57*4,5</t>
  </si>
  <si>
    <t>3*3*1,57*4,5</t>
  </si>
  <si>
    <t>1*3*1,57*1</t>
  </si>
  <si>
    <t>6*3*1,57*0,8</t>
  </si>
  <si>
    <t>3*3*1,57*0,8</t>
  </si>
  <si>
    <t>120901121RT3.A</t>
  </si>
  <si>
    <t>Bourání konstrukcí z prostého betonu v odkopávkách</t>
  </si>
  <si>
    <t>1354829525</t>
  </si>
  <si>
    <t>Poznámka k položce:_x000d_
Položka neobsahuje svislou ani vodorovnou přepravu vybouraného materiálu, ani uložení a poplatek za skládku. Položka jsou určeny pouze pro bourání konstrukcí ze zdiva nebo z betonu ve výkopišti při provádění zemních prací oři obklopení horninou nebo sypaninou tak, že k nim není bez vykopávky přístup. Objem vybouraného materiálu pro přemístění se rovná objemu konstrukcí před rozbouráním.</t>
  </si>
  <si>
    <t>bagrem s kladivem</t>
  </si>
  <si>
    <t>vybourání st. RŠ</t>
  </si>
  <si>
    <t>4*3</t>
  </si>
  <si>
    <t>Hloubené vykopávky</t>
  </si>
  <si>
    <t>132201213R00.A</t>
  </si>
  <si>
    <t>Hloubení rýh š.do 200 cm hor.3 do 10000 m3,STROJNĚ</t>
  </si>
  <si>
    <t>439996734</t>
  </si>
  <si>
    <t>Poznámka k položce:_x000d_
Položka obsahuje hloubení rýh traktorbagrem, naložení výkopku na dopravní prostředek pro svislé, nebo vodorovné přemístění, popř. přemístění výkopku do 3 m (po povrchu území), případné zajištění rypadel polštáři, udržování pracoviště a ochranu výkopiště proti stékání srážkové vody z okolního terénu i s jejím odvodněním, nebo odvedením, přesekání a odstranění kořenů ve výkopišti, odstranění napadávek, urovnání dna výkopu.</t>
  </si>
  <si>
    <t>22*1,57*4,4</t>
  </si>
  <si>
    <t>209*1,57*3,3</t>
  </si>
  <si>
    <t>st. kanalizace</t>
  </si>
  <si>
    <t>105*1,57*4,5</t>
  </si>
  <si>
    <t>132201219R00.A</t>
  </si>
  <si>
    <t>Přípl.za lepivost,hloubení rýh 200cm,hor.3,STROJNĚ</t>
  </si>
  <si>
    <t>2146924014</t>
  </si>
  <si>
    <t>Poznámka k položce:_x000d_
Do měrných jednotek se udává poměrné množství zeminy, které ulpí v nářadí a o které je snížen celkový výkon stroje.</t>
  </si>
  <si>
    <t>30%</t>
  </si>
  <si>
    <t>1976,64*0,3</t>
  </si>
  <si>
    <t>Roubení</t>
  </si>
  <si>
    <t>151811317R00.A</t>
  </si>
  <si>
    <t>Montáž pažicího boxu standard dl.3m, š.2m,hl.3,57m</t>
  </si>
  <si>
    <t>135495276</t>
  </si>
  <si>
    <t xml:space="preserve">Poznámka k položce:_x000d_
Montáž pažicího boxu z mechanicky rozpínaných plnostěnných ocelových bočnic. POLOŽKA OBSAHUJE PŘEPRAVU PAŽICÍHO BOXU DO 15 KM.  Pažicí box - rozměry: - výška do 2,25 m - šířka do 2 m - délka 3 m  Nástavec - rozměry: - výška do 1,32 m - šířka do 2 m - délka 3 m</t>
  </si>
  <si>
    <t>151811321R00.A</t>
  </si>
  <si>
    <t>Montáž pažicího boxu extra dl.3,7m, š.2m, hl.4,6 m</t>
  </si>
  <si>
    <t>-347864990</t>
  </si>
  <si>
    <t xml:space="preserve">Poznámka k položce:_x000d_
Montáž pažicího boxu z mechanicky rozpínaných plnostěnných ocelových bočnic. POLOŽKA OBSAHUJE PŘEPRAVU PAŽICÍHO BOXU DO 15 KM.  Pažicí box - rozměry: - výška do 2,6 m - šířka do 2 m - délka 3,7 m  Nástavec - rozměry: - výška do 2 m - šířka do 2 m - délka 3,7 m</t>
  </si>
  <si>
    <t>151813317R00.A</t>
  </si>
  <si>
    <t>Dmtž pažicího boxu standard dl.3m, š.2m, hl.3,57m</t>
  </si>
  <si>
    <t>656904763</t>
  </si>
  <si>
    <t xml:space="preserve">Poznámka k položce:_x000d_
Demontáž pažicího boxu z mechanicky rozpínaných plnostěnných ocelových bočnic. POLOŽKA OBSAHUJE PŘEPRAVU PAŽICÍHO BOXU DO 15 KM.  Pažicí box - rozměry: - výška do 2,25 m - šířka do 2 m - délka 3 m  Nástavec - rozměry: - výška do 1,32 m - šířka do 2 m - délka 3 m</t>
  </si>
  <si>
    <t>151813321R00.A</t>
  </si>
  <si>
    <t>Dmtž pažicího boxu extra dl.3,7m, š.2m, hl.4,6 m</t>
  </si>
  <si>
    <t>-165876125</t>
  </si>
  <si>
    <t xml:space="preserve">Poznámka k položce:_x000d_
Demontáž pažicího boxu z mechanicky rozpínaných plnostěnných ocelových bočnic. POLOŽKA OBSAHUJE PŘEPRAVU PAŽICÍHO BOXU DO 15 KM.  Pažicí box - rozměry: - výška do 2,6 m - šířka do 2 m - délka 3,7 m  Nástavec - rozměry: - výška do 2 m - šířka do 2 m - délka 3,7 m</t>
  </si>
  <si>
    <t>Přemístění výkopku</t>
  </si>
  <si>
    <t>161101102R00.A</t>
  </si>
  <si>
    <t>Svislé přemístění výkopku z hor.1-4 do 4,0 m</t>
  </si>
  <si>
    <t>-1927281803</t>
  </si>
  <si>
    <t xml:space="preserve">Poznámka k položce:_x000d_
Tabulka pro určení podílu svislého přemístění výkopku. Číselná hodnota uvedená v tabulce udává procento z celkového objemu vykopávky, pro něž se oceňuje svislé přemístění výkopku. Platí pro hloubky výkopu 2,5 - 4 m.  a) hloubení jam objemu do 100 m3  100 %  objemu do 1000 m3  16 % objemu do 10000 m3  7 %  objemu nad 10000 m3  3 %  b) hloubení rýh š. do 60 cm bez ohledu na objem  nepředpokládá se  c) hloubení rýh š. do 200 cm objemu do 100 m3  100 % objemu nad 100 m3  55 %  d) hloubení zářezů objemu do 1000 m3  neoceňuje se objemu do 10000 m3  neoceňuje se objemu nad 10000 m3  neoceňuje se</t>
  </si>
  <si>
    <t>1082,82*0,55</t>
  </si>
  <si>
    <t>161101103R00.A</t>
  </si>
  <si>
    <t>Svislé přemístění výkopku z hor.1-4 do 6,0 m</t>
  </si>
  <si>
    <t>-914944222</t>
  </si>
  <si>
    <t xml:space="preserve">Poznámka k položce:_x000d_
Tabulka pro určení podílu svislého přemístění výkopku.  Číselná hodnota uvedená v tabulce udává procento z celkového objemu vykopávky, pro něž se oceňuje svislé přemístění výkopku.  Platí pro hloubky výkopu 4 - 6 m.  a) hloubení jam objemu do 100 m3  100 %  objemu do 1000 m3  24 % objemu do 10000 m3  12 %  objemu nad 10000 m3  4 %  b) hloubení rýh š. do 60 cm bez ohledu na objem  nepředpokládá se  c) hloubení rýh š. do 200 cm objemu do 100 m3  100 % objemu nad 100 m3  60 %  d) hloubení zářezů objemu do 1000 m3  12 % objemu do 10000 m3  7 % objemu nad 10000 m3  4 %</t>
  </si>
  <si>
    <t>151,98</t>
  </si>
  <si>
    <t>741,82*0,6</t>
  </si>
  <si>
    <t>162701105R00.A</t>
  </si>
  <si>
    <t>Vodorovné přemístění výkopku z hor.1-4 do 10000 m</t>
  </si>
  <si>
    <t>-1136414758</t>
  </si>
  <si>
    <t>1976,64</t>
  </si>
  <si>
    <t>162701105R00.A.1</t>
  </si>
  <si>
    <t>Vodorovné přemístění recyklátu do 10000 m</t>
  </si>
  <si>
    <t>1978655978</t>
  </si>
  <si>
    <t>1234,79-231*1,7</t>
  </si>
  <si>
    <t>741,82</t>
  </si>
  <si>
    <t>obsyp kanalizace</t>
  </si>
  <si>
    <t>149</t>
  </si>
  <si>
    <t>Konstrukce ze zemin</t>
  </si>
  <si>
    <t>171201201R00.A</t>
  </si>
  <si>
    <t>Uložení sypaniny na skl.-sypanina na výšku přes 2m</t>
  </si>
  <si>
    <t>-942844365</t>
  </si>
  <si>
    <t>Poznámka k položce:_x000d_
Položka se nepoužívá pro prosté vysypání zeminy na skládku. To je zahrnuto v ceně odvozu. Položka neobsahuje náklady na získání skládek ani na poplatky za skládku.</t>
  </si>
  <si>
    <t>175101101R00.A</t>
  </si>
  <si>
    <t>Obsyp potrubí bez prohození sypaniny</t>
  </si>
  <si>
    <t>1141521073</t>
  </si>
  <si>
    <t>Poznámka k položce:_x000d_
Je-li pro obsyp použit jiný materiál než vytěžená sypanina, oceňuje se ve specifikaci. Ztratné se doporučuje ve výši 1%.</t>
  </si>
  <si>
    <t>recyklátem</t>
  </si>
  <si>
    <t>231*0,645</t>
  </si>
  <si>
    <t>174101101R00.A</t>
  </si>
  <si>
    <t>Zásyp jam, rýh, šachet se zhutněním</t>
  </si>
  <si>
    <t>-280023891</t>
  </si>
  <si>
    <t>Poznámka k položce:_x000d_
Položka obsahuje strojní přemístění materiálu pro zásyp ze vzdálenosti do 10 m od okraje zásypu.</t>
  </si>
  <si>
    <t>842,09</t>
  </si>
  <si>
    <t>Hloubení pro podzemní stěny, ražení a hloubení důlní</t>
  </si>
  <si>
    <t>199000002R00.A</t>
  </si>
  <si>
    <t>Poplatek za skládku horniny 1- 4</t>
  </si>
  <si>
    <t>741217767</t>
  </si>
  <si>
    <t>Úprava podloží a základové spáry</t>
  </si>
  <si>
    <t>212750010RAB.A</t>
  </si>
  <si>
    <t>Trativody z drenážních trubek lože štěrkopís.,obsyp kamenivem,světlost trub 10cm</t>
  </si>
  <si>
    <t>-1524784926</t>
  </si>
  <si>
    <t>Trativody z drenážních trubek</t>
  </si>
  <si>
    <t>Poznámka k položce:_x000d_
11.3.2005 provedena oprava normy - přidán přesun hmot.</t>
  </si>
  <si>
    <t>231</t>
  </si>
  <si>
    <t>Podkladní a vedlejší konstrukce (kromě vozovek a železničního svršku)</t>
  </si>
  <si>
    <t>451572111RK6.A</t>
  </si>
  <si>
    <t>Lože pod potrubí z kameniva těženého 0 - 4 mm</t>
  </si>
  <si>
    <t>-1886265637</t>
  </si>
  <si>
    <t>Poznámka k položce:_x000d_
Položka je určena pro práce v otevřeném výkopu, pro práce ve štole se k položce používá příplatek 45154-1192.</t>
  </si>
  <si>
    <t>231*1,57*0,1</t>
  </si>
  <si>
    <t>452311131R00.A</t>
  </si>
  <si>
    <t>Desky podkladní pod potrubí z betonu C 12/15</t>
  </si>
  <si>
    <t>-323945156</t>
  </si>
  <si>
    <t>Poznámka k položce:_x000d_
Položka je určena pro práce v otevřeném výkopu, pro práce ve štole se k položce používá příplatek 45231-1192. Položka je určena i pro ochrannou vrstvu pod železobetonové konstrukce.</t>
  </si>
  <si>
    <t>231*0,157</t>
  </si>
  <si>
    <t>452111111R00.A</t>
  </si>
  <si>
    <t>Osazení betonových pražců plochy do 250 cm2</t>
  </si>
  <si>
    <t>-227895981</t>
  </si>
  <si>
    <t>Poznámka k položce:_x000d_
Volba položky se řídí průřezovou plochou pražce. V položkách nejsou zakalkulovány náklady na dodávku betonových výrobků; betonové výrobky se oceňují ve specifikaci. Ztratné se doporučuje ve výši 1 %. Položka je určena pro práce v otevřeném výkopu, pro práce ve štole se k položce používá příplatek 45154-1192.</t>
  </si>
  <si>
    <t>232</t>
  </si>
  <si>
    <t>Potrubí z trub kameninových</t>
  </si>
  <si>
    <t>831392121RT2.A</t>
  </si>
  <si>
    <t>Montáž trub kameninových, pryž. kroužek, DN 400</t>
  </si>
  <si>
    <t>927194533</t>
  </si>
  <si>
    <t>Poznámka k položce:_x000d_
Položka je určena pro montáž potrubí z trub kameninových s polyuretanovým spojem v otevřeném výkopu ve sklonu do 20 %. V položce jsou zakalkulovány i náklady na dodání trub.</t>
  </si>
  <si>
    <t>včetně dodávky trub kamenin. DN 400 dl. 2500 mm</t>
  </si>
  <si>
    <t>837391221RT2.A</t>
  </si>
  <si>
    <t>Montáž tvarov. kamenin. odboč. pryž. krouž. DN 400</t>
  </si>
  <si>
    <t>284535279</t>
  </si>
  <si>
    <t>Poznámka k položce:_x000d_
Položka je určena pro montáž kameninových tvarovek odbočných těsněných pryžovými nebo polyuretanovými spoji na potrubí z trub kameninových v otevřeném výkopu. Pro volbu položky je rozhodující DN hlavního řadu. V položce jsou zakalkulovány i náklady na dodání tvarovek.</t>
  </si>
  <si>
    <t>včetně dodávky šikmé odbočky DN 400/200</t>
  </si>
  <si>
    <t>Ostatní konstrukce a práce na trubním vedení</t>
  </si>
  <si>
    <t>899623161R00.A</t>
  </si>
  <si>
    <t>Obetonování potrubí nebo zdiva stok betonem C20/25</t>
  </si>
  <si>
    <t>1066593445</t>
  </si>
  <si>
    <t>Poznámka k položce:_x000d_
Položka je určena pro obetonování potrubí v otevřeném výkopu, pro práce ve štole se k položce používá příplatek 89962-3192. Obetonování zdiva stok ve štole se oceňuje položkami 35931 Výplň za rubem cihelného zdiva stok části A 03 tohoto sborníku.</t>
  </si>
  <si>
    <t>231*0,532</t>
  </si>
  <si>
    <t>894411131RT2.A</t>
  </si>
  <si>
    <t>Zřízení šachet z dílců, dno C25/30, potrubí DN 400</t>
  </si>
  <si>
    <t>-1351802001</t>
  </si>
  <si>
    <t>Poznámka k položce:_x000d_
Položka je určena pro zřízení šachet kanalizačních z betonových dílců na potrubí výšky vstupu do 1,5 m s obložením dna betonem C25/30 z cementu portlandského nebo struskoportlandského. Příplatek k položce šachet z betonových dílců za ka ždých dalších i započatých 0,60 m výšky vstupu se oceňuje položkou 894 11-8001 části A 03 tohoto sborníku. V položce jsou zakalkulovány i náklady na podkladní desku z betonu C -/7,5. V položce nejsou zakalkulovány náklady na: a) litinové poklopy; osazení litinových poklopů se oceňuje položkami souboru 899 10 Osazení poklopů litinových a ocelových části A 01 tohoto sborníku; dodání poklopů se oceňuje ve specifikaci b) podkladní prstence; podkladní prstence se oceňují položkami 452 38 Podkladní a vyrovnávací konstrukce z betonu části A 01 tohoto sborníku c) dodání betonových dílců; tyto náklady se oceňují ve specifikaci.</t>
  </si>
  <si>
    <t>včetně dílců TBS-Q 100/50 PS a TBR-Q 100-63/58 KPS</t>
  </si>
  <si>
    <t>894118001RT3.A</t>
  </si>
  <si>
    <t>Přípl.za dalších 0,60m výšky vstupu,šachty na potr</t>
  </si>
  <si>
    <t>1222287301</t>
  </si>
  <si>
    <t>Poznámka k položce:_x000d_
Příplatek je určen k položce šachet na potrubí za každých dalších 0,60 m výšky vstupu.</t>
  </si>
  <si>
    <t>včetně 2 ks skruže TBS-Q 100/25 PS 100/250/120</t>
  </si>
  <si>
    <t>899104111RT2.A</t>
  </si>
  <si>
    <t>Osazení poklopu s rámem nad 150 kg</t>
  </si>
  <si>
    <t>-52994245</t>
  </si>
  <si>
    <t>Poznámka k položce:_x000d_
Položka je určena pro osazení poklopů litinových a ocelových včetně rámů a platí i pro osazení rektifikačních kroužků nebo rámečků. V položkách jsou zakalkulovány náklady na dodání poklopu litinového šachtového D 650. V položce jsou zakalkulovány i náklady na cementovou maltu.</t>
  </si>
  <si>
    <t>včetně dodávky poklopu šachtového lit. D 650</t>
  </si>
  <si>
    <t>899331111R00.A</t>
  </si>
  <si>
    <t>Výšková úprava vstupu do 20 cm, zvýšení poklopu</t>
  </si>
  <si>
    <t>-642708132</t>
  </si>
  <si>
    <t>892855115R00.A</t>
  </si>
  <si>
    <t>Kontrola kanalizace TV kamerou do 500 m</t>
  </si>
  <si>
    <t>218325132</t>
  </si>
  <si>
    <t>892916111R00.A</t>
  </si>
  <si>
    <t>Utěsnění přípojek do DN 200 při zkoušce kanal.</t>
  </si>
  <si>
    <t>sada</t>
  </si>
  <si>
    <t>-1366130755</t>
  </si>
  <si>
    <t>Poznámka k položce:_x000d_
Položka je určena pro utěsnění přípojek z jakéholiv druhu potrubí při zkoušce těsnosti vzduchem nebo vodou. V položce jsou zakalkulovány náklady na osazení a odstranění těsnicích uzávěrů, naplnění vzduchem a po provedení zkoušky vypuštění vzduchu.</t>
  </si>
  <si>
    <t>892595111R00.A</t>
  </si>
  <si>
    <t>Zabezpečení konců a zkouška vzduch. kan. DN do 400</t>
  </si>
  <si>
    <t>úsek</t>
  </si>
  <si>
    <t>-199130831</t>
  </si>
  <si>
    <t xml:space="preserve">Poznámka k položce:_x000d_
Položka je určena pro zabezpečení jakéhokoliv druhu potrubí v úseku mezi dvěma šachtami pro zkoušku těsnosti vzduchem. V položce jsou zakalkulovány náklady na osazení a odstranění dvou těsnicích uzávěrů, naplnění vzduchem, provedení zkoušky a vypuštění vzduchu.  Instalace vaku zahrnuje: ¦důkladné mechanické očištění pláště vaku ¦důkladné očištění vnitřku trubky v délce instalovaného vaku ¦nafouknutí vaku na provozní tlak (max. tlak uveden v ceníku) ¦opakovaná kontrola tlaku ve vaku pomocí manometru nebo pistolového tlakoměru ¦zajištění vaku proti vysunutí z potrubí (zaklínit trámkem) - zvláště průtočné vaky z kovovou výstuhou, hrozí svlečení a utržení vaku z tělesa! ¦přivázat vak lanem za oko armatury vaku a šachetní stupačku (zajištění proti odplutí) ¦odzkoušení a vypuštění potrubí ¦vypuštění vaku (mírně zmáčknout vnitřek rychlospojky šroubovákem) ¦opatrné vytažení vyfouknutého vaku z potrubí</t>
  </si>
  <si>
    <t>969021132vd.A</t>
  </si>
  <si>
    <t>Vybourání kanalizačního potrubí DN do 400 mm</t>
  </si>
  <si>
    <t>1655934684</t>
  </si>
  <si>
    <t>Poznámka k položce:_x000d_
V položce není kalkulována manipulace se sutí, která se oceňuje samostatně položkami souboru 979.</t>
  </si>
  <si>
    <t>demolice st. kanalizace</t>
  </si>
  <si>
    <t>105</t>
  </si>
  <si>
    <t>97</t>
  </si>
  <si>
    <t>Prorážení otvorů a ostatní bourací práce</t>
  </si>
  <si>
    <t>979100012RA0.A</t>
  </si>
  <si>
    <t>Odvoz suti a vyb.hmot do 10 km, vnitrost. 25 m</t>
  </si>
  <si>
    <t>1488366388</t>
  </si>
  <si>
    <t>380,7694</t>
  </si>
  <si>
    <t>H27</t>
  </si>
  <si>
    <t>Vedení trubní dálková a přípojná</t>
  </si>
  <si>
    <t>998275101R00.A</t>
  </si>
  <si>
    <t>Přesun hmot, kanalizace kameninové, otevřený výkop</t>
  </si>
  <si>
    <t>-1960497816</t>
  </si>
  <si>
    <t>Poznámka k položce:_x000d_
Položka je určena pro kanalizace trubní hloubené nebo ražené z trub kameninových včetně drobných objektů. Platnost položky je vymezena pro nejmenší skladovací plochu 100 m2 + 0,35 m2/t, pro největší dopravní vzdálenost 15 m od hrany výkopu na povrchu nebo 15 m od okraje šachty k těžišti skládek na povrchu. V případech, kdy nejsou splněny tyto podmínky použije se příplatek - 5115 až - 5119.</t>
  </si>
  <si>
    <t>S</t>
  </si>
  <si>
    <t>Přesuny sutí</t>
  </si>
  <si>
    <t>979990104R00.A</t>
  </si>
  <si>
    <t>Poplatek za skládku suti - beton nad 30x30 cm</t>
  </si>
  <si>
    <t>-446225541</t>
  </si>
  <si>
    <t>Poznámka k položce:_x000d_
Položka je určena pro suť o velikosti kusu nad 30x30 cm.</t>
  </si>
  <si>
    <t>39,377</t>
  </si>
  <si>
    <t>Z99999</t>
  </si>
  <si>
    <t>Ostatní materiál</t>
  </si>
  <si>
    <t>59691002.A.A</t>
  </si>
  <si>
    <t xml:space="preserve">Recyklát betonový   fr.16 - 32 mm</t>
  </si>
  <si>
    <t>-1938364659</t>
  </si>
  <si>
    <t>1732,91*2,2</t>
  </si>
  <si>
    <t>59217421.A</t>
  </si>
  <si>
    <t>Obrubník chodníkový ABO 1000/100/250</t>
  </si>
  <si>
    <t>1044038556</t>
  </si>
  <si>
    <t>Poznámka k položce:_x000d_
podkladní pražec pod potrubí - půlený</t>
  </si>
  <si>
    <t>116</t>
  </si>
  <si>
    <t xml:space="preserve">SO 16-02 - JEDNOTNÁ KANALIZACE (OVAK) </t>
  </si>
  <si>
    <t>767 - Konstrukce doplňkové stavební (zámečnické)</t>
  </si>
  <si>
    <t>82 - Potrubí z trub železobetonových a předpjatých</t>
  </si>
  <si>
    <t>1677047168</t>
  </si>
  <si>
    <t>včetně pohotovosti čerpací soupravy</t>
  </si>
  <si>
    <t>133201101R00.A</t>
  </si>
  <si>
    <t>Hloubení šachet v hor.3 do 100 m3</t>
  </si>
  <si>
    <t>1845762346</t>
  </si>
  <si>
    <t>Poznámka k položce:_x000d_
V položce je kalkulováno i svislé přemístění výkopku.</t>
  </si>
  <si>
    <t>3*3*4,32</t>
  </si>
  <si>
    <t>133201109R00.A</t>
  </si>
  <si>
    <t>Příplatek za lepivost - hloubení šachet v hor.3</t>
  </si>
  <si>
    <t>1855466668</t>
  </si>
  <si>
    <t>38,88*0,3</t>
  </si>
  <si>
    <t>139601102R00.A</t>
  </si>
  <si>
    <t>Ruční výkop jam, rýh a šachet v hornině tř. 3</t>
  </si>
  <si>
    <t>-311087077</t>
  </si>
  <si>
    <t>RS3</t>
  </si>
  <si>
    <t>2*2*1-1,2*1</t>
  </si>
  <si>
    <t>151201202R00.A</t>
  </si>
  <si>
    <t>Pažení stěn výkopu - zátažné - hloubky do 8 m</t>
  </si>
  <si>
    <t>1438820839</t>
  </si>
  <si>
    <t>Poznámka k položce:_x000d_
Položka neobsahuje rozepření ani vzepření pažení. Odstranění pažení se oceňuje samostatně.</t>
  </si>
  <si>
    <t>4*3*4,32</t>
  </si>
  <si>
    <t>151201212R00.A</t>
  </si>
  <si>
    <t>Odstranění pažení stěn - zátažné - hl. do 8 m</t>
  </si>
  <si>
    <t>885031825</t>
  </si>
  <si>
    <t>51,84</t>
  </si>
  <si>
    <t>151201302R00.A</t>
  </si>
  <si>
    <t xml:space="preserve">Rozepření stěn pažení - zátažné -  hl. do 8 m</t>
  </si>
  <si>
    <t>-68611549</t>
  </si>
  <si>
    <t>Poznámka k položce:_x000d_
Odstranění rozepření stěn se oceňuje samostatně.</t>
  </si>
  <si>
    <t>38,88</t>
  </si>
  <si>
    <t>151201312R00.A</t>
  </si>
  <si>
    <t>Odstranění rozepření stěn - zátažné - hl. do 8 m</t>
  </si>
  <si>
    <t>2031100667</t>
  </si>
  <si>
    <t>151201402R00.A</t>
  </si>
  <si>
    <t>Vzepření stěn pažení - zátažné - hl. do 8 m</t>
  </si>
  <si>
    <t>-2021893844</t>
  </si>
  <si>
    <t>Poznámka k položce:_x000d_
V položce je zakalkulováno i potřebné přepažování. Odstranění vzepření se oceňuje samostatně.</t>
  </si>
  <si>
    <t>151201412R00.A</t>
  </si>
  <si>
    <t>Odstranění vzepření stěn - zátažné - hl. do 8 m</t>
  </si>
  <si>
    <t>-2142230434</t>
  </si>
  <si>
    <t>302090285</t>
  </si>
  <si>
    <t>-1551036231</t>
  </si>
  <si>
    <t>38,88+2,8</t>
  </si>
  <si>
    <t>-1149654585</t>
  </si>
  <si>
    <t>922180460</t>
  </si>
  <si>
    <t>175101101RT2.A</t>
  </si>
  <si>
    <t>1619797855</t>
  </si>
  <si>
    <t>Poznámka k položce:_x000d_
Včetně dodávky kameniva.</t>
  </si>
  <si>
    <t>3*3*0,7-1,5*0,7</t>
  </si>
  <si>
    <t>1378939884</t>
  </si>
  <si>
    <t>RECYKLÁTEM</t>
  </si>
  <si>
    <t>38,88-5,25-1,35-6,5</t>
  </si>
  <si>
    <t>2,8</t>
  </si>
  <si>
    <t>-1405820766</t>
  </si>
  <si>
    <t>-997454871</t>
  </si>
  <si>
    <t>3*3*0,15</t>
  </si>
  <si>
    <t>767</t>
  </si>
  <si>
    <t>Konstrukce doplňkové stavební (zámečnické)</t>
  </si>
  <si>
    <t>767999801R00.A</t>
  </si>
  <si>
    <t>Demontáž doplňků staveb o hmotnosti do 50 kg</t>
  </si>
  <si>
    <t>153257640</t>
  </si>
  <si>
    <t>demontáž stupadel RS3</t>
  </si>
  <si>
    <t>Potrubí z trub železobetonových a předpjatých</t>
  </si>
  <si>
    <t>822392111RT2.A</t>
  </si>
  <si>
    <t>Montáž trub ŽB těs. pryžovými kroužky DN 400</t>
  </si>
  <si>
    <t>-582517013</t>
  </si>
  <si>
    <t>Poznámka k položce:_x000d_
Položka je určena pro montáž potrubí z trub železobetonových v otevřeném výkopu ve sklonu do 20 % těsněných pryžovými kroužky. V položce jsou zakalkulovány i náklady na dodání trub.</t>
  </si>
  <si>
    <t>včetně dodávky trub TZH-Q 40/250</t>
  </si>
  <si>
    <t>899521411RT1.A</t>
  </si>
  <si>
    <t>Stupadla šacht. vidlicová oceloplast, vysek. beton</t>
  </si>
  <si>
    <t>-293099989</t>
  </si>
  <si>
    <t xml:space="preserve">Poznámka k položce:_x000d_
Položka je určena pro osazení a dodání stupadel  vidlicových oceloplastových do netypových drobných objektů (oceňovaných položkami této části)  s vysekáním otvoru v betonu.</t>
  </si>
  <si>
    <t>894402111R00.A</t>
  </si>
  <si>
    <t>Osazení beton. skruží přechodových 59/80/60/9</t>
  </si>
  <si>
    <t>-293009474</t>
  </si>
  <si>
    <t>Poznámka k položce:_x000d_
V položce nejsou zakalkulovány náklady na dodání betonových dílců; dílce se oceňují ve specifikaci. Ztratné se doporučuje 1 %.</t>
  </si>
  <si>
    <t>899104111R00.A</t>
  </si>
  <si>
    <t>12111974</t>
  </si>
  <si>
    <t>Poznámka k položce:_x000d_
Položka je určena pro osazení poklopů litinových a ocelových včetně rámů. V položkách nejsou zakalkulovány náklady na dodání poklopů včetně rámů; Tyto náklady se oceňují ve specifikaci. Ztratné se nestanoví. V položce jsou zakalkulovány i náklady na cementovou maltu.</t>
  </si>
  <si>
    <t>759050856</t>
  </si>
  <si>
    <t>753744861</t>
  </si>
  <si>
    <t>-1200137941</t>
  </si>
  <si>
    <t>894411231RT2.A</t>
  </si>
  <si>
    <t>Zřízení šachet z dílců, dno kamen., potrubí DN 400</t>
  </si>
  <si>
    <t>1384713919</t>
  </si>
  <si>
    <t>Poznámka k položce:_x000d_
Položka je určena pro zřízení šachet kanalizačních z betonových dílců na potrubí výšky vstupu do 1,5 m s obložením dna kameninou nebo kanaliizačními cihlami. Příplatek k položce šachet z betonových dílců za ka ždých dalších i započatých 0,60 m výšky vstupu se oceňuje položkou 894 11-8001 části A 03 tohoto sborníku. V položce jsou zakalkulovány i náklady na podkladní desku z betonu. V poločce nejsou zakalkulovány náklady na: a) litinové poklopy; osazení litinových poklopů se oceňuje položkami souboru 899 10 Osazení poklopů litinových a ocelových části A 01 tohoto sborníku; dodání poklopů se oceňuje ve specifikaci b) podkladní prstence; podkladní prstence se oceňují položkami 452 38 Podkladní a vyrovnávací konstrukce z betonu části A 01 tohoto sborníku c) dodání betonových dílců; tyto náklady se oceňují ve specifikaci. Ztratné se doporučuje ve výši 1 %.</t>
  </si>
  <si>
    <t>970041200R00.A</t>
  </si>
  <si>
    <t>Vrtání jádrové do prostého betonu do D 200 mm</t>
  </si>
  <si>
    <t>-966081578</t>
  </si>
  <si>
    <t>0,5</t>
  </si>
  <si>
    <t>970051200R00.A</t>
  </si>
  <si>
    <t>Vrtání jádrové do ŽB do D 200 mm</t>
  </si>
  <si>
    <t>-36760733</t>
  </si>
  <si>
    <t>11*0,08</t>
  </si>
  <si>
    <t>-1186924761</t>
  </si>
  <si>
    <t>28,58*2,2</t>
  </si>
  <si>
    <t>58954270vd.A</t>
  </si>
  <si>
    <t>Suspenze popílkocementová stav. pevnost v tl. 2,0 Mpa</t>
  </si>
  <si>
    <t>-1961608123</t>
  </si>
  <si>
    <t>Poznámka k položce:_x000d_
vč. zafoukání</t>
  </si>
  <si>
    <t>37,45*0,02</t>
  </si>
  <si>
    <t>230sedla002VD.A</t>
  </si>
  <si>
    <t>Napojovací sedlo DN150 pro hl. potrubí z betonu vč. montáže</t>
  </si>
  <si>
    <t>-1303730099</t>
  </si>
  <si>
    <t>283VD.A</t>
  </si>
  <si>
    <t>Vyvložkování a oprava kanalizace BT DN400</t>
  </si>
  <si>
    <t>166265359</t>
  </si>
  <si>
    <t>-Vyvložkování stávající stoky 141m rukávcem (pryskyřičnou vložkou tl.9mm)</t>
  </si>
  <si>
    <t>- Kompletní sanace stoky</t>
  </si>
  <si>
    <t>- Práce robotem - otevření přípojek po sanaci</t>
  </si>
  <si>
    <t>- Vyčištění potrubí před sanací</t>
  </si>
  <si>
    <t>- TV monitoring před sanací</t>
  </si>
  <si>
    <t>- TV monitoring po sanaci</t>
  </si>
  <si>
    <t xml:space="preserve">- Přečerpávání odpadních vod po dobu sanace - pohotovost čerpadel;  včetně potrubí a potřebného  materiálu a vybavení -  předpoklad 20 l/s (15dní)</t>
  </si>
  <si>
    <t>- Práce robotem - frézování kořenů, betonů, střepů, inkrustů a přesazených hrdel před sanací</t>
  </si>
  <si>
    <t>- Práce robotem - frézování přípojek před sanací</t>
  </si>
  <si>
    <t>141</t>
  </si>
  <si>
    <t xml:space="preserve">SO 16-31 - VODOVOD (OVAK) </t>
  </si>
  <si>
    <t>27 - Základy</t>
  </si>
  <si>
    <t>85 - Potrubí z trub litinových</t>
  </si>
  <si>
    <t>87 - Potrubí z trub plastických, skleněných a čedičových</t>
  </si>
  <si>
    <t>-466504585</t>
  </si>
  <si>
    <t>764598945</t>
  </si>
  <si>
    <t>Položka se použije i pro zajištění kabelových tratí z volně ložených kabelů.</t>
  </si>
  <si>
    <t>přeložka</t>
  </si>
  <si>
    <t>1,1*5+1,5+3</t>
  </si>
  <si>
    <t>rušení st. řadu</t>
  </si>
  <si>
    <t>1,5+1,1*5</t>
  </si>
  <si>
    <t>629094633</t>
  </si>
  <si>
    <t>vč. dodávky betonového půlžlábku a jeho osazení</t>
  </si>
  <si>
    <t>560473561</t>
  </si>
  <si>
    <t>Položka se používá i pro ztížení vykopávky v blízkosti výbušnin.</t>
  </si>
  <si>
    <t>(4,5*1,1*0,8)*2+15*1,1*0,8</t>
  </si>
  <si>
    <t>vybourání st. řasu</t>
  </si>
  <si>
    <t>1,5*1,1*3*0,8+15*1,1*3*0,8</t>
  </si>
  <si>
    <t>132201212R00.A</t>
  </si>
  <si>
    <t>Hloubení rýh š.do 200 cm hor.3 do 1000m3,STROJNĚ</t>
  </si>
  <si>
    <t>-1712457466</t>
  </si>
  <si>
    <t>98*1,1*1,5</t>
  </si>
  <si>
    <t>přípojky</t>
  </si>
  <si>
    <t>6*1,1*1,5</t>
  </si>
  <si>
    <t>vybourání st. řadu</t>
  </si>
  <si>
    <t>64*1,1*1,5</t>
  </si>
  <si>
    <t>457943482</t>
  </si>
  <si>
    <t>277,2*0,3</t>
  </si>
  <si>
    <t>151101101R00.A</t>
  </si>
  <si>
    <t>Pažení a rozepření stěn rýh - příložné - hl.do 2 m</t>
  </si>
  <si>
    <t>381516541</t>
  </si>
  <si>
    <t>Poznámka k položce:_x000d_
Odstranění pažení a rozepření se oceňuje samostatně.</t>
  </si>
  <si>
    <t>98*1,5*2</t>
  </si>
  <si>
    <t>6*1,5*2</t>
  </si>
  <si>
    <t>64*1,5*2</t>
  </si>
  <si>
    <t>151101111R00.A</t>
  </si>
  <si>
    <t>Odstranění pažení stěn rýh - příložné - hl. do 2 m</t>
  </si>
  <si>
    <t>-675211434</t>
  </si>
  <si>
    <t>504</t>
  </si>
  <si>
    <t>161101101R00.A</t>
  </si>
  <si>
    <t>Svislé přemístění výkopku z hor.1-4 do 2,5 m</t>
  </si>
  <si>
    <t>2130086285</t>
  </si>
  <si>
    <t xml:space="preserve">Poznámka k položce:_x000d_
Platí pro hloubky výkopu od 1 do 2,5 m. Při hloubce do 1 m se svislé přemístění neoceňuje.  Tabulka pro určení podílu svislého přemístění výkopku. Číselná hodnota uvedená v tabulce udává procento z celkového objemu výkopávky, pro něž se oceňuje svislé přemístění výkopku.  a) hloubení jam objemu do 100 m3  100 %  objemu do 1000 m3  8 % objemu do 10000 m3  3 %  objemu nad 10000 m3  2 %  b) hloubení rýh š. do 60 cm bez ohledu na objem  100 %  c) hloubení rýh š. do 200 cm objemu do 100 m3  100 % objemu nad 100 m3  50 %  d) hloubení zářezů objemu do 1000 m3  neoceňuje se objemu do 10000 m3  neoceňuje se objemu nad 10000 m3  neoceňuje se</t>
  </si>
  <si>
    <t>161,7*0,5+105,6*0,5</t>
  </si>
  <si>
    <t>9,9</t>
  </si>
  <si>
    <t>-828971173</t>
  </si>
  <si>
    <t>277,2</t>
  </si>
  <si>
    <t>1289838261</t>
  </si>
  <si>
    <t>pro zához rušeného řadu</t>
  </si>
  <si>
    <t>105,6</t>
  </si>
  <si>
    <t>1109364720</t>
  </si>
  <si>
    <t>98*1,1*0,4</t>
  </si>
  <si>
    <t>6*1,1*0,4</t>
  </si>
  <si>
    <t>317532235</t>
  </si>
  <si>
    <t>174100050RAC.A</t>
  </si>
  <si>
    <t>Zásyp jam,rýh a šachet přírodním lomovým kamenivem</t>
  </si>
  <si>
    <t>283046329</t>
  </si>
  <si>
    <t>Poznámka k položce:_x000d_
98*1,1*1   přeložka_x000d_
6*1,1*1   přípojky</t>
  </si>
  <si>
    <t>98*1,1*1</t>
  </si>
  <si>
    <t>6*1,1*1</t>
  </si>
  <si>
    <t>-233641105</t>
  </si>
  <si>
    <t>1538744432</t>
  </si>
  <si>
    <t>275362021R00.R</t>
  </si>
  <si>
    <t>Výztuž základových patek ze svařovaných sítí KARI</t>
  </si>
  <si>
    <t>-2135272670</t>
  </si>
  <si>
    <t>Poznámka k položce:_x000d_
V položce jsou zakalkulovány náklady na dodání sítí ve svitcích nebo plošně rovných sítí typu KARI, jejich uložení a případné stříhání a její vyvázání nebo přivaření bodovými svary. Položka neobsahuje ohýbání sítí do hran.</t>
  </si>
  <si>
    <t>4,44</t>
  </si>
  <si>
    <t>1385986270</t>
  </si>
  <si>
    <t>98*1,1*0,1</t>
  </si>
  <si>
    <t>6*1,1*0,1</t>
  </si>
  <si>
    <t>452313151R00.A</t>
  </si>
  <si>
    <t>Bloky pro potrubí z betonu C 20/25</t>
  </si>
  <si>
    <t>-177904864</t>
  </si>
  <si>
    <t>Poznámka k položce:_x000d_
Položka je určena pro práce v otevřeném výkopu, pro práce ve štole se k položce používá příplatek 45231-3192.</t>
  </si>
  <si>
    <t>0,035*2</t>
  </si>
  <si>
    <t>0,06*2</t>
  </si>
  <si>
    <t>0,096</t>
  </si>
  <si>
    <t>0,106</t>
  </si>
  <si>
    <t>452353101R00.A</t>
  </si>
  <si>
    <t>Bednění bloků pod potrubí</t>
  </si>
  <si>
    <t>-210722144</t>
  </si>
  <si>
    <t xml:space="preserve">Poznámka k položce:_x000d_
Položka je určena pro práce v otevřeném výkopu, pro práce ve štole se k položce používá příplatek 45235-1192.  V položkách jsou zakalkulovány i náklady na odbednění a nátěr proti přilnavosti betonu.</t>
  </si>
  <si>
    <t>2*0,56</t>
  </si>
  <si>
    <t>2*0,65</t>
  </si>
  <si>
    <t>0,69</t>
  </si>
  <si>
    <t>0,73</t>
  </si>
  <si>
    <t>Potrubí z trub litinových</t>
  </si>
  <si>
    <t>852242121R00.A</t>
  </si>
  <si>
    <t>Montáž trub litin. tlak. přír.do 1 m, výkop DN 80</t>
  </si>
  <si>
    <t>2006503601</t>
  </si>
  <si>
    <t>Poznámka k položce:_x000d_
Položka je určena pro montáž trub litinových tlakových přírubových abnormálních délek, jednotlivě do 1 m v otevřeném výkopu, v otevřeném kanálu nebo v šachtě. V položce nejsou zakalkulovány náklady na dodávku trub; tyto trouby se oceňují ve speciifikaci. Ztratné se doporučuje ve výši 1 %.</t>
  </si>
  <si>
    <t>857601102RT1.A</t>
  </si>
  <si>
    <t>Montáž tvarovek jednoosých, tvárná litina DN 100</t>
  </si>
  <si>
    <t>-856861363</t>
  </si>
  <si>
    <t>Poznámka k položce:_x000d_
Položka je určena pro montáž tvarovek jednoosých s pružnými spoji ve výkopu. Pro blokované spoje se cena zvýší o 15 - 20 %. V položce nejsou zakalkulovány náklady na dodávku tvarovek; tyto tvarovky se oceňují ve speciifikaci. Ztratné se doporučuje ve výši 1 %.</t>
  </si>
  <si>
    <t>857242121R00.A</t>
  </si>
  <si>
    <t>Montáž tvarovek litin. jednoos.přír. výkop DN 80</t>
  </si>
  <si>
    <t>-826949101</t>
  </si>
  <si>
    <t xml:space="preserve">Poznámka k položce:_x000d_
Položka je určena pro montáž litinových tvarovek na potrubí litinovém tlakovém přírubovém jednoosých v otevřeném výkopu, v otevřeném kanálu nebo v šachtě.  V položce nejsou zakalkulovány náklady na dodávku tvarovek; tyto tvarovky se oceňují ve speciifikaci. Ztratné se doporučuje ve výši 1 %.</t>
  </si>
  <si>
    <t>857701102RT1.A</t>
  </si>
  <si>
    <t>Montáž tvarovek odbočných, tvárná litina DN 100</t>
  </si>
  <si>
    <t>181615719</t>
  </si>
  <si>
    <t>Poznámka k položce:_x000d_
Položka je určena pro montáž tvarovek odbočných s pružnými spoji ve výkopu. Pro blokované spoje se cena zvýší o 15 - 20 %. V položce nejsou zakalkulovány náklady na dodávku tvarovek; tyto tvarovky se oceňují ve speciifikaci. Ztratné se doporučuje ve výši 1 %.</t>
  </si>
  <si>
    <t>851651102R00.A</t>
  </si>
  <si>
    <t>Montáž potrubí litinového,jištěný spoj BLS, DN 100</t>
  </si>
  <si>
    <t>-628706759</t>
  </si>
  <si>
    <t>101</t>
  </si>
  <si>
    <t>Potrubí z trub plastických, skleněných a čedičových</t>
  </si>
  <si>
    <t>871171121R00.A</t>
  </si>
  <si>
    <t>Montáž trubek polyetylenových ve výkopu d 40 mm</t>
  </si>
  <si>
    <t>991030435</t>
  </si>
  <si>
    <t xml:space="preserve">Poznámka k položce:_x000d_
V položce je uvažováno použití svitku. Případné spoje se dorozpočtují přirážkou za spoj pol. 877 ..-2121 V položce není zakalkulována dodávka trub, spojek a tvarovek. Jejich dodávka se oceňuje ve specifikaci. Montáž elektrotvarovek se oceňuje pol. č. 877 ..-2121  podle množství a průměru potřebných spojů.</t>
  </si>
  <si>
    <t>877172121R00.A</t>
  </si>
  <si>
    <t>Přirážka za 1 spoj elektrotvarovky d 40 mm</t>
  </si>
  <si>
    <t>606168340</t>
  </si>
  <si>
    <t>Poznámka k položce:_x000d_
Cena vyjadřuje náklady na jeden spoj. Montáž elektrotvarovky se ocení příslušným počtem spojů = napojení. V položce nejsou zakalkulovány náklady na dodání elektrotvarovek; elektrotvarovky se oceňují ve specifikaci.</t>
  </si>
  <si>
    <t>891241111R00.A</t>
  </si>
  <si>
    <t>Montáž vodovodních šoupátek ve výkopu DN 80</t>
  </si>
  <si>
    <t>399932062</t>
  </si>
  <si>
    <t xml:space="preserve">Poznámka k položce:_x000d_
Položka je určena pro montáž vodovodních šoupátek v otevřeném výkopu nebo v šachtách s osazením zemní soupravy (bez poklopů). V položce jsou zakalkulovány i náklady na vytvoření otvorů ve stropech šachet pro prostup zemních souprav šoupátek.  V položce nejsou zakalkulovány náklady na: - dodání šoupátek, zemních souprav a šoupátkových klíčů; tyto armatury se oceňují ve specifikaci; ztratné se doporučuje ve výši 1 %.  - podkladní bloky pod armatury, které se oceňují příslušnými položkami souborů 452 Podkladní a zajišťovací konstrukce včetně bednění části A01 tohoto sborníku - osazení šoupátkových poklopů, které se oceňuje položkami souboru 89940 Osazení poklopů litinových části A01 tohoto sborníku.</t>
  </si>
  <si>
    <t>891247111R00.A</t>
  </si>
  <si>
    <t>Montáž hydrantů podzemních DN 80</t>
  </si>
  <si>
    <t>-1669716699</t>
  </si>
  <si>
    <t>Poznámka k položce:_x000d_
Položka je určena pro montáž hydrantů podzemních (bez osazení poklopů) na potrubí. V položce nejsou zakalkulovány náklady na: - dodání hydrantů a hydrantových klíčů; tyto armatury se oceňují ve specifikaci; ztratné se doporučuje ve výši 1 % - podkladní bloky pod armatury, které se oceňují příslušnými položkami souborů 452 Podkladní a zajišťovací konstrukce včetně bednění části A01 tohoto sborníku - obsyp odvodňovacího zařízení hydrantů ze štěrku nebo štěrkopísku; obsyp se oceňuje příslušnými položkami souboru 451 Lože pod potrubí, stoky a drobné objekty části A01 tohoto sborníku. - osazení hydrantových poklopů; osazení poklopů se oceňuje příslušnými položkami souboru 89940 Osazení poklopů litinových části A01 tohoto sborníku.</t>
  </si>
  <si>
    <t>891269111vd.A</t>
  </si>
  <si>
    <t>Montáž navrtávacích pasů DN 100</t>
  </si>
  <si>
    <t>-1772130264</t>
  </si>
  <si>
    <t>Poznámka k položce:_x000d_
Položka je určena pro montáž navrtávacích pasů s ventilem Jt 1 MPa na potrubí z trub osinkocementových, litinových, ocelových nebo plastckých hmot. V položce jsou zakalkulovány i náklady na jejich montáž a výkop montážních jamek; na opravu izolace ocelových trubek a na osazení zemních souprav. Osazení ventilových poklopů se oceňuje příslušnými položkami souboru 89940 Osazení poklopů litinových části A01 tohoto sborníku.</t>
  </si>
  <si>
    <t>včetně dodávky pasu, ventilu a ISO tvarovky</t>
  </si>
  <si>
    <t>899401112R00.A</t>
  </si>
  <si>
    <t>Osazení poklopů litinových šoupátkových</t>
  </si>
  <si>
    <t>1294727129</t>
  </si>
  <si>
    <t xml:space="preserve">Poznámka k položce:_x000d_
V položkách osazení poklopů jsou zakalkulovány i náklady na jejich podezdění.  V položkách nejsou zakalkulovány náklady na dodání poklopů; Tyto náklady se oceňují ve specifikaci. Ztratné se nestanoví.</t>
  </si>
  <si>
    <t>899401113R00.A</t>
  </si>
  <si>
    <t>Osazení poklopů litinových hydrantových</t>
  </si>
  <si>
    <t>-1770410985</t>
  </si>
  <si>
    <t>899431111R00.A</t>
  </si>
  <si>
    <t>Výšková úprava do 20 cm, zvýšení krytu šoupěte</t>
  </si>
  <si>
    <t>1701394091</t>
  </si>
  <si>
    <t>899731113R00.A</t>
  </si>
  <si>
    <t>Vodič signalizační CYY 4 mm2</t>
  </si>
  <si>
    <t>1771065933</t>
  </si>
  <si>
    <t>řad</t>
  </si>
  <si>
    <t>98*2+6</t>
  </si>
  <si>
    <t>přípojka TLT</t>
  </si>
  <si>
    <t>3*2+3</t>
  </si>
  <si>
    <t>přípojka PE</t>
  </si>
  <si>
    <t>4,5</t>
  </si>
  <si>
    <t>892271111R00.A</t>
  </si>
  <si>
    <t>Tlaková zkouška vodovodního potrubí DN 125</t>
  </si>
  <si>
    <t>355398064</t>
  </si>
  <si>
    <t>Poznámka k položce:_x000d_
V položce jsou započteny náklady na přísun, montáž, demontáž a odsun zkoušecího čerpadla, napuštění tlakovou vodou a dodání vody pro tlakovou zkoušku.</t>
  </si>
  <si>
    <t>892233111R00.A</t>
  </si>
  <si>
    <t>Desinfekce vodovodního potrubí DN 70</t>
  </si>
  <si>
    <t>-1501615089</t>
  </si>
  <si>
    <t>Poznámka k položce:_x000d_
V položce jsou zakalkulovány náklady na napuštění a vypuštění vody, dodání vody a desinfekčního prostředku a na bakteriologický rozbor vody.</t>
  </si>
  <si>
    <t>892241111R00.A</t>
  </si>
  <si>
    <t>Tlaková zkouška vodovodního potrubí DN 80</t>
  </si>
  <si>
    <t>798459233</t>
  </si>
  <si>
    <t>892273111R00.A</t>
  </si>
  <si>
    <t>Desinfekce vodovodního potrubí DN 125</t>
  </si>
  <si>
    <t>-1347893074</t>
  </si>
  <si>
    <t>969011131R00.A</t>
  </si>
  <si>
    <t>Vybourání vodovod., plynového vedení DN do 125 mm</t>
  </si>
  <si>
    <t>-1980011294</t>
  </si>
  <si>
    <t>96,1</t>
  </si>
  <si>
    <t>979100011RA0.A</t>
  </si>
  <si>
    <t>Odvoz suti a vyb.hmot do 10 km, vnitrost. 15 m</t>
  </si>
  <si>
    <t>-1573778360</t>
  </si>
  <si>
    <t>3,5922</t>
  </si>
  <si>
    <t>998273101R00.A</t>
  </si>
  <si>
    <t>Přesun hmot, trubní vedení litinové, otevř. výkop</t>
  </si>
  <si>
    <t>-1897077660</t>
  </si>
  <si>
    <t>Poznámka k položce:_x000d_
Položka je určena pro trubní vedení (vodovod nebo kanalizace) hloubené nebo ražené z trub litinových včetně drobných objektů. Platnost položky je vymezena pro nejmenší skladovací plochu 100 m2 + 0,24 m2/t, pro největší dopravní vzdálenost 15 m od hrany.</t>
  </si>
  <si>
    <t>3,9426</t>
  </si>
  <si>
    <t>979951121R00.A</t>
  </si>
  <si>
    <t>Výkup kovů - litina, velikost do 40 x 40 cm</t>
  </si>
  <si>
    <t>1939422034</t>
  </si>
  <si>
    <t>979990001R00.A</t>
  </si>
  <si>
    <t>Poplatek za skládku stavební suti</t>
  </si>
  <si>
    <t>-188450682</t>
  </si>
  <si>
    <t>-1867567727</t>
  </si>
  <si>
    <t>105,6*2,2</t>
  </si>
  <si>
    <t>673909991034.A</t>
  </si>
  <si>
    <t>Fólie výstražná šířka 34 cm modrá síťovina</t>
  </si>
  <si>
    <t>235873976</t>
  </si>
  <si>
    <t>Poznámka k položce:_x000d_
300/5 PP, balení á 100 m</t>
  </si>
  <si>
    <t>98+3+3</t>
  </si>
  <si>
    <t>422736068.A</t>
  </si>
  <si>
    <t>Hydrant podz.dvojité jištění,krytí 1,5m</t>
  </si>
  <si>
    <t>1373350873</t>
  </si>
  <si>
    <t xml:space="preserve">Poznámka k položce:_x000d_
podzemní hydrant dvojitě jištěný tělo tvárná litina, vřeteno a prodlužovací trubka z nerezi, uzavírací kužel potažený oděru odolným PUR plastem, automatická funkce odvodnění hydrantu,epoxidace dle CSK  AVK podzemní hydrant  Dvojitý uzávěr s koulí  Tvárná litina. Epoxidace dle DIN 30677-2 a GSK.  Oděru odolný PUR na klínu.  Vnitřní ochrané pouzdro.  Nerezové silnostěné vřeteno s prolisy  Ochranný kryt odvodnění  Manžeta proti vnikání nečistot  Vizuální odlišení délky hydrantu.  Možnost změny zákopové délky po osazení.  Možnost demontáže vnitřních částí za provozu  Na přání: čtyřděrové vrtání příruby  Příslušenství:  hydrantová drenáž hydrantový poklop</t>
  </si>
  <si>
    <t>42291353.A</t>
  </si>
  <si>
    <t>Poklop litinový ČSN 504 - šoupátkový</t>
  </si>
  <si>
    <t>158746370</t>
  </si>
  <si>
    <t xml:space="preserve">Poznámka k položce:_x000d_
Poklop typ 504 ČSN  víko s předlitým nápisem je zajištěno mechanicky proti zcizení provedení  tělesa a víka ze šedé litiny GG-20 ochrana proti korozi - asfaltový nátěr vně i uvnitř typ 504 s nápisem VODA</t>
  </si>
  <si>
    <t>42291452.A</t>
  </si>
  <si>
    <t>Poklop litinový 522 - hydrantový DN 80</t>
  </si>
  <si>
    <t>-1915050140</t>
  </si>
  <si>
    <t xml:space="preserve">Poznámka k položce:_x000d_
Poklop typ 522  víko s předlitým nápisem je zajištěno mechanicky proti zcizení provedení  tělesa a víka z tvárné litiny GGG-40 ochrana proti korozi - asfaltový nátěr vně i uvnitř typ 522 s nápisem HYDRANT</t>
  </si>
  <si>
    <t>42293140.A</t>
  </si>
  <si>
    <t>souprava zemní - voda, L=1,3-1,8 m</t>
  </si>
  <si>
    <t>984378604</t>
  </si>
  <si>
    <t xml:space="preserve">Poznámka k položce:_x000d_
Souprava zemní  Pro domovní přípojky se šroubovým napojením DN 3/4" - 2"  Provedení teleskopické  Krytí potrubí  1,30 - 1,80 m  - všechny zemní soupravy (tuhé i teleskopické) veškerých typů a rozměrů jsou chráněny proti vniknutí nečistot a povrchové vody  · teleskopická zemní souprava umožňuje plynulé vyrovnání do úrovně vozovky a to prostřednictvím nastavení teleskopické trubky a tyče pro  nasazení klíče  · všechny vertikální tlaky jsou pohlcovány působením teleskopu a tím je zabráněno poškození trubky a armatury  · standardní dodávka bez uličního poklopu a podkladovou deskou</t>
  </si>
  <si>
    <t>42293200.A</t>
  </si>
  <si>
    <t>souprava zemní DN50 -100, 1,5m</t>
  </si>
  <si>
    <t>-964954225</t>
  </si>
  <si>
    <t xml:space="preserve">Poznámka k položce:_x000d_
Zemní soupravy  tuhé nebo teleskopické pro šoupátka E2 a E2 Combi-armatury DN 50 - 200  9000E2 tuhé provedení  jmenovitá světlost 50 - 100mm krytí potrubí 1,5 m  1 zemní souprava pro více dimenzí šoupat  Chránička s integrovaným spojovacím mechanismem  Žádné další upevňovní (šroubem, kolíčkem) není již třeba  Všechny zemní soupravy (tuhé i teleskopické) jsou chráněny před vniknutím nečistot a povrchové vody.  Teleskopická zemní souprava umožňuje plynulé přizpůsobování uličnímu povrchu.  Toto se provádí roztahováním nebo zasouváním teleskopické trubky a klíčové tyče.  Veškeré svislé tlaky se zachycují teleskopickým účinkem, čímž se zamezí poškození potrubí a armatury.  Dodává se s uličním poklopem a základní deskou nebo bez.</t>
  </si>
  <si>
    <t>42228310.A</t>
  </si>
  <si>
    <t>šoupátko 4000E2 DN 80 přírubové, voda</t>
  </si>
  <si>
    <t>1119610181</t>
  </si>
  <si>
    <t xml:space="preserve">Poznámka k položce:_x000d_
Šoupátko přírubové - měkcetěsnící klínové šoupátko s hladkým a volným průtokovým kanálem č. 4000E2 PN 10 DN 80 těleso a víko: tvárná litina GGG 400 - DIN 1693 medium: pitná voda, neagresivní odpadní voda  vhodné ruční kolo: č. 7800</t>
  </si>
  <si>
    <t>28613103.M.A</t>
  </si>
  <si>
    <t xml:space="preserve">Elektrospojka d  40 mm SDR 11 PE 100 ELGEF Plus</t>
  </si>
  <si>
    <t>-1187604593</t>
  </si>
  <si>
    <t xml:space="preserve">Poznámka k položce:_x000d_
elektrotvarovka, 10 bar plyn/ 16 bar voda odstranitelný středový doraz, integrovaný držák  objednací číslo: 753-911-609</t>
  </si>
  <si>
    <t>286134313.A</t>
  </si>
  <si>
    <t>Trubka tl. ROBUST PE100 40x3,7 mm PN16</t>
  </si>
  <si>
    <t>2028052873</t>
  </si>
  <si>
    <t xml:space="preserve">Poznámka k položce:_x000d_
Vodovodní PE tlaková trubka  RC s dodatečným ochranným odstranitelným vnějším pláštěm dle normy EN 12 201-2 (doprava pitné a užitkové vody)  Složení: vnitřní trubka PE 100RC černá s modrými pruhy  ochranný plášť  PEpro modrá (na zakázku integrovaný signalizačí vodič); tloušťka pláště 1,6 mm; od DN90 bílé identifikační pruhy  Použití: Do výkopu bez omezení zrnitosti a pro všechny druhy bezvýkopových technologií Návin 100 m</t>
  </si>
  <si>
    <t>55251211.A</t>
  </si>
  <si>
    <t>Trouba přír.litin. FF DN 80 mm EWS</t>
  </si>
  <si>
    <t>-907200917</t>
  </si>
  <si>
    <t>Poznámka k položce:_x000d_
Trouba přírubová z tvárné litiny, tlakovodní, vnitřní a vnější protikorózní ochrana práškovým epoxidem EWS</t>
  </si>
  <si>
    <t>55259452.A</t>
  </si>
  <si>
    <t>Koleno hrdlové MK DN100/30° EWS</t>
  </si>
  <si>
    <t>96026717</t>
  </si>
  <si>
    <t>Poznámka k položce:_x000d_
Tvárná litina</t>
  </si>
  <si>
    <t>55259471.A</t>
  </si>
  <si>
    <t>Koleno hrdlové MMK DN100/45° EWS</t>
  </si>
  <si>
    <t>-391728762</t>
  </si>
  <si>
    <t>55258534.A</t>
  </si>
  <si>
    <t>Tvar. hrdl.s přír.odb. MMA DN100/ 80 EWS VP</t>
  </si>
  <si>
    <t>-346258126</t>
  </si>
  <si>
    <t>55259711.A</t>
  </si>
  <si>
    <t>Přesuvka hrdl. U DN 100 Lu160 mm EWS</t>
  </si>
  <si>
    <t>-285738283</t>
  </si>
  <si>
    <t>5526009702.A</t>
  </si>
  <si>
    <t>Koleno přír.s patkou N DN 80</t>
  </si>
  <si>
    <t>246649303</t>
  </si>
  <si>
    <t>5525116021.A</t>
  </si>
  <si>
    <t>TL vod.tlak. Duktus OCM/ZMU DN 100 mm spoj BLS</t>
  </si>
  <si>
    <t>1779057429</t>
  </si>
  <si>
    <t xml:space="preserve">Poznámka k položce:_x000d_
Hrdlová trouba z tvárné litiny s hladkým koncem dle ČSN EN 545 Kombinace těsnění Tyton se zajišťovacími segmenty BLS Volný konec trouby opatřen roznášecím návarkem  Obal z plasticky modifikované pigmentové cementové malty (vysokopecní cement) OCM nanesen na pozinkovaný povrch 400 g/m2 a vyztužen plastovým bandážovým materiálem Uvnitř vyložení z cementové malty z vysokopecního cementu VCM hrdla trub jsou zevnitř pozinkována a pokryta epoxidovým povlakem  použití v silně agresivních půdách, v podmínkách bez korozního průzkumu a při výskytu bludných proudů Možnost dodatečného dokoupení jistícího svěracího kroužku pro krácené trouby bez návarku</t>
  </si>
  <si>
    <t>jámy</t>
  </si>
  <si>
    <t>30,4</t>
  </si>
  <si>
    <t>jámyruč</t>
  </si>
  <si>
    <t>15,2</t>
  </si>
  <si>
    <t>jámystr</t>
  </si>
  <si>
    <t>kamenivo</t>
  </si>
  <si>
    <t>1,697</t>
  </si>
  <si>
    <t>odvoz</t>
  </si>
  <si>
    <t>6,945</t>
  </si>
  <si>
    <t>ornp</t>
  </si>
  <si>
    <t>22,3</t>
  </si>
  <si>
    <t>otrysk</t>
  </si>
  <si>
    <t>7,536</t>
  </si>
  <si>
    <t>SO 16-61 - STL plynovod</t>
  </si>
  <si>
    <t>pás</t>
  </si>
  <si>
    <t>písek</t>
  </si>
  <si>
    <t>16,89</t>
  </si>
  <si>
    <t>přesun2</t>
  </si>
  <si>
    <t>26,155</t>
  </si>
  <si>
    <t>rýhy</t>
  </si>
  <si>
    <t>15,795</t>
  </si>
  <si>
    <t>rýhyruč</t>
  </si>
  <si>
    <t>7,898</t>
  </si>
  <si>
    <t>rýhystr</t>
  </si>
  <si>
    <t>serviwrap</t>
  </si>
  <si>
    <t>skládka</t>
  </si>
  <si>
    <t>20,04</t>
  </si>
  <si>
    <t>štěrk</t>
  </si>
  <si>
    <t>3,15</t>
  </si>
  <si>
    <t>zajištění</t>
  </si>
  <si>
    <t>89,85</t>
  </si>
  <si>
    <t>živice</t>
  </si>
  <si>
    <t>1,418</t>
  </si>
  <si>
    <t>PLYNPROJEKT MB, spol. sr.o.</t>
  </si>
  <si>
    <t xml:space="preserve">    3 - Svislé a kompletní konstrukce</t>
  </si>
  <si>
    <t xml:space="preserve">    9 - Ostatní konstrukce a práce-bourání</t>
  </si>
  <si>
    <t xml:space="preserve">    789 - Povrchové úpravy ocelových konstrukcí a technologických zařízení</t>
  </si>
  <si>
    <t>M - Práce a dodávky M</t>
  </si>
  <si>
    <t xml:space="preserve">    21-M - Elektromontáže</t>
  </si>
  <si>
    <t xml:space="preserve">    23-M - Montáže potrubí</t>
  </si>
  <si>
    <t>HZS - Hodinové zúčtovací sazby</t>
  </si>
  <si>
    <t xml:space="preserve">    997 - Přesun sutě</t>
  </si>
  <si>
    <t>113106123</t>
  </si>
  <si>
    <t>Rozebrání dlažeb ze zámkových dlaždic komunikací pro pěší ručně</t>
  </si>
  <si>
    <t>1588485992</t>
  </si>
  <si>
    <t>"chodník dlažba</t>
  </si>
  <si>
    <t>3*0,9</t>
  </si>
  <si>
    <t>113107122</t>
  </si>
  <si>
    <t>Odstranění podkladu z kameniva drceného tl 200 mm ručně</t>
  </si>
  <si>
    <t>CS ÚRS 2019 02</t>
  </si>
  <si>
    <t>-13804445</t>
  </si>
  <si>
    <t>"asfaltová komunikace</t>
  </si>
  <si>
    <t>3,5*0,9</t>
  </si>
  <si>
    <t>113107132</t>
  </si>
  <si>
    <t>Odstranění podkladu z betonu prostého tl 300 mm ručně</t>
  </si>
  <si>
    <t>719354412</t>
  </si>
  <si>
    <t>113107144</t>
  </si>
  <si>
    <t>Odstranění podkladu živičného tl 200 mm ručně</t>
  </si>
  <si>
    <t>-1713192925</t>
  </si>
  <si>
    <t>113201112</t>
  </si>
  <si>
    <t>Vytrhání obrub silničních ležatých</t>
  </si>
  <si>
    <t>217306412</t>
  </si>
  <si>
    <t>121101101</t>
  </si>
  <si>
    <t>Sejmutí ornice s přemístěním na vzdálenost do 50 m</t>
  </si>
  <si>
    <t>CS ÚRS 2018 01</t>
  </si>
  <si>
    <t>-1941922484</t>
  </si>
  <si>
    <t>"rýhy</t>
  </si>
  <si>
    <t>7*0,9</t>
  </si>
  <si>
    <t>"šachty</t>
  </si>
  <si>
    <t>4*2*2</t>
  </si>
  <si>
    <t>ornp*0,1</t>
  </si>
  <si>
    <t>131201101</t>
  </si>
  <si>
    <t>Hloubení jam nezapažených v hornině tř. 3 objemu do 100 m3</t>
  </si>
  <si>
    <t>1609974275</t>
  </si>
  <si>
    <t>131203101</t>
  </si>
  <si>
    <t>Hloubení jam ručním nebo pneum nářadím v soudržných horninách tř. 3</t>
  </si>
  <si>
    <t>-1449657986</t>
  </si>
  <si>
    <t>4*2*(2-0,1)*2</t>
  </si>
  <si>
    <t>jámy*0,5</t>
  </si>
  <si>
    <t>132201201</t>
  </si>
  <si>
    <t>Hloubení rýh š do 2000 mm v hornině tř. 3 objemu do 100 m3</t>
  </si>
  <si>
    <t>1166769649</t>
  </si>
  <si>
    <t>132212201</t>
  </si>
  <si>
    <t>Hloubení rýh š přes 600 do 2000 mm ručním nebo pneum nářadím v soudržných horninách tř. 3</t>
  </si>
  <si>
    <t>-1191772263</t>
  </si>
  <si>
    <t>3,5*0,9*(1,55-0,55)</t>
  </si>
  <si>
    <t>3*0,9*(1,55-0,25)</t>
  </si>
  <si>
    <t>7*0,9*(1,55-0,1)</t>
  </si>
  <si>
    <t>rýhy*0,5</t>
  </si>
  <si>
    <t>151101101</t>
  </si>
  <si>
    <t>Zřízení příložného pažení a rozepření stěn rýh hl do 2 m</t>
  </si>
  <si>
    <t>CS ÚRS 2014 02</t>
  </si>
  <si>
    <t>-1376339216</t>
  </si>
  <si>
    <t>2*13,5*1,55</t>
  </si>
  <si>
    <t>Mezisoučet</t>
  </si>
  <si>
    <t>(4+4+2+2)*2*2</t>
  </si>
  <si>
    <t>151101111</t>
  </si>
  <si>
    <t>Odstranění příložného pažení a rozepření stěn rýh hl do 2 m</t>
  </si>
  <si>
    <t>1420844303</t>
  </si>
  <si>
    <t>162301101</t>
  </si>
  <si>
    <t>Vodorovné přemístění do 500 m výkopku/sypaniny z horniny tř. 1 až 4</t>
  </si>
  <si>
    <t>-1622736828</t>
  </si>
  <si>
    <t>"zásyp zpětný zeminou</t>
  </si>
  <si>
    <t>7*0,9*(1,55-0,6-0,1)</t>
  </si>
  <si>
    <t>4*2*(2-0,6-0,1)*2</t>
  </si>
  <si>
    <t>162701105</t>
  </si>
  <si>
    <t>Vodorovné přemístění do 10000 m výkopku/sypaniny z horniny tř. 1 až 4</t>
  </si>
  <si>
    <t>-1891953482</t>
  </si>
  <si>
    <t>-přesun2</t>
  </si>
  <si>
    <t>167101101</t>
  </si>
  <si>
    <t>Nakládání výkopku z hornin tř. 1 až 4 do 100 m3</t>
  </si>
  <si>
    <t>1716978090</t>
  </si>
  <si>
    <t>171201211R</t>
  </si>
  <si>
    <t>Poplatek za uložení odpadu ze sypaniny na skládce</t>
  </si>
  <si>
    <t>-456082343</t>
  </si>
  <si>
    <t>skládka*1,8</t>
  </si>
  <si>
    <t>-167319017</t>
  </si>
  <si>
    <t>-písek</t>
  </si>
  <si>
    <t>58344197</t>
  </si>
  <si>
    <t>štěrkodrť frakce 0/63</t>
  </si>
  <si>
    <t>CS ÚRS 2018 02</t>
  </si>
  <si>
    <t>444024846</t>
  </si>
  <si>
    <t>štěrk*1,8</t>
  </si>
  <si>
    <t>175111101</t>
  </si>
  <si>
    <t>Obsypání potrubí ručně sypaninou bez prohození sítem, uloženou do 3 m</t>
  </si>
  <si>
    <t>CS ÚRS 2017 01</t>
  </si>
  <si>
    <t>-802083629</t>
  </si>
  <si>
    <t>13,5*0,9*0,6</t>
  </si>
  <si>
    <t>4*2*0,6*2</t>
  </si>
  <si>
    <t>písek/2</t>
  </si>
  <si>
    <t>175151101</t>
  </si>
  <si>
    <t>Obsypání potrubí strojně sypaninou bez prohození, uloženou do 3 m</t>
  </si>
  <si>
    <t>-1372169101</t>
  </si>
  <si>
    <t>58331289</t>
  </si>
  <si>
    <t>kamenivo těžené drobné frakce 0/2</t>
  </si>
  <si>
    <t>-1589801788</t>
  </si>
  <si>
    <t>písek*1,8</t>
  </si>
  <si>
    <t>181301101</t>
  </si>
  <si>
    <t>Rozprostření ornice tl vrstvy do 100 mm pl do 500 m2 v rovině nebo ve svahu do 1:5</t>
  </si>
  <si>
    <t>-1964400772</t>
  </si>
  <si>
    <t>181411131</t>
  </si>
  <si>
    <t>Založení parkového trávníku výsevem plochy do 1000 m2 v rovině a ve svahu do 1:5</t>
  </si>
  <si>
    <t>2131574603</t>
  </si>
  <si>
    <t>00572470</t>
  </si>
  <si>
    <t>osivo směs travní univerzál</t>
  </si>
  <si>
    <t>1817075036</t>
  </si>
  <si>
    <t>ornp*0,03</t>
  </si>
  <si>
    <t>19901001xR</t>
  </si>
  <si>
    <t>Poplatky za zábory pozemků</t>
  </si>
  <si>
    <t>-1041132873</t>
  </si>
  <si>
    <t>19901002xR</t>
  </si>
  <si>
    <t>Dočasné dopravní značení</t>
  </si>
  <si>
    <t>-1067767541</t>
  </si>
  <si>
    <t>19901004xR</t>
  </si>
  <si>
    <t>Poplatky za vytýčení sítí</t>
  </si>
  <si>
    <t>2049797008</t>
  </si>
  <si>
    <t>Svislé a kompletní konstrukce</t>
  </si>
  <si>
    <t>360365131</t>
  </si>
  <si>
    <t>Svařované nosné spoje aluminotermické pruty D do 22mm</t>
  </si>
  <si>
    <t>1989379838</t>
  </si>
  <si>
    <t>Ostatní konstrukce a práce-bourání</t>
  </si>
  <si>
    <t>919735116</t>
  </si>
  <si>
    <t>Řezání stávajícího živičného krytu hl do 300 mm</t>
  </si>
  <si>
    <t>-380439113</t>
  </si>
  <si>
    <t>3,5*2</t>
  </si>
  <si>
    <t>789</t>
  </si>
  <si>
    <t>Povrchové úpravy ocelových konstrukcí a technologických zařízení</t>
  </si>
  <si>
    <t>789234112</t>
  </si>
  <si>
    <t>Provedení otryskání potrubí do DN 600 stupeň zarezavění A stupeň přípravy Sa 2 1/2</t>
  </si>
  <si>
    <t>1436040160</t>
  </si>
  <si>
    <t>58153682</t>
  </si>
  <si>
    <t>písek technický filtrační sušený PR PAP frakce 0,5/1</t>
  </si>
  <si>
    <t>-1212986797</t>
  </si>
  <si>
    <t>otrysk*0,025</t>
  </si>
  <si>
    <t>Práce a dodávky M</t>
  </si>
  <si>
    <t>21-M</t>
  </si>
  <si>
    <t>Elektromontáže</t>
  </si>
  <si>
    <t>210812033</t>
  </si>
  <si>
    <t>Montáž kabel Cu plný kulatý do 1 kV 4x6 až 10 mm2 uložený volně nebo v liště (CYKY)</t>
  </si>
  <si>
    <t>1699184607</t>
  </si>
  <si>
    <t>34111076</t>
  </si>
  <si>
    <t>kabel silový s Cu jádrem 1 kV 4x10mm2</t>
  </si>
  <si>
    <t>128</t>
  </si>
  <si>
    <t>-1569279379</t>
  </si>
  <si>
    <t>23-M</t>
  </si>
  <si>
    <t>Montáže potrubí</t>
  </si>
  <si>
    <t>230083120</t>
  </si>
  <si>
    <t>Demontáž potrubí do šrotu do 250 kg D 324 mm, tl 6,0 mm</t>
  </si>
  <si>
    <t>-95653017</t>
  </si>
  <si>
    <t>230083140</t>
  </si>
  <si>
    <t>Demontáž potrubí do šrotu do 250 kg D 426 mm, tl 6,0 mm</t>
  </si>
  <si>
    <t>-197483209</t>
  </si>
  <si>
    <t>23020021xR</t>
  </si>
  <si>
    <t>Přeprava demont. potrubí na skládku</t>
  </si>
  <si>
    <t>-245905069</t>
  </si>
  <si>
    <t>230170005</t>
  </si>
  <si>
    <t>Tlakové zkoušky těsnosti potrubí - příprava DN do 350</t>
  </si>
  <si>
    <t>-1778291557</t>
  </si>
  <si>
    <t>230170015</t>
  </si>
  <si>
    <t>Tlakové zkoušky těsnosti potrubí - zkouška DN do 350</t>
  </si>
  <si>
    <t>136003674</t>
  </si>
  <si>
    <t>230200123</t>
  </si>
  <si>
    <t>Nasunutí potrubní sekce do ocelové chráničky DN 300</t>
  </si>
  <si>
    <t>-703924992</t>
  </si>
  <si>
    <t>100mat3</t>
  </si>
  <si>
    <t>Manžeta na chráničku/ochranno trubku dn 450 / dn 315</t>
  </si>
  <si>
    <t>256</t>
  </si>
  <si>
    <t>106939127</t>
  </si>
  <si>
    <t>230200213R</t>
  </si>
  <si>
    <t>Odstavení ocelového potrubí pomocí balónovací soupravy - Fastra RVB 2010 - F1</t>
  </si>
  <si>
    <t>35948364</t>
  </si>
  <si>
    <t>100mat9</t>
  </si>
  <si>
    <t>Balónovací návarek na ocelové potrubí DN 300</t>
  </si>
  <si>
    <t>571025939</t>
  </si>
  <si>
    <t>23020030xR</t>
  </si>
  <si>
    <t>Profouknutí potrubí inertním plynem do DN 300 - odplynění</t>
  </si>
  <si>
    <t>1981101360</t>
  </si>
  <si>
    <t>230201142</t>
  </si>
  <si>
    <t>Montáž trubních dílů přivařovacích D 324,6 mm tl stěny 6,0 mm</t>
  </si>
  <si>
    <t>1495041463</t>
  </si>
  <si>
    <t>100mat6</t>
  </si>
  <si>
    <t>Přesuvka SCHUCK SMU DN 300</t>
  </si>
  <si>
    <t>-1427277180</t>
  </si>
  <si>
    <t>100mat7</t>
  </si>
  <si>
    <t>Přechodka PE/ocel dn315/DN300</t>
  </si>
  <si>
    <t>880327109</t>
  </si>
  <si>
    <t>230205155</t>
  </si>
  <si>
    <t>Montáž potrubí plastového svařovaného na tupo nebo elektrospojkou dn 315 mm en 12,1 mm</t>
  </si>
  <si>
    <t>1131976743</t>
  </si>
  <si>
    <t>100mat4</t>
  </si>
  <si>
    <t>Trubka dn 315 PE 100 RC SDR 17,6 s ochranným pláštěm</t>
  </si>
  <si>
    <t>1519983690</t>
  </si>
  <si>
    <t>100mat10</t>
  </si>
  <si>
    <t>Elektrospojka PE dn 315</t>
  </si>
  <si>
    <t>-928372068</t>
  </si>
  <si>
    <t>230205171</t>
  </si>
  <si>
    <t>Montáž potrubí plastového svařovaného na tupo nebo elektrospojkou dn 450 mm en 25,5 mm</t>
  </si>
  <si>
    <t>-606040919</t>
  </si>
  <si>
    <t>100mat5</t>
  </si>
  <si>
    <t>Chránička dn 450 PE 100 SDR 17,6</t>
  </si>
  <si>
    <t>-1218824227</t>
  </si>
  <si>
    <t>230205441</t>
  </si>
  <si>
    <t>Montáž trubního dílu PE svařovaného na tupo nebo elektrospojkou dn 315 mm en 12,1 mm</t>
  </si>
  <si>
    <t>-199877810</t>
  </si>
  <si>
    <t>100mat8</t>
  </si>
  <si>
    <t>Záslepka PE dn 315 SDR 17,6</t>
  </si>
  <si>
    <t>-550725116</t>
  </si>
  <si>
    <t>230210013</t>
  </si>
  <si>
    <t>Oprava opláštění ruční ovinem páskou za studena 2vrstvy</t>
  </si>
  <si>
    <t>1308987586</t>
  </si>
  <si>
    <t>"plocha + překrytí 50% + ztratné 15%"</t>
  </si>
  <si>
    <t>(2*3,14*0,15)*4*2" propoje na potrubí DN 300</t>
  </si>
  <si>
    <t>pás*1,5*1,15</t>
  </si>
  <si>
    <t>100mat58</t>
  </si>
  <si>
    <t>Ochranná izolační páska Serviwrap R30A na ocelové potrubí a tvarovky, š=100 mm I=15 m</t>
  </si>
  <si>
    <t>216448231</t>
  </si>
  <si>
    <t xml:space="preserve">" páska Serviwrap š=100 mm I=15 m - 1,5 m2 </t>
  </si>
  <si>
    <t>serviwrap/1,5</t>
  </si>
  <si>
    <t>9"ks</t>
  </si>
  <si>
    <t>230220006</t>
  </si>
  <si>
    <t>Montáž litinového poklopu</t>
  </si>
  <si>
    <t>113425966</t>
  </si>
  <si>
    <t>"čichačka</t>
  </si>
  <si>
    <t>100mat2</t>
  </si>
  <si>
    <t>Poklop zemní vč. podkladní desky</t>
  </si>
  <si>
    <t>1977253670</t>
  </si>
  <si>
    <t>230220031</t>
  </si>
  <si>
    <t>Montáž čichačky na chráničku PN 38 6724</t>
  </si>
  <si>
    <t>-1118469601</t>
  </si>
  <si>
    <t>100mat1</t>
  </si>
  <si>
    <t>Čichačka na chráničku</t>
  </si>
  <si>
    <t>951882560</t>
  </si>
  <si>
    <t>230230078</t>
  </si>
  <si>
    <t>Čištění potrubí PN 38 6416 DN 300</t>
  </si>
  <si>
    <t>99464382</t>
  </si>
  <si>
    <t>HZS</t>
  </si>
  <si>
    <t>Hodinové zúčtovací sazby</t>
  </si>
  <si>
    <t>HZS20051xR</t>
  </si>
  <si>
    <t>Revize plynovod</t>
  </si>
  <si>
    <t>-1071072332</t>
  </si>
  <si>
    <t>997</t>
  </si>
  <si>
    <t>Přesun sutě</t>
  </si>
  <si>
    <t>997221551</t>
  </si>
  <si>
    <t>Vodorovná doprava suti ze sypkých materiálů do 1 km</t>
  </si>
  <si>
    <t>-2092763460</t>
  </si>
  <si>
    <t>997221559</t>
  </si>
  <si>
    <t>Příplatek ZKD 1 km u vodorovné dopravy suti ze sypkých materiálů</t>
  </si>
  <si>
    <t>-1069620946</t>
  </si>
  <si>
    <t>odvoz*9</t>
  </si>
  <si>
    <t>997221815xR</t>
  </si>
  <si>
    <t>Poplatek za uložení betonového odpadu na skládce</t>
  </si>
  <si>
    <t>-1636149880</t>
  </si>
  <si>
    <t>-kamenivo</t>
  </si>
  <si>
    <t>-živice</t>
  </si>
  <si>
    <t>997221816xR</t>
  </si>
  <si>
    <t>Poplatek za uložení asfaltového odpadu na skládce</t>
  </si>
  <si>
    <t>1100047609</t>
  </si>
  <si>
    <t>997221817xR</t>
  </si>
  <si>
    <t>Poplatek za uložení štěrku na skládce</t>
  </si>
  <si>
    <t>548059251</t>
  </si>
  <si>
    <t>012002000</t>
  </si>
  <si>
    <t>Geodetické práce</t>
  </si>
  <si>
    <t>-1166404608</t>
  </si>
  <si>
    <t>030001000</t>
  </si>
  <si>
    <t>Zařízení staveniště</t>
  </si>
  <si>
    <t>CS ÚRS 2017 02</t>
  </si>
  <si>
    <t>2106459742</t>
  </si>
  <si>
    <t>045002000</t>
  </si>
  <si>
    <t>Kompletační a koordinační činnost</t>
  </si>
  <si>
    <t>656732675</t>
  </si>
  <si>
    <t>SO 18-01 - Místní komunikace (OKAS)</t>
  </si>
  <si>
    <t>11310616R</t>
  </si>
  <si>
    <t>Rozebrání dlažeb pěší komunikace ze zámkové dlažby s ložem z kameniva s odvozem na skládku zhotovitele</t>
  </si>
  <si>
    <t>-720085352</t>
  </si>
  <si>
    <t>Demolice - Dlažba - Odstranění cementobetonové dlažby tl.60mm z dělícího ostrůvku, včetně odvozu a uložení na skládku zhotovitele.</t>
  </si>
  <si>
    <t>(10,8+9,8+8,2+11,1+10,2+8,6)</t>
  </si>
  <si>
    <t>-652623118</t>
  </si>
  <si>
    <t>Demolice - Dlažba - Odstranění stávajících žulových kostek 125x125x125mm ze stávající přídlažby,</t>
  </si>
  <si>
    <t>četně jejího očištění - předpoklad 10% bude odvezeno a uloženo na skládku zhotovitele (likvidace v režii zhotovitele).</t>
  </si>
  <si>
    <t>(10,6+104,3+35,1+123,4+1,5+0,8*4+1,5)*0,125*0,1</t>
  </si>
  <si>
    <t>Demolice - Dlažba - Šetrné odstranění stávajících drobných žulových kostek 125x125x125mm z plochy dělícího ostrůvku,</t>
  </si>
  <si>
    <t xml:space="preserve"> včetně jejího očištění - předpoklad 10% procent bude odvezeno a uloženo na skládku zhotovitele (likvidace v režii zhotovitele).</t>
  </si>
  <si>
    <t>4,43*0,1</t>
  </si>
  <si>
    <t>234958884</t>
  </si>
  <si>
    <t xml:space="preserve">Demolice - Dlažba - Šetrné odstranění stávajících žulových kostek 125x125x125mm ze stávající přídlažby, včetně jejího očištění. </t>
  </si>
  <si>
    <t>Žulové kostky budou uloženy v blízkosti stavby pro opětovné uložení - předpoklad využití 90% stávajících žulových kostek.</t>
  </si>
  <si>
    <t>(10,6+104,3+35,1+123,4+1,5+0,8*4+1,5)*0,125*0,9</t>
  </si>
  <si>
    <t xml:space="preserve">Demolice - Dlažba - Šetrné odstranění stávajících drobných žulových kostek 125x125x125mm z plochy dělícího ostrůvku, včetně jejího očištění. </t>
  </si>
  <si>
    <t>4,43*0,9</t>
  </si>
  <si>
    <t>2134295370</t>
  </si>
  <si>
    <t>Demolice - Vozovka - Vybourání ložné asfaltobetonové vrstvy vozovky v tl. 60mm, včetně odvozu a uložení na skládku zhotovitele.</t>
  </si>
  <si>
    <t>(637,4+692,8+17,2+23,1+2,5)*0,06</t>
  </si>
  <si>
    <t>Demolice - Vozovka - Vybourání podkladní asfaltobetonové vrstvy vozovky v tl. 90mm, včetně odvozu a uložení na skládku zhotovitele.</t>
  </si>
  <si>
    <t>(637,4+692,8+17,2+23,1+2,5)*0,09</t>
  </si>
  <si>
    <t>700645027</t>
  </si>
  <si>
    <t>Demolice - Výkopy - Odstranění sypkých podkladních vrstev (štěrkodrť, zemina třídy I dle ČSN 73 6133) pro demolici stávajících UV a přípojek</t>
  </si>
  <si>
    <t>18,55*1,2*2,1+1,8*1,8*2,1*6</t>
  </si>
  <si>
    <t>Demolice - Výkopy - Odstranění sypkých podkladních vrstev (štěrkodrť, zemina třídy I dle ČSN 73 6133) v tl. dle nového souvrství</t>
  </si>
  <si>
    <t>(9,8+10,2+5,3)*0,76+(10,8+8,2+11,1+8,6)*0,94+(637,4+692,8+17,2+23,1+2,5)*0,4</t>
  </si>
  <si>
    <t>113154122.R</t>
  </si>
  <si>
    <t>Frézování živičného krytu tl 40 mm pruh š 1 m pl do 500 m2 bez překážek v trase</t>
  </si>
  <si>
    <t>-1992582893</t>
  </si>
  <si>
    <t>Demolice - Vozovka - Frézování obrusné vrstvy vozovky v tl. 40mm, včetně odvozu a uložení na skládku Martinov do vzdálenosti 12km.</t>
  </si>
  <si>
    <t>(754,8+713,8+17,2+35,8+15,2)</t>
  </si>
  <si>
    <t>120951123.r</t>
  </si>
  <si>
    <t>Bourání zdiva z ŽB nebo předpjatého betonu v odkopávkách nebo prokopávkách strojně s odvozem na skládku zhotovitele</t>
  </si>
  <si>
    <t>-1461897438</t>
  </si>
  <si>
    <t>Demolice - Inženýrské sítě - Vybourání stávajících ŽB uličních vpustí, včetně jejich odvozu a uložení na skládku zhotovitele.</t>
  </si>
  <si>
    <t>vybouraná betonová suť bude odvezena a uložena na skládku zhotovotele (likvidace v režii zhotovitele)</t>
  </si>
  <si>
    <t>- průměrná hloubka dna stávajících UV - 3,0m</t>
  </si>
  <si>
    <t>- dílce o vnitřním Ø 500mm</t>
  </si>
  <si>
    <t>- stěny dílce tl. 65mm</t>
  </si>
  <si>
    <t>- počet stávajících UV = 6ks</t>
  </si>
  <si>
    <t>- tloušťka dna UV = 80mm</t>
  </si>
  <si>
    <t>(3,14*0,32^2*3-3,14*0,25^2*3+3,14*0,32^2*0,08)*6</t>
  </si>
  <si>
    <t>-1104183044</t>
  </si>
  <si>
    <t>Demolice - Výkopy - Odstranění zeminy třídy I dle ČSN 73 6133 pro zřízení nových uličních vpustí, včetně odvozu a uložení na skládku zhotovitele</t>
  </si>
  <si>
    <t>12*1,8*1,8*2,3</t>
  </si>
  <si>
    <t>1307994144</t>
  </si>
  <si>
    <t>Demolice - Sanace - Odstranění zeminy třídy I dle ČSN 73 6133 v tl. 500mm pro zřízení sananční vrstvy</t>
  </si>
  <si>
    <t>1336*0,5</t>
  </si>
  <si>
    <t>132101101.R</t>
  </si>
  <si>
    <t>Hloubení rýh šířky do 600 mm v hornině tř. 1 a 2 objemu do 100 m3</t>
  </si>
  <si>
    <t>-1456448415</t>
  </si>
  <si>
    <t>Demolice - Výkopy - Odstranění zeminy třídy I dle ČSN 73 6133 pro zřízení nových kanalizačních přípojek uličních vpustí</t>
  </si>
  <si>
    <t>111,3*0,5*1</t>
  </si>
  <si>
    <t>Demolice - Výkopy - Odstranění zeminy třídy I dle ČSN 73 6133 pro zřízení trativodního žebra š. 400mm a výšky 500mm</t>
  </si>
  <si>
    <t>(125,7+143,5)*0,4*0,5</t>
  </si>
  <si>
    <t>-99691933</t>
  </si>
  <si>
    <t>Demolice - Výkopy - Zřízení rozpěrného pažaní u výkopů pro nové UV výšky 2,00m a kanalizační přípojky</t>
  </si>
  <si>
    <t>2*279,80</t>
  </si>
  <si>
    <t>Demolice - Výkopy - Zřízení rozpěrného pažaní u výkopů pro odstarnění stávajících UV a kanalizačních přípojek o výšce 2,10m</t>
  </si>
  <si>
    <t>(2*(18,55+1,2)+4*1,8*2,1*6)*2,1</t>
  </si>
  <si>
    <t>-1291038229</t>
  </si>
  <si>
    <t>174101101.R</t>
  </si>
  <si>
    <t>Zásyp jam, šachet rýh nebo kolem objektů štěrkodrtí se zhutněním</t>
  </si>
  <si>
    <t>-1972102801</t>
  </si>
  <si>
    <t>Dělící ostrůvek - Zásyp ze štěrkodrtí fr. 0/63mmn pro novou konstrukci dělícího ostrůvku, včetně nákupu, dovozu na stavbu a hutnění.</t>
  </si>
  <si>
    <t>Dělící ostrůvek v úrovní vozovky tl. 200mm</t>
  </si>
  <si>
    <t>Dělící ostrůvek nad úrovní vozovky tl. 400mm</t>
  </si>
  <si>
    <t>Obruby tl. 500mm</t>
  </si>
  <si>
    <t>(10,4+10,7+4,4)*0,2+(11,4+8,5+11,6+8,9)*0,4+15*0,5</t>
  </si>
  <si>
    <t>1882925221</t>
  </si>
  <si>
    <t>Sanace podloží vozovky – Úprava parapláně včetně hutnění v zeminách tř. I dle ČSN 73 6133 (E0,2=&gt;45MPa, E0/E0,1&lt;2,3)</t>
  </si>
  <si>
    <t>1336</t>
  </si>
  <si>
    <t>Souvrství vozovky - Úprava zemní pláně včetně hutnění v zeminách tř. I dle ČSN 73 6133 (E0,2=&gt;45MPa, E0/E0,1&lt;2,3)</t>
  </si>
  <si>
    <t>Dělící ostrůvek - Úprava zemní pláně včetně hutnění v zeminách tř. I dle ČSN 73 6133 (E0,2=&gt;30MPa, E0/E0,1&lt;2,3)</t>
  </si>
  <si>
    <t>11,4+10,4+8,5+11,6+10,7+8,9+4,4+15</t>
  </si>
  <si>
    <t>Dělící ostrůvek - Úprava parapláně včetně hutnění v zeminách tř. I dle ČSN 73 6133 (E0,2=&gt;45MPa, E0/E0,1&lt;2,3)</t>
  </si>
  <si>
    <t>11,4+10,4+8,5+11,6+10,7+8,9+5,3+15</t>
  </si>
  <si>
    <t>-1811946793</t>
  </si>
  <si>
    <t xml:space="preserve">Sanace podloží vozovky - Separační/výztužná tkaná geotextílie uložena na upravenou parapláň. </t>
  </si>
  <si>
    <t>Geotextílie bude mít pevnost v tahu pv příčném i podélném směru 80kN/m a odolnost proti přetržení CBR-10kN</t>
  </si>
  <si>
    <t>1336,00</t>
  </si>
  <si>
    <t>1186105245</t>
  </si>
  <si>
    <t>1978420379</t>
  </si>
  <si>
    <t>Demolice - Inženýrské sítě - Odstranění (vybourání) kanaliazčních přípojek od stávajícíh UV</t>
  </si>
  <si>
    <t>Předpoklad materiálu přípojky je kamenina DN200.</t>
  </si>
  <si>
    <t>8,9+3,5+2,15+4</t>
  </si>
  <si>
    <t>990512814</t>
  </si>
  <si>
    <t xml:space="preserve">Demolice - Vozovka - Nařezání obrusné vrstvy asfaltového krytu (začátek a konec úseku, podél rekonstruované tramvajové tratě, v místech styků </t>
  </si>
  <si>
    <t xml:space="preserve"> křižovatek a při překopech). Nařezání bude provedeno kotoučovou pilou do hloubky 40mm.</t>
  </si>
  <si>
    <t>33,8+25+16+4,1+37,9+83,9+33,7+44,3+34,1+93,5</t>
  </si>
  <si>
    <t>1511364319</t>
  </si>
  <si>
    <t>Demolice - Obruby - Poplatek za uložení betonového lože na skládku zhotovitele.</t>
  </si>
  <si>
    <t>15,09*2,3</t>
  </si>
  <si>
    <t>7,46*2,3</t>
  </si>
  <si>
    <t>Demolice - Obruby - Poplatek za uložení betonových obrubníků na skládku.</t>
  </si>
  <si>
    <t>(0,12+0,17)*2,3</t>
  </si>
  <si>
    <t>Demolice - Dlažba - Poplatek za uložení cementobetonové dlažba na skládku</t>
  </si>
  <si>
    <t>3,52*2,0</t>
  </si>
  <si>
    <t>Demolice - Inženýrské sítě - Poplatek za uložení vybouraných uličních vpustí na skládku</t>
  </si>
  <si>
    <t>2,41*2,5</t>
  </si>
  <si>
    <t>Svislé dopravní zančení - Poplatek za uložení betonové sutě na skládku zhotovitele</t>
  </si>
  <si>
    <t>1,54*2,3</t>
  </si>
  <si>
    <t>-334958790</t>
  </si>
  <si>
    <t>Demolice - Vozovka - Poplatek za uložení vybouraných asfaltových vrstev vozovky na skládku.</t>
  </si>
  <si>
    <t>(82,38+123,57)*2,4</t>
  </si>
  <si>
    <t>-399172955</t>
  </si>
  <si>
    <t>Demolice - Inženýrské sítě - Poplatek za uložení přípojky z kameninového potrubí na skládku</t>
  </si>
  <si>
    <t>18,55*37/1000</t>
  </si>
  <si>
    <t>Demolice - Obruby - Poplatek za uložení kamenných obrubníků na skládku zhotovitele.</t>
  </si>
  <si>
    <t>1,29*0,25*2,6</t>
  </si>
  <si>
    <t>Demolice - Dalžba - Poplatek za uložení žulových kostek na skládku zhotovitele</t>
  </si>
  <si>
    <t>(3,5+0,44)*0,125*2,6</t>
  </si>
  <si>
    <t>Demolice - Výkopy - Poplatek za uložení sypkých podkladních vrstev na skládku.</t>
  </si>
  <si>
    <t>(604,81+668+57,57+53,84+116,64+26,5)*1,9</t>
  </si>
  <si>
    <t>13R</t>
  </si>
  <si>
    <t>Jádrové vrtání do DN 200</t>
  </si>
  <si>
    <t>1816238923</t>
  </si>
  <si>
    <t>Inženýrské sítě – UV - Zřízení jádrových vývrtů DN170 ve stěnách uličních vpustí pro napojení trativodní trouby DN150, včetně zatěsnění</t>
  </si>
  <si>
    <t>451541111R</t>
  </si>
  <si>
    <t>Lože pod potrubí otevřený výkop ze štěrkodrtě</t>
  </si>
  <si>
    <t>1376410372</t>
  </si>
  <si>
    <t>Inženýrské sítě – UV - Podsyp ze štěrkodrti fr 0/32mm tl. 100mm, včetně nákupu, dovozu na stavbu a hutnění</t>
  </si>
  <si>
    <t>12*1,8*1,8*0,1</t>
  </si>
  <si>
    <t>56468111R</t>
  </si>
  <si>
    <t>Sanace podloží z kameniva hrubého drceného vel. 0-125 mm tl 300 mm</t>
  </si>
  <si>
    <t>186743030</t>
  </si>
  <si>
    <t>Sanace podloží vozovky – Kamenitá sypanina z drceného přírodního kameniva fr.0/250mm (příp. 0/125mm) v tl. 0,500m</t>
  </si>
  <si>
    <t>včetně nákupu, dovozu na stavbu a hutnění</t>
  </si>
  <si>
    <t xml:space="preserve">Na základě návrhu sanace proveden nejprve zkušební úsek. Rozměr zkušebního úseku určí TDI. Počet zkoušek určí TDI. </t>
  </si>
  <si>
    <t>Pokud by nebyly splněny požadované parametry na zemní pláni - bude přistoupeno k návrhu sanace aktivní zóny na základě</t>
  </si>
  <si>
    <t>naměřených výsledků zatěžovacích zkoušek.</t>
  </si>
  <si>
    <t>1336,00*0,5</t>
  </si>
  <si>
    <t>564841111</t>
  </si>
  <si>
    <t>Podklad ze štěrkodrtě ŠD tl 120 mm</t>
  </si>
  <si>
    <t>-546276987</t>
  </si>
  <si>
    <t>Dělící ostrůvek - Podkladní vrstva ze štěrkodrti ŠDa fr. 0/32mm tl. 120mm, včetně nákupu, dovozu na stavbu a hutnění.</t>
  </si>
  <si>
    <t>(11,4+10,4+8,5+11,6+10,7+8,9+15)</t>
  </si>
  <si>
    <t>564851113</t>
  </si>
  <si>
    <t>Podklad ze štěrkodrtě ŠD tl 170 mm</t>
  </si>
  <si>
    <t>-1109126267</t>
  </si>
  <si>
    <t>Dělící ostrůvek - Podkladní vrstva ze štěrkodrti ŠDa fr. 0/32mm tl. min. 150mm, pro výpočet uvažována s průměrnou tloušťkou vrstvy 170mm.</t>
  </si>
  <si>
    <t>Včetně nákupu, dovozu na stavbu, urovnání do požadovaného sklonu a hutnění.</t>
  </si>
  <si>
    <t>(11,4+10,4+8,5+11,6+10,7+8,9+4,4+15)</t>
  </si>
  <si>
    <t>564851114</t>
  </si>
  <si>
    <t>Podklad ze štěrkodrtě ŠD tl 180 mm</t>
  </si>
  <si>
    <t>429503148</t>
  </si>
  <si>
    <t>Souvrství vozovky - Podkladní vrstva ze štěrkodrti Šda fr. 0/32 v tl. min. 150mm, pro výpočet uvažována s průměrnou tloušťkou vrstvy 180mm.</t>
  </si>
  <si>
    <t>-1141787334</t>
  </si>
  <si>
    <t>Dělící ostrůvek - Podkladní vrstva ze štěrkodrti ŠDa fr. 0/32mm tl. 200mm, včetně nákupu, dovozu na stavbu a hutnění.</t>
  </si>
  <si>
    <t>Souvrství vozovky - Podkladní vrstva ze štěrkodrti ŠDa fr. 0/32 v tl. 200mm, včetně nákupu, dovozu na stavbu a hutnění.</t>
  </si>
  <si>
    <t>1316</t>
  </si>
  <si>
    <t>565166112</t>
  </si>
  <si>
    <t>Asfaltový beton vrstva podkladní ACP 22 (obalované kamenivo OKH) tl 90 mm š do 3 m</t>
  </si>
  <si>
    <t>38375737</t>
  </si>
  <si>
    <t>Souvrství vozovky - Asfaltový beton pro podkladní vrstvy ACP 22+ v tl. 90mm, včetně nákupu a dovozu na stavbu.</t>
  </si>
  <si>
    <t>56714211R</t>
  </si>
  <si>
    <t>Podklad ze směsi stmelené cementem SC C 8/10 (KSC I) tl 270 mm</t>
  </si>
  <si>
    <t>-372486992</t>
  </si>
  <si>
    <t>Dělící ostrůvek - Podkladní vrstva z kameniva zpevněného cementem SC C8/10 v tl. 270mm, včetně nákupu, dovozu na stavbu a hutnění.</t>
  </si>
  <si>
    <t>4,43</t>
  </si>
  <si>
    <t>573111112</t>
  </si>
  <si>
    <t>Postřik živičný infiltrační s posypem z asfaltu množství 1 kg/m2</t>
  </si>
  <si>
    <t>667398108</t>
  </si>
  <si>
    <t>Souvrství vozovky - Infiltrační postřik 1,0kg/m2, včetně nákupu a dovozu na stavbu</t>
  </si>
  <si>
    <t>573231107</t>
  </si>
  <si>
    <t>Postřik živičný spojovací ze silniční emulze v množství 0,40 kg/m2</t>
  </si>
  <si>
    <t>-1473297406</t>
  </si>
  <si>
    <t>Souvrství vozovky - Spojovací postřik 0,4kg/m2, včetně nákupu a dovozu na stavbu</t>
  </si>
  <si>
    <t>2*1461,30</t>
  </si>
  <si>
    <t>1571418952</t>
  </si>
  <si>
    <t>Souvrství vozovky - Asfaltový beton pro obrusné vrstvy ACO 11+ modifikovaný v tl. 40mm.</t>
  </si>
  <si>
    <t>1461,30</t>
  </si>
  <si>
    <t>577155132</t>
  </si>
  <si>
    <t>Asfaltový beton vrstva ložní ACL 16 (ABH) tl 60 mm š do 3 m z modifikovaného asfaltu</t>
  </si>
  <si>
    <t>-1234514499</t>
  </si>
  <si>
    <t>Souvrství vozovky - Asfaltový beton pro ložné vrstvy ACL 16+ modifikovaný v tl. 60mm.</t>
  </si>
  <si>
    <t>591211111</t>
  </si>
  <si>
    <t>Kladení dlažby z kostek drobných z kamene do lože z kameniva těženého tl 50 mm</t>
  </si>
  <si>
    <t>7982974</t>
  </si>
  <si>
    <t>Dělící ostrůvek - Dlažba - Dlažba z drobných žulových kostek 125x125x125mm.</t>
  </si>
  <si>
    <t>Tato položka zahrnuje uložení užitých žulových kostek do ložné vrstvy, včetně zásypu spár drceným kamenivem fr. 0/4mm.</t>
  </si>
  <si>
    <t>3,99</t>
  </si>
  <si>
    <t>4,43-3,99</t>
  </si>
  <si>
    <t>1453774243</t>
  </si>
  <si>
    <t>Dlažba z drobných žulových kostek 125x125x125mm. Tato položka zahrnuje nákupu nových žulových kostek</t>
  </si>
  <si>
    <t>1604040974</t>
  </si>
  <si>
    <t>Přídlažba - Uložení přídlažba tvořená jednou řadou užitých žulových kostek 0,125x0,125x0,125 do betonového lože</t>
  </si>
  <si>
    <t>včetně vyplnění spár cementovou maltou MC25-XF4.</t>
  </si>
  <si>
    <t>31,46</t>
  </si>
  <si>
    <t>Přídlažba - Uložení přídlažby tvořené jednou řadou nových žulových kostek 0,125x0,125x0,125 do betonového lože</t>
  </si>
  <si>
    <t>53,85-31,46</t>
  </si>
  <si>
    <t>-200592706</t>
  </si>
  <si>
    <t>Přídlažba - Přídlažba tvořená jednou řadou žulových kostek 125x125x125mm.</t>
  </si>
  <si>
    <t>Tato položka zahrnuje nákup nových žulových kostek</t>
  </si>
  <si>
    <t>Bude užito 10% nových žulových kostek</t>
  </si>
  <si>
    <t>637018296</t>
  </si>
  <si>
    <t>Dělící ostrůvek - Obruby - Kamenné obrubníky 1000x250x250mm. Tato položka zahrnuje uložení a nákup nových kamenných obrubníků do sedlového bet. lože</t>
  </si>
  <si>
    <t>včetně vyplnění spár cementovou maltou MC25-XF4 v tl. 5-10mm. Obruby nebudou vybaveny zámky.</t>
  </si>
  <si>
    <t>Obruby budou kamenicky opracovány a na viditelných površích pemrlovány.</t>
  </si>
  <si>
    <t>U směrových oblouků R&lt;15m budou opracovány do oblouku. U směrových oblouků R&gt;15m můžou být kladeny polygonálně. Všechny ostré hrany budou zaobleny.</t>
  </si>
  <si>
    <t>(10,1+6+7,3+10,2+6,5+8,1+1,5)*0,1</t>
  </si>
  <si>
    <t>Dělící ostrůvek - Obruby - Kamenné obrubníky 1000x250x250mm. Tato položka zahrnuje uložení užitých kamenných obrubníků do sedlového betonového lože.</t>
  </si>
  <si>
    <t>(10,1+6+7,3+10,2+6,5+8,1+1,5)*0,9</t>
  </si>
  <si>
    <t>obrubník kamenný žulový přímý 1000x250x250mm</t>
  </si>
  <si>
    <t>-14429551</t>
  </si>
  <si>
    <t xml:space="preserve">Dělící ostrůvek - Obruby - Kamenné obrubníky 1000x250x250mm. </t>
  </si>
  <si>
    <t>916131213</t>
  </si>
  <si>
    <t>-639331215</t>
  </si>
  <si>
    <t>Osazení silničního obrubníku betonového se zřízením lože, s vyplněním a zatřením spár cementovou maltou stojatého s boční opěrou z betonu prostého, do lože z betonu prostého</t>
  </si>
  <si>
    <t>Včetně nákupu, dovozu na stavbu, uložení do sedlového betonového lože a vyplnění spár cementovou maltou MC25-XF4 v tl. 5-10mm.</t>
  </si>
  <si>
    <t>5,5</t>
  </si>
  <si>
    <t>59217029</t>
  </si>
  <si>
    <t>obrubník betonový silniční nájezdový 1000x150x150mm</t>
  </si>
  <si>
    <t>28637795</t>
  </si>
  <si>
    <t>Dělící ostrůvek - Obruby - Betonové přejízdné obrubníky 1000x150x150 z betonu C35/45-XF4.</t>
  </si>
  <si>
    <t>916231213</t>
  </si>
  <si>
    <t>Osazení chodníkového obrubníku betonového stojatého s boční opěrou do lože z betonu prostého</t>
  </si>
  <si>
    <t>-1737019153</t>
  </si>
  <si>
    <t>Osazení chodníkového obrubníku betonového se zřízením lože, s vyplněním a zatřením spár cementovou maltou stojatého s boční opěrou z betonu prostého, do lože z betonu prostého</t>
  </si>
  <si>
    <t>Včetně nákupu, dovozu na stavbu a uložení do sedlového betonového lože a vyplnění spár cementovou maltou MC25-XF4 v tl. 5-10mm.</t>
  </si>
  <si>
    <t>4*1,7</t>
  </si>
  <si>
    <t>59217017</t>
  </si>
  <si>
    <t>obrubník betonový chodníkový 1000x100x250mm</t>
  </si>
  <si>
    <t>-1274321181</t>
  </si>
  <si>
    <t xml:space="preserve">Dělící ostrůvek - Obruby - Betonové chodníkové obrubníky 1000x100x250mm z betonu C35/45-XF4. </t>
  </si>
  <si>
    <t>91972112R</t>
  </si>
  <si>
    <t>Geomříž pro stabilizaci podkladu tuhá dvouosá z PP podélná pevnost v tahu do 50 kN/m</t>
  </si>
  <si>
    <t>711625990</t>
  </si>
  <si>
    <t>Souvrství vozovky - Uložení geomříže š. 1,00m proti prokopírování trhlin z rozhraní spodních vozovkových vrstev pod obrusnou vrstvu.</t>
  </si>
  <si>
    <t>Výztužná geomříž bude mít pevnost v tahu podélně i příčně 50kN/m a bod měknutí min. 210°C, včetně nákupu a dovozu na stavbu.</t>
  </si>
  <si>
    <t>1*(65,2+65+157,1+157,1+37+38,8)</t>
  </si>
  <si>
    <t>596211111</t>
  </si>
  <si>
    <t>Kladení zámkové dlažby komunikací pro pěší tl 60 mm skupiny A pl do 100 m2</t>
  </si>
  <si>
    <t>-408270248</t>
  </si>
  <si>
    <t>Dělící ostrůvek - Dlažba - Uložení cementobetonové dlažby z betonu C35/45-XF4 ve tvaru H šedé barvy tl. 60mm pro chodník a odrazné části ostrůvku</t>
  </si>
  <si>
    <t xml:space="preserve"> včetně zásypu spár jemným křemičitým pískem.</t>
  </si>
  <si>
    <t>11,4+2,8+8,5+11,6+2,6+8,9</t>
  </si>
  <si>
    <t>Dělící ostrůvek - Dlažba - Uložení cementobetonové dlažby z betonu C35/45-XF4 ve tvaru H červené barvy tl. 60mm bez dezénu/hladké pro cyklopruh</t>
  </si>
  <si>
    <t>3,4+3,4</t>
  </si>
  <si>
    <t>Dělící ostrůvek - Dlažba - Uložení cementobetonové dlažby z betonu C35/45-XF4 ve tvaru cihla červené barvy s reliéfem tl. 60mm pro hmatné prvky</t>
  </si>
  <si>
    <t>4,2+4,2</t>
  </si>
  <si>
    <t>Dělící ostrůvek - Dlažba - Uložení cementobetonové dlažby z betonu C35/45-XF4 ve tvaru cihla žluté barvy tl. 60mm bez dezénu/hladké pro pru šíř. 100mm</t>
  </si>
  <si>
    <t>3,6*0,1</t>
  </si>
  <si>
    <t>59245006</t>
  </si>
  <si>
    <t>dlažba skladebná betonová pro nevidomé 200x100x60mm barevná</t>
  </si>
  <si>
    <t>322620622</t>
  </si>
  <si>
    <t>Cementobetonová zám.dlažba tl. 60mm z betonu C35/45-XF4 ve tvaru cihla červené barvy s reliéfem tl. 60 mm</t>
  </si>
  <si>
    <t>59245008</t>
  </si>
  <si>
    <t>dlažba skladebná betonová 200x100x60mm barevná</t>
  </si>
  <si>
    <t>-2110700099</t>
  </si>
  <si>
    <t>Cementobetonová zámková dlažba tl. 60mm z betonu C35/45-XF4 ve tvaru cihla žluté barvy tl. 60mm</t>
  </si>
  <si>
    <t>59245202</t>
  </si>
  <si>
    <t>dlažba zámková profilová základní 196x161x60mm barevná</t>
  </si>
  <si>
    <t>-977046368</t>
  </si>
  <si>
    <t>Cementobetonová zámková dlažba tl. 60mm z betonu C35/45-XF4 ve tvaru H červené barvy bez dezénu/hladké</t>
  </si>
  <si>
    <t>(3,4+3,4)</t>
  </si>
  <si>
    <t>1522197186</t>
  </si>
  <si>
    <t>Cementobetonová zámková dlažba tl. 60mm z betonu C35/45-XF4 ve tvaru H šedé barvy</t>
  </si>
  <si>
    <t>(11,4+2,8+8,5+11,6+2,6+8,9)</t>
  </si>
  <si>
    <t>842305940</t>
  </si>
  <si>
    <t>Inženýrské sítě – UV - Nátěr ploch na styku se zeminou Np+2xNa</t>
  </si>
  <si>
    <t>12*(3,7*3,16*0,6)</t>
  </si>
  <si>
    <t>-516214224</t>
  </si>
  <si>
    <t>Inženýrské sítě – UV - Obsyp uličních vpustí štěrkodrtí fr. 0/63mm hutněné po vrstvách (0,300mm) na ID=0,85; 100%PS</t>
  </si>
  <si>
    <t>12*((1,8*1,8)-(3,16*0,3^2))*3,0</t>
  </si>
  <si>
    <t>Inženýrské sítě - Kanalizační přípojka - Zásyp štěrkodrtí fr. 0/63, hutněn po vrstvách (300mm) min. 95% PS, včetně nákupu a dovozu na stavbu.</t>
  </si>
  <si>
    <t>111,3*1,1*0,5</t>
  </si>
  <si>
    <t>191912821</t>
  </si>
  <si>
    <t>Trativod - Obsyp drenážní trouby trativodu štěrkem fr. 11/22mm, včetně nákupu, dovozu na stavbu a hutnění</t>
  </si>
  <si>
    <t>-115979843</t>
  </si>
  <si>
    <t>Trativod - Stěny drenážního žebra budou vždy vyloženy separační/filtrační geotextílií min. 300g/m2</t>
  </si>
  <si>
    <t>(125,7+143,5)*(0,4+0,8+0,5+0,5)</t>
  </si>
  <si>
    <t>-714444055</t>
  </si>
  <si>
    <t>Trativod - Stěny drenážního žebra budou vždy vyloženy separační/filtrační geotextílií min. 300g/m2, včetně nákupu a dovozu na stavbu</t>
  </si>
  <si>
    <t>519400309</t>
  </si>
  <si>
    <t>Trativod - Podkladní beton C25/30-XF3 v tloušťce 50mm pro uložení trativodní trouby, včetně nákupu a dovozu na stavbu</t>
  </si>
  <si>
    <t>(125,7+143,5)*0,4*0,05</t>
  </si>
  <si>
    <t>-1101788441</t>
  </si>
  <si>
    <t xml:space="preserve">Trativod - Trativodní žebro o výšce min.500m a šířce 0,400m. Drenážní žebro bude vždy tvořeno drenážní troubou DN150 </t>
  </si>
  <si>
    <t>vhodnou do dynamicky zatížených konstrukcí, včetně nákupu, dovozu na stavbu, manipulace a případného zavíčkování konců drenážní trouby (4ks).</t>
  </si>
  <si>
    <t>125,7+143,5</t>
  </si>
  <si>
    <t>789101202</t>
  </si>
  <si>
    <t>Inženýrské sítě - Kanalizační přípojka - Zřízení podsypu z písku fr. 0/4 tl. 200mm pro uložení potrubí, včetně nákupu a dovozu na stavbu.</t>
  </si>
  <si>
    <t>111,3*1,1*0,2</t>
  </si>
  <si>
    <t>735631075</t>
  </si>
  <si>
    <t>Inženýrské sítě - Kanalizační přípojka - Uložení potrubí kanalizační přípojky z HDPE DN150 SN16, včetně nákupu a dovozu na stavbu</t>
  </si>
  <si>
    <t>111,3</t>
  </si>
  <si>
    <t>529939777</t>
  </si>
  <si>
    <t>Inženýrské sítě – UV - Podkladní beton C12/15 tl. 100 mm pro uložení uličních vpustí, včetně nákupu, dovozu a zhutnění do výkopu</t>
  </si>
  <si>
    <t>899623141</t>
  </si>
  <si>
    <t>Obetonování potrubí nebo zdiva stok betonem prostým tř. C 12/15 otevřený výkop</t>
  </si>
  <si>
    <t>-883519992</t>
  </si>
  <si>
    <t>Inženýrské sítě - Kanaliační přípojka - Obetonování kanalizační přípojky betonem C12/15 v min. tloušťce 100mm</t>
  </si>
  <si>
    <t>včetně nákupu a dovozu betonu na stavbu.</t>
  </si>
  <si>
    <t>111,3*0,8</t>
  </si>
  <si>
    <t>-383151122</t>
  </si>
  <si>
    <t>Inženýrské sítě - Kanalizační přípojka - Navrtávka DN170 kanalizace pro nové kanalizační přípojky DN150, včetně utěsnění.</t>
  </si>
  <si>
    <t>UTE</t>
  </si>
  <si>
    <t>D+M Utěsnění kanalizačních přípojek od potrubí kanalizace OVAK</t>
  </si>
  <si>
    <t>-1145084546</t>
  </si>
  <si>
    <t>Demolice - Inženýrské sítě - Utěsnění kanalizačních přípojek od potrubí kanalizace OVAK</t>
  </si>
  <si>
    <t>UV</t>
  </si>
  <si>
    <t>D+M Uliční vpusti</t>
  </si>
  <si>
    <t>-823655014</t>
  </si>
  <si>
    <t>Zřízení nových betonových uličních vpustí. Uliční vpusti budou o vnitřním průměru DN 500mm s odkalovacím prostorem a litinovým rámem.</t>
  </si>
  <si>
    <t>Uliční vpustě budou vybaveny vpusťovou mříží z kompozitních materiálů o rozměru 500/500mm a zatěžovací třídy D400 s kruhovým kalovým košem.</t>
  </si>
  <si>
    <t xml:space="preserve"> Předpokládaná výška UV je 3,20m. Včetně nákupu, dovozu na stvabu a manipulace.</t>
  </si>
  <si>
    <t>UZA</t>
  </si>
  <si>
    <t>D+M Opatření kanalizačních přípojek pachovou uzávěrou z HDPE DN150 (kolena), včetně nákupu a dovozu na stavbu</t>
  </si>
  <si>
    <t>-309390241</t>
  </si>
  <si>
    <t>Inženýrské sítě - Kanalizační přípojka - Opatření kanalizačních přípojek pachovou uzávěrou z HDPE DN150 (kolena), včetně nákupu a dovozu na stavbu.</t>
  </si>
  <si>
    <t>12*2</t>
  </si>
  <si>
    <t>Vytrhání obrub krajníků obrubníků betonových stojatých</t>
  </si>
  <si>
    <t>752860895</t>
  </si>
  <si>
    <t>Demolice - Obruby - Vybourání betonových obrubníků nájezdových 1000x150x150mm v oblasti dělícího ostrůvku, včetně odvozu a uložení na skládku</t>
  </si>
  <si>
    <t>5,5*0,15*0,15</t>
  </si>
  <si>
    <t>Demolice - Obruby - Vybourání betonových chodníkových obrubníků 1000x100x250mm v oblasti dělícího ostrůvku, vč. odvozu a uložení na skládku zhotovitel</t>
  </si>
  <si>
    <t>4*1,7*0,1*0,25</t>
  </si>
  <si>
    <t>11320212R</t>
  </si>
  <si>
    <t>Vytrhání obrub krajníků obrubníků kamenných stojatých</t>
  </si>
  <si>
    <t>1349965784</t>
  </si>
  <si>
    <t xml:space="preserve">Demolice – Obruby - Šetrné odstranění stávajících kamenných obrubníků 1000x250x250mm v oblasti dělícího ostrůvku, včetně jejich očištění. </t>
  </si>
  <si>
    <t>Obrubníky budou uloženy v blízkosti stavby pro opětovné uložení - předpoklad využití 90% stávajících kamenných obrubníků</t>
  </si>
  <si>
    <t>(10,1+6+7,3+10,2+6,5+8,1+1,5)*0,25*0,25*0,9</t>
  </si>
  <si>
    <t>Demolice – Obruby - Odstranění stávajících kamenných obrubníků 1000x250x250mm v oblasti dělícího ostrůvku, včetně jejich očištění - předpoklad 10%</t>
  </si>
  <si>
    <t>bude odvezeno a uloženo na skládku zhotovitele (likvidace v režii zhotovitele)</t>
  </si>
  <si>
    <t>(10,1+6+7,3+10,2+6,5+8,1+1,5)*0,25*0,25*0,1</t>
  </si>
  <si>
    <t>899203211</t>
  </si>
  <si>
    <t>Demontáž mříží litinových včetně rámů hmotnosti přes 100 do 150 kg</t>
  </si>
  <si>
    <t>1656893825</t>
  </si>
  <si>
    <t>899431111</t>
  </si>
  <si>
    <t>Výšková úprava uličního vstupu nebo vpusti do 200 mm zvýšením krycího hrnce, šoupěte nebo hydrantu</t>
  </si>
  <si>
    <t>1276757211</t>
  </si>
  <si>
    <t>Inženýrské sítě - Výšková úprava krycích hrnců a povrchových znaků inženýrských sítí</t>
  </si>
  <si>
    <t>454219206</t>
  </si>
  <si>
    <t>Montáž nových a stávajícíh tabulí svislého dopravního značení na sloupky, popř. na sloupy VO a TV.</t>
  </si>
  <si>
    <t>(Typy a množství z grafického programu AutoCad z projektové dokumentace)</t>
  </si>
  <si>
    <t>- 1x B12 „Zákaz vjezdu vyznačených vozidel“</t>
  </si>
  <si>
    <t>- 1x B28 „Zákaz zastavení“</t>
  </si>
  <si>
    <t>- 1x C2b „Přikázaný směr jízdy vpravo“</t>
  </si>
  <si>
    <t>- 4x C4a (zmenšená) „Přikázaný směr objíždění vpravo“</t>
  </si>
  <si>
    <t>- 1x E8a „Začátek úseku“</t>
  </si>
  <si>
    <t>- 2x E13 „Dodatková tabulka“ text MIMO MHD</t>
  </si>
  <si>
    <t>- 6x IP6 „Přechod pro chodce“</t>
  </si>
  <si>
    <t>- 2x IP20b „Konec vyhrazeného jízdního pruhu“</t>
  </si>
  <si>
    <t>- 1x IP20a „Vyhrazený jízdní pruh“</t>
  </si>
  <si>
    <t>- 2x P2 „Hlavní pozemní komunikace“</t>
  </si>
  <si>
    <t>- 4x P4 „Dej přednost v jízdě“</t>
  </si>
  <si>
    <t>- 1x P6 „Stůj, dej přednost v jízdě!“</t>
  </si>
  <si>
    <t>-428813087</t>
  </si>
  <si>
    <t>S novými litinovými kotevními patkami s 4-mi kotevními šrouby nerez A4, včetně nákupu, dovozu na stavbu a montáže.</t>
  </si>
  <si>
    <t>Kotevní šrouby budou zabetonovány do základů s využitím matrice a montážním materiálem pro uchycení značek.</t>
  </si>
  <si>
    <t>Základová patka z prostého betonu C25/30-XF4 o rozměrech 400x400x800mm, včetně nákupu, dovozu na stavbu a hutnění.</t>
  </si>
  <si>
    <t>C4a</t>
  </si>
  <si>
    <t>Svislé dopravní značení C4a, (FeZn prolis)</t>
  </si>
  <si>
    <t>-1852274505</t>
  </si>
  <si>
    <t>IP6</t>
  </si>
  <si>
    <t>Svislé dopravní značení IP6, (FeZn prolis)</t>
  </si>
  <si>
    <t>-2107327001</t>
  </si>
  <si>
    <t>P4</t>
  </si>
  <si>
    <t>Svislé dopravní značení P4, (FeZn prolis)</t>
  </si>
  <si>
    <t>-52011976</t>
  </si>
  <si>
    <t>C2b</t>
  </si>
  <si>
    <t>Svislé dopravní značení C2b, (FeZn prolis)</t>
  </si>
  <si>
    <t>-886962436</t>
  </si>
  <si>
    <t>E13</t>
  </si>
  <si>
    <t>Svislé dopravní značení E13, (FeZn prolis)</t>
  </si>
  <si>
    <t>-1125373970</t>
  </si>
  <si>
    <t>-224158842</t>
  </si>
  <si>
    <t>Sloupky z ocelových žárově zinkovaných trubek DN70mm</t>
  </si>
  <si>
    <t>915111111</t>
  </si>
  <si>
    <t>Vodorovné dopravní značení dělící čáry souvislé š 125 mm základní bílá barva</t>
  </si>
  <si>
    <t>-752725181</t>
  </si>
  <si>
    <t>- Podélná čára souvislá (V1a – 0,125m) o celkové délce 177,7m</t>
  </si>
  <si>
    <t>177,7</t>
  </si>
  <si>
    <t>33576859</t>
  </si>
  <si>
    <t>- Podélná čára přerušovaná (V2b – 1,5/1,5-0,125m) o celkové délce 47,0m</t>
  </si>
  <si>
    <t>- Podélná čára přerušovaná (V2b – 3,0/1,5-0,125m) o celkové délce 362,7m</t>
  </si>
  <si>
    <t>47+362,7</t>
  </si>
  <si>
    <t>915121111</t>
  </si>
  <si>
    <t>Vodorovné dopravní značení vodící čáry souvislé š 250 mm základní bílá barva</t>
  </si>
  <si>
    <t>1788774130</t>
  </si>
  <si>
    <t>- Podélná čára souvislá (V1a – 0,250m) o celkové délce 48,4m</t>
  </si>
  <si>
    <t>48,4</t>
  </si>
  <si>
    <t>915121121</t>
  </si>
  <si>
    <t>Vodorovné dopravní značení vodící čáry přerušované š 250 mm základní bílá barva</t>
  </si>
  <si>
    <t>103158811</t>
  </si>
  <si>
    <t>- Podélná čára přerušovaná (V2b – 1,5/1,5-0,250m) o celkové délce 94,2m</t>
  </si>
  <si>
    <t>94,2</t>
  </si>
  <si>
    <t>91513110R</t>
  </si>
  <si>
    <t>Vodorovné dopravní značení přechody pro chodce, šipky, symboly dvousložkový plast</t>
  </si>
  <si>
    <t>-1041320167</t>
  </si>
  <si>
    <t xml:space="preserve">Vodorovné dopravní značení - Druhá fáze pomocí dvousložkového plastu litého, nanášeného za studena barvy bílé.  Nebo pomocí termoplastické matrice.</t>
  </si>
  <si>
    <t>- Nápis na vozovce – text POZOR BUS (V15) o celkové ploše 10,2m2</t>
  </si>
  <si>
    <t>- Symbol svislé dopravní značky – SDZ P4 (V15) o celkové ploše 1,2m2</t>
  </si>
  <si>
    <t>10,2+1,2</t>
  </si>
  <si>
    <t>91513111R</t>
  </si>
  <si>
    <t>Vodorovné dopravní značení přechody pro chodce, šipky, symboly základní barva</t>
  </si>
  <si>
    <t>284903253</t>
  </si>
  <si>
    <t>- Přechod pro chodce (V7a) o celkové ploše 18,0m2</t>
  </si>
  <si>
    <t>- Šikmé rovnoběžné čáry (V13 – 0,5/1,0m) o celkové ploše 32,8m2</t>
  </si>
  <si>
    <t>18,0+32,8+10,2+1,2</t>
  </si>
  <si>
    <t>915211111</t>
  </si>
  <si>
    <t>Vodorovné dopravní značení dělící čáry souvislé š 125 mm bílý plast</t>
  </si>
  <si>
    <t>1039294235</t>
  </si>
  <si>
    <t>Vodorovné dopravní značení - Druhá fáze pomocí dvousložkového strukturálního plastu nanášeného za studena barvy bílé.</t>
  </si>
  <si>
    <t>915211121</t>
  </si>
  <si>
    <t>Vodorovné dopravní značení dělící čáry přerušované š 125 mm bílý plast</t>
  </si>
  <si>
    <t>865525847</t>
  </si>
  <si>
    <t>47,0+362,7</t>
  </si>
  <si>
    <t>915221111</t>
  </si>
  <si>
    <t>Vodorovné dopravní značení vodící čáry souvislé š 250 mm bílý plast</t>
  </si>
  <si>
    <t>-563796793</t>
  </si>
  <si>
    <t>915221121</t>
  </si>
  <si>
    <t>Vodorovné dopravní značení vodící čáry přerušované š 250 mm bílý plast</t>
  </si>
  <si>
    <t>2109599828</t>
  </si>
  <si>
    <t>-1678898848</t>
  </si>
  <si>
    <t>18+32,8</t>
  </si>
  <si>
    <t>91911223R</t>
  </si>
  <si>
    <t>-492294857</t>
  </si>
  <si>
    <t>Spáry – Profrézování spáry 40x20mm mezi novým a stávajícím krytem vozovky, včetně vyfoukání od zbytků živice a předehřátí okolí.</t>
  </si>
  <si>
    <t>Spáry – Profrézování spáry 40x20mm při hranách uličních vpustí, včetně vyfoukání od zbytků živice a předehřátí okolí.</t>
  </si>
  <si>
    <t>12*1,3</t>
  </si>
  <si>
    <t>919121233</t>
  </si>
  <si>
    <t>Těsnění spár zálivkou za studena pro komůrky š 20 mm hl 40 mm bez těsnicího profilu</t>
  </si>
  <si>
    <t>717040678</t>
  </si>
  <si>
    <t>Spáry – Zřízení asfaltové zálivky mezi novým a stávajícím krytem vozovky do spáry 40x20mm.</t>
  </si>
  <si>
    <t>Asfaltová modifikovaná zálivka bude provedena s přelivem 60mm a povápněna.</t>
  </si>
  <si>
    <t>Spáry -Zřízení asfaltové zalivky při hranách uličních vpustí do spáry 40x20mm.</t>
  </si>
  <si>
    <t>Asfaltová modifikovaná zálivka bude provedena bez přelivu a povápněna.</t>
  </si>
  <si>
    <t>478861761</t>
  </si>
  <si>
    <t>Svislé dopravní značení - Demontáž stávajících sloupků, včetně kotevních patek a kotevních šroubů.</t>
  </si>
  <si>
    <t>Včetně odvozu a uložení na skldáku OKAS do vzdálenosti 9km.</t>
  </si>
  <si>
    <t xml:space="preserve">Vybourání patek stávajcích sloupků svilslého dopravního značení o rozměrech </t>
  </si>
  <si>
    <t>400x400x800mm, včetně odvozu a uložení na skládku zhotovitele (likvidace v režii zhotovitele).</t>
  </si>
  <si>
    <t>966007123</t>
  </si>
  <si>
    <t>Odstranění vodorovného značení frézováním plastu z plochy</t>
  </si>
  <si>
    <t>1589741342</t>
  </si>
  <si>
    <t>(21,7+22,7)</t>
  </si>
  <si>
    <t>SO 18-02 - Místní komunikace, chodníky, cyklostezky (ÚMO OJ)</t>
  </si>
  <si>
    <t>111201101.R</t>
  </si>
  <si>
    <t>Odstranění křovin a stromů průměru kmene do 100 mm i s kořeny z celkové plochy do 1000 m2</t>
  </si>
  <si>
    <t>1403204895</t>
  </si>
  <si>
    <t>Odstranění dřevin - Smýcení křovin, včetně odstranění kořenů, odvozu a uložení na skládku zhotovitele (likvidace v režii zhotovitele)</t>
  </si>
  <si>
    <t>112151017.R</t>
  </si>
  <si>
    <t>Kácení stromů s rozřezáním a odvětvením, odstraněnín pařezu D kmene do 800 mm</t>
  </si>
  <si>
    <t>1590082764</t>
  </si>
  <si>
    <t>Odstranění dřevin - Kácení stromů s obovodem kmene &lt;80cm, včetně odstranění pařezů a kořenů, včetně odvozu a uložení na skládku zhotovitele</t>
  </si>
  <si>
    <t>112151019.R</t>
  </si>
  <si>
    <t>Kácení stromů s rozřezáním a odvětvením, odstraněním pařezu a kořenů D kmene do 1000 mm</t>
  </si>
  <si>
    <t>1002754554</t>
  </si>
  <si>
    <t>Odstranění dřevin - Kácení stromů s obovodem kmene &gt;80cm, včetně odstranění pařezů a kořenů, odvozu a uložení na skládku zhotovitele</t>
  </si>
  <si>
    <t xml:space="preserve"> (likvidace v režii zhotovitele)</t>
  </si>
  <si>
    <t>Rozebrání dlažebpěší komunikace ze zámkové dlažby s ložem z kameniva s odvozem na skládku zhotovitele</t>
  </si>
  <si>
    <t>2125436087</t>
  </si>
  <si>
    <t>Demolice - Dlažba - Odstranění cementobetonové zámkové dlažby tl. 60mm, včetně odvozu a uložení na skládku zhotovitele</t>
  </si>
  <si>
    <t>(50,3+53,1+458,3+1,5+71,8+318,4)</t>
  </si>
  <si>
    <t>11310617R</t>
  </si>
  <si>
    <t>Rozebrání dlažeb vozovek ze zámkové dlažby s ložem z kameniva s odvozem na skládku zhotovitele</t>
  </si>
  <si>
    <t>-1113968079</t>
  </si>
  <si>
    <t>Demolice - Dlažba - Odstranění cementobetonové zámkové dlažby tl. 80mm v ulici Abrahamova, včetně odvozu a uložení na skládku zhotovitele</t>
  </si>
  <si>
    <t>26,6+2,7</t>
  </si>
  <si>
    <t>Rozebrání dlažeb při překopech vozovek ze žulových kostek s očištěním pro zpětné použití, s odvozem na skládku zhotovitele</t>
  </si>
  <si>
    <t>-1424690819</t>
  </si>
  <si>
    <t>Demolice - Dlažba - Odstranění stávajících žulových kostek 125x125x125mm ze stávající přídlažby, včetně jejího očištění</t>
  </si>
  <si>
    <t>předpoklad 10% bude odvezeno a uloženo na skládku zhotovitele</t>
  </si>
  <si>
    <t>(5,7+5,6+5,6)*0,125*0,1</t>
  </si>
  <si>
    <t>69133099</t>
  </si>
  <si>
    <t>Demolice - Dlažba - Šetrné odstranění stávajících žulových kostek 125x125x125mm ze stávající přídlažby, včetně jejího očištění.</t>
  </si>
  <si>
    <t>(5,7+5,6+5,6)*0,125*0,9</t>
  </si>
  <si>
    <t>875753802</t>
  </si>
  <si>
    <t>Demolice - Asfaltový beton - Vybourání ložné a podkladní vrstvy vozovky v tl. 150mm</t>
  </si>
  <si>
    <t>včetně odvozu a uložení na skládku zhotovitele (likvidace v režii zhotovitele).</t>
  </si>
  <si>
    <t>(24,2+38,8+7,6+4,5+4,7+4,3)*0,15</t>
  </si>
  <si>
    <t>Demolice - Asfaltový beton - Vybourání ložné vrstvy chodníků v tl. 60mm, včetně odvozu a uložení na skládku zhotovitele(likvidace v režii zhotovitele)</t>
  </si>
  <si>
    <t>(29,3+17,7)*0,06</t>
  </si>
  <si>
    <t>1110279077</t>
  </si>
  <si>
    <t>Chodníky tl. 320mm</t>
  </si>
  <si>
    <t>Vozovky tl. 500mm</t>
  </si>
  <si>
    <t>(17,6+29,2+10,7+18,9+16+295,5+53,8+458,5+73,5+6,8+9,9)*0,32+(4,3+4,8+4,4+28,6+60,9+8)*0,5</t>
  </si>
  <si>
    <t>Demolice - Dlažba - Odstranění ložné vrstvy v tl. 40mm pod cementobetonovou zámkovou dlažbou z drceného kameniva 0/4mm</t>
  </si>
  <si>
    <t>(50,3+53,1+458,3+1,5+71,8+318,4+26,6+2,7)*0,04</t>
  </si>
  <si>
    <t>-1370972734</t>
  </si>
  <si>
    <t>Demolice - Asfaltová beton - Frézování obrusné vrstvy vozovky a chodníků v tl. 40mm, včetně odvozu a uložení na skládku</t>
  </si>
  <si>
    <t>(50,8+38,6+7,6+4,4+4,7+4,3+28,8+17,5)*0,04</t>
  </si>
  <si>
    <t>113201110.R</t>
  </si>
  <si>
    <t>Šetrné vytrhání obrub silničních stojatých kamenných s očištěním pro zpětné použití</t>
  </si>
  <si>
    <t>1807602504</t>
  </si>
  <si>
    <t>Demolice – Obruby - Šetrné odstranění stávajících kamenných obrubníků 1000x250x200mm, včetně jejich očištění. 297</t>
  </si>
  <si>
    <t>297*0,9</t>
  </si>
  <si>
    <t>113201111.R</t>
  </si>
  <si>
    <t>Vytrhání obrub chodníkových stojatých betonových</t>
  </si>
  <si>
    <t>1054188745</t>
  </si>
  <si>
    <t>Demolice - Obruby - Odstranění betonových chodníkových obrubníků 1000x100x250mm, včetně odvozu a uložení na skládku zhotovitele</t>
  </si>
  <si>
    <t>515</t>
  </si>
  <si>
    <t>113201112.R</t>
  </si>
  <si>
    <t xml:space="preserve">Vytrhání obrub silničních stojatých kamenných s očištěním pro zpětné použití </t>
  </si>
  <si>
    <t>-1832436210</t>
  </si>
  <si>
    <t>Vytrhání obrub silničních stojatých kamenných s očištěním pro zpětné použití</t>
  </si>
  <si>
    <t>Demolice – Obruby - Odstranění stávajících kamenných obrubníků 1000x250x200mm v oblasti dělícího ostrůvku</t>
  </si>
  <si>
    <t>včetně jejich očištění - předpokld 10% bude odvezeno a uloženo na skládku zhotovitele (likvidace v režii zhotovitele)</t>
  </si>
  <si>
    <t>297*0,1</t>
  </si>
  <si>
    <t>113202111.R</t>
  </si>
  <si>
    <t>Vytrhání obrub silničních stojatých betonových</t>
  </si>
  <si>
    <t>467106747</t>
  </si>
  <si>
    <t>Demolice - Obruby - Odstranění betonových silničních obrubníků 1000x150x250mm, včetně odvozu a uložení na skládku zhotovitele</t>
  </si>
  <si>
    <t>30,0</t>
  </si>
  <si>
    <t>-768365194</t>
  </si>
  <si>
    <t>Demolice - Inženýrské sítě - Vybourání betonového lože pod odvodňovacím žlabem, včetně odvozu a uložení na skládku zhotovitele</t>
  </si>
  <si>
    <t>11*0,7</t>
  </si>
  <si>
    <t>-544626358</t>
  </si>
  <si>
    <t>Demolice - Inženýrské sítě - Vybourání stávajícího ŽB žlabu š.400mm v.500mm, včetně demontáže.</t>
  </si>
  <si>
    <t>Vybouraná betonová suť bude odvezena a uložena na skládku zhotovitele (likvidace v režii zhotovitele).</t>
  </si>
  <si>
    <t>- délka žlabu = 11,0m</t>
  </si>
  <si>
    <t>- plocha žlabu = 0,165m2</t>
  </si>
  <si>
    <t>11*0,18</t>
  </si>
  <si>
    <t xml:space="preserve">Demolice - Inženýrské sítě - Vybourání stávajících ŽB uličních vpustí, včetně jejich odvozu a uložení na skládku zhotovitele. </t>
  </si>
  <si>
    <t>Vybouraná betonová suť bude odvezena a uložena na skládku zhotovotele (likvidace v režii zhotovitele)</t>
  </si>
  <si>
    <t>- počet stávajících UV = 3ks</t>
  </si>
  <si>
    <t>(3,14*0,32^2*3-3,14*0,25^2*3+3,14*0,32^2*0,08)*3</t>
  </si>
  <si>
    <t>12110110.R</t>
  </si>
  <si>
    <t>Sejmutí ornice s přemístěním na vzdálenost do 1000 m</t>
  </si>
  <si>
    <t>1810535015</t>
  </si>
  <si>
    <t>Demolice - Odhumusování - Odstranění humózní zeminy v tl. 100mm</t>
  </si>
  <si>
    <t>Sejmutá humózní zemina bude po dohodě s investorem a prokázání vhodnosti na opětovné ohumusování přesunuta na mezideponii do vzdálenosti 1km, která</t>
  </si>
  <si>
    <t>bude umístěna v obvodu staveniště.</t>
  </si>
  <si>
    <t>581*0,1</t>
  </si>
  <si>
    <t>121101101.R</t>
  </si>
  <si>
    <t>Sejmutí ornice s přemístěním na skládku zhotovitele</t>
  </si>
  <si>
    <t>-1337354520</t>
  </si>
  <si>
    <t xml:space="preserve"> Sejmutá humózní zemina, která nebude vhodná  na opětovné ohumusování bude odvezena na skládku zhotovitele</t>
  </si>
  <si>
    <t>1950*0,1</t>
  </si>
  <si>
    <t>12210110.R</t>
  </si>
  <si>
    <t>-1645190628</t>
  </si>
  <si>
    <t>1*1,8*1,8*2,3</t>
  </si>
  <si>
    <t>12210221.R</t>
  </si>
  <si>
    <t>1148572777</t>
  </si>
  <si>
    <t>Demolice - Výkopy - Odstranění zeminy třídy I dle ČSN 73 6133 pro zřízení sananční vrstvy v tl. 300mm pod chodníky a v tl. 500mm pod vozovkou</t>
  </si>
  <si>
    <t>(17,6+29,2+10,7+18,9+16+295,5+53,8+458,5+73,5+6,8+9,9)*0,3+(4,3+4,8+4,4+28,6+60,9+8)*0,5</t>
  </si>
  <si>
    <t>-1799149431</t>
  </si>
  <si>
    <t>Demolice - Odstranění zeminy třídy I dle ČSN 73 6133 pro zřízení nových kanalizačních přípojek uličních vpustí</t>
  </si>
  <si>
    <t>(10+15)*0,5*2</t>
  </si>
  <si>
    <t>1415721784</t>
  </si>
  <si>
    <t>Zřízení dočasného rozpěrného pažaní u výkopů pro nové UV a přípojku UV, včetně dovozu, uložení</t>
  </si>
  <si>
    <t>- maximální hloubka výkopu pro UV pod sanací - 2,50m</t>
  </si>
  <si>
    <t>- půdorysné rozměry výkopu UV - 1,80x1,80m</t>
  </si>
  <si>
    <t>- délka výkopu pro přípojku - 9,0m</t>
  </si>
  <si>
    <t>- hloubka výkopu pro přípojku - uažováno 3m</t>
  </si>
  <si>
    <t>- pro výkop 1ks UV uvažováno 8ks rozpěr profilu 180x180mm</t>
  </si>
  <si>
    <t>- pro výkop přípojek uvažovány 2ks rozpěr profilu 180x180mm na každý m délky výkopu</t>
  </si>
  <si>
    <t>2,5*1,8*4*1+1,8*0,18*8+9*3*2+1,1*0,18*9*2</t>
  </si>
  <si>
    <t>-1547102658</t>
  </si>
  <si>
    <t>Odstranění dočasného rozpěrného pažaní u výkopů pro nové UV a přípojku UV, včetně dovozu, uložení</t>
  </si>
  <si>
    <t>171203111</t>
  </si>
  <si>
    <t>Uložení a hrubé rozhrnutí výkopku bez zhutnění v rovině a ve svahu do 1:5</t>
  </si>
  <si>
    <t>1429320761</t>
  </si>
  <si>
    <t>Úprava území - Výsadba - Zásyp osázených stromků zeminou s výkopu smíchanou s zahradním substrátem</t>
  </si>
  <si>
    <t>50*1*2,5</t>
  </si>
  <si>
    <t>-284499741</t>
  </si>
  <si>
    <t>Souvrství - Chodníky a cyklostezka - Úprava zemní pláně včetně hutnění v zeminách tř. I dle ČSN 73 6133 (Edef,2=&gt;30MPa, Edef,2/Edef,1&lt;2,3)</t>
  </si>
  <si>
    <t>(18,1+29,6+11,4+19,4+16,6+295,1+54,3+458,2+74,1+7,6)</t>
  </si>
  <si>
    <t>Sanace podloží - Vozovka – Úprava parapláně včetně hutnění v zeminách tř. I dle ČSN 73 6133 (E0,2=&gt;45MPa, E0/E0,1&lt;2,3)</t>
  </si>
  <si>
    <t>4,5+4,8+4,6+28,6+60,8+8,2</t>
  </si>
  <si>
    <t>Souvrství - Pojížděný chodník - Úprava zemní pláně včetně hutnění v zeminách tř. I dle ČSN 73 6133 (Edef,2=&gt;45MPa, Edef,2/Edef,1&lt;2,3)</t>
  </si>
  <si>
    <t>7,5+2,4</t>
  </si>
  <si>
    <t>181451100.R</t>
  </si>
  <si>
    <t>Kosení, odplevelení a zálivka trávniku po dobu dle požadavků investora a smlouvy o dílo</t>
  </si>
  <si>
    <t>-1828647211</t>
  </si>
  <si>
    <t xml:space="preserve">Úprava území - Ohumusování - Kosení, odplevelení a zálivka trávniku po dobu dle požadavků investora a smlouvy o dílo </t>
  </si>
  <si>
    <t xml:space="preserve"> (předpoklad 12 měsíců = 6x pokos, odplevelení, zálivka)</t>
  </si>
  <si>
    <t>2357</t>
  </si>
  <si>
    <t>182201101</t>
  </si>
  <si>
    <t>Svahování násypů</t>
  </si>
  <si>
    <t>-2141165124</t>
  </si>
  <si>
    <t>Úprava území - Ohumusování - Svahování a urovnání přilehlého terénu dotčeného stavbou</t>
  </si>
  <si>
    <t>181301112</t>
  </si>
  <si>
    <t>Rozprostření ornice tl vrstvy do 150 mm pl přes 500 m2 v rovině nebo ve svahu do 1:5</t>
  </si>
  <si>
    <t>-554133145</t>
  </si>
  <si>
    <t>Úprava území - Ohumusování - Rozprostření humózní zeminy v tl. 150mm včetbně urovnání</t>
  </si>
  <si>
    <t>181451131</t>
  </si>
  <si>
    <t>Založení parkového trávníku výsevem plochy přes 1000 m2 v rovině a ve svahu do 1:5</t>
  </si>
  <si>
    <t>1359650764</t>
  </si>
  <si>
    <t>Úprava území - Ohumusování - Založení travníku ručním výsevem běžné travní směsi bez kříženců, polyploidů a zahraničních odrůd</t>
  </si>
  <si>
    <t>00572410</t>
  </si>
  <si>
    <t>osivo směs travní parková</t>
  </si>
  <si>
    <t>-1126203257</t>
  </si>
  <si>
    <t>Nákup osiva</t>
  </si>
  <si>
    <t>2357/100*3</t>
  </si>
  <si>
    <t>1036410R</t>
  </si>
  <si>
    <t xml:space="preserve">Nákup a dovoz zeminy pro terénní úpravy -  ornice</t>
  </si>
  <si>
    <t>-1649056115</t>
  </si>
  <si>
    <t>Úprava území - Ohumusování - Nákup a dovoz humózní zeminy</t>
  </si>
  <si>
    <t>2357*0,15</t>
  </si>
  <si>
    <t>JAV</t>
  </si>
  <si>
    <t xml:space="preserve"> Javor Babyka (acer campestre) 1.třídy jakosti dle bývalé ON 4920 výšky 3-5m se zemním balem sadovnickým způsobem</t>
  </si>
  <si>
    <t>850969188</t>
  </si>
  <si>
    <t>Javor Babyka (acer campestre) 1.třídy jakosti dle bývalé ON 4920 výšky 3-5m se zemním balem sadovnickým způsobem</t>
  </si>
  <si>
    <t xml:space="preserve"> Javor Babyka (acer campestre) 1.třídy jakosti dle bývalé ON 4920 výšky 3-5m se zemním balem sadovnickým způsobem, včetně nákupu a dovozu na stavbu</t>
  </si>
  <si>
    <t>10321100.R</t>
  </si>
  <si>
    <t>Nákup a dovoz zahradního substrátu pro výsadbu stromů</t>
  </si>
  <si>
    <t>-1862663469</t>
  </si>
  <si>
    <t>Úprava území - Výsadba - Nákup speciálního zahradního substrátu popř. jiný vzdušný substrát.</t>
  </si>
  <si>
    <t>62,5</t>
  </si>
  <si>
    <t>183151118</t>
  </si>
  <si>
    <t>Hloubení jam pro výsadbu dřevin strojně v rovině nebo ve svahu do 1:5 objem jamky do 3,00 m3</t>
  </si>
  <si>
    <t>344402177</t>
  </si>
  <si>
    <t>Úprava území - Výsadba - Vyhloubení jámy pro sadbu (šířka jámy 1,5x kořenový bal a hloubka jámy 2x výška kořenového balu)</t>
  </si>
  <si>
    <t>50% vykopáné zeminy odvezeno na skládku zhotovitele (likvidace v režii zhotovitele), 50% ponecháno pro opětovný zásyp osázených stromků.</t>
  </si>
  <si>
    <t>184004614</t>
  </si>
  <si>
    <t>Výsadba sazenic stromů v jutovém obalu do jamky D 600 mm hl 600 mm bal D nad 400 do 500 mm</t>
  </si>
  <si>
    <t>-1513975652</t>
  </si>
  <si>
    <t>Úprava území - Výsadba - Výsadba poloodrostů dřevin stromu Javor Babyka (acer campestre) 1.třídy jakosti dle bývalé ON 4920 výšky 3-5m</t>
  </si>
  <si>
    <t>se zemním balem sadovnickým způsobem</t>
  </si>
  <si>
    <t>184215133</t>
  </si>
  <si>
    <t>Ukotvení kmene dřevin třemi kůly D do 0,1 m délky do 3 m</t>
  </si>
  <si>
    <t>-467183161</t>
  </si>
  <si>
    <t xml:space="preserve">Úprava území - Výsadba - Kotvení stromků třemi dřevěnými kůly o délce 2,5 m a průměru 8 - 10 cm s doplněním třemi dřevěnými příčkami </t>
  </si>
  <si>
    <t>a úvazkovou páskou.</t>
  </si>
  <si>
    <t>60591257</t>
  </si>
  <si>
    <t>kůl vyvazovací dřevěný impregnovaný D 8cm dl 3m</t>
  </si>
  <si>
    <t>-1807547904</t>
  </si>
  <si>
    <t>Vyvyzovací kůl ke stromům</t>
  </si>
  <si>
    <t>50*3</t>
  </si>
  <si>
    <t>184215413</t>
  </si>
  <si>
    <t>Zhotovení závlahové mísy dřevin D přes 1,0 m v rovině nebo na svahu do 1:5</t>
  </si>
  <si>
    <t>-783341435</t>
  </si>
  <si>
    <t>Modelace povrchu kolem kmene stromku (vytvoření "misky" se zvýšenými okraji pro lepší zachycení dešťové vody)</t>
  </si>
  <si>
    <t>184501105.R</t>
  </si>
  <si>
    <t>Trativody z drenážních trubek plastových flexibilních D 100 mm bez lože pro kořenový systém</t>
  </si>
  <si>
    <t>-183397488</t>
  </si>
  <si>
    <t>Úprava území - Výsadba - Drenážní trubka DN100 pro provzdušnění a zavlažení kořenového systému, uvažovaná délka cca 7m</t>
  </si>
  <si>
    <t>50*7</t>
  </si>
  <si>
    <t>184501131</t>
  </si>
  <si>
    <t>Zhotovení obalu z juty ve dvou vrstvách v rovině a svahu do 1:5</t>
  </si>
  <si>
    <t>234065132</t>
  </si>
  <si>
    <t xml:space="preserve">Úprava území - Výsadba - Opatření kmenů stromků jutovou bandáží </t>
  </si>
  <si>
    <t>50*0,3*1,5</t>
  </si>
  <si>
    <t>184501141</t>
  </si>
  <si>
    <t>Zhotovení obalu z rákosové nebo kokosové rohože v rovině a svahu do 1:5</t>
  </si>
  <si>
    <t>1095478351</t>
  </si>
  <si>
    <t>Úprava území - Výsadba - Opatření kmenů stromků dvojitým rákosem 150cm vysokým.</t>
  </si>
  <si>
    <t>(50*0,3*1,5)*2</t>
  </si>
  <si>
    <t>61894002</t>
  </si>
  <si>
    <t>rákos ohradový neloupaný 60x140cm</t>
  </si>
  <si>
    <t>1601196280</t>
  </si>
  <si>
    <t>Úprava území - Výsadba - Opatření kmenů stromků rákosouvou rohoží</t>
  </si>
  <si>
    <t>185802113.R</t>
  </si>
  <si>
    <t>Hnojení půdy umělým hnojivem na široko v rovině a svahu do 1:5</t>
  </si>
  <si>
    <t>-2051065844</t>
  </si>
  <si>
    <t>Úprava území - Výsadba - Prozprostření hnojiva s pozvolným uvolňováním živin v blízkosti kořenů, zálivka 20l vody na stromek a pomučování v šířce 0,5m</t>
  </si>
  <si>
    <t>1206463089</t>
  </si>
  <si>
    <t>Sanace podloží - Vozovka - Separační/výztužná tkaná geotextílie uložena na upravenou parapláň.</t>
  </si>
  <si>
    <t>Geotextílie bude mít pevnost v tahu pv příčném i podélném směru 80kN/m a odolnost proti přetržení CBR-10kN, včetně nákupu a dovozu na stavbu</t>
  </si>
  <si>
    <t>(4,5+4,8+4,6+28,6+60,8+8,2)</t>
  </si>
  <si>
    <t xml:space="preserve">Sanace podloží - Chodníky a cyklostezka - Separační/výztužná tkaná geotextílie uložena na upravenou parapláň. </t>
  </si>
  <si>
    <t>-980651782</t>
  </si>
  <si>
    <t>Geotestílie bude mít pevnost v tahu pv příčném i podélném směru 80kN/m a odolnost proti přetržení CBR-10kN, včetně nákupu a dovozu na stavbu</t>
  </si>
  <si>
    <t>(4,5+4,8+4,6+28,6+60,8+8,2)*1,1</t>
  </si>
  <si>
    <t>(18,1+29,6+11,4+19,4+16,6+295,1+54,3+458,2+74,1+7,6)*1,1</t>
  </si>
  <si>
    <t>871310330R</t>
  </si>
  <si>
    <t xml:space="preserve">Kanalizační potrubí PP SN 16  DN 150</t>
  </si>
  <si>
    <t>823659213</t>
  </si>
  <si>
    <t>10+15</t>
  </si>
  <si>
    <t>1944102149</t>
  </si>
  <si>
    <t>Demolice - Asfaltový beton - Nařezání obrusné vrstvy asfaltového krytu. Nařezání bude provedeno kotoučovou pilou do hloubky 40mm.</t>
  </si>
  <si>
    <t>10+16,9+9+4,4+3+4,1+4,1+4,3+4,3+4+4+5,2+3,1+2,6+2,7</t>
  </si>
  <si>
    <t>919791020R</t>
  </si>
  <si>
    <t>Odstranění ochrany stromů dřevěným bedněním</t>
  </si>
  <si>
    <t>1797344301</t>
  </si>
  <si>
    <t>Odstranění ochrany stromu</t>
  </si>
  <si>
    <t>3+3+18</t>
  </si>
  <si>
    <t>919791021R</t>
  </si>
  <si>
    <t>Ochrana solitérních stromů 2m plotem okolo kořenové zóny s prořezem větví ve spodním patře s odvozem na skládku zhotovitele</t>
  </si>
  <si>
    <t>1308621938</t>
  </si>
  <si>
    <t>Ochrana solitérních stromů 2m plotem okolo kořenové zóny s prořezem větví ve spodním patře</t>
  </si>
  <si>
    <t>Větve budou odvezeny a uloženy na skládku zhotovitele (likvidace v režii zhotovitele)</t>
  </si>
  <si>
    <t>919791022R</t>
  </si>
  <si>
    <t>Ochrany stromů dřevěným bedněním do výšky 2 m - zřízení</t>
  </si>
  <si>
    <t>5886647</t>
  </si>
  <si>
    <t xml:space="preserve">Ochrana dřevin - Ochrana solitérních stromů 2m plotem okolo kořenové zóny. </t>
  </si>
  <si>
    <t>919791023R</t>
  </si>
  <si>
    <t>Ochranan dřevin - Ochrana solitérních stromů 2m plotem okolo kořenové zóny s odkopáním kořenů</t>
  </si>
  <si>
    <t>743923884</t>
  </si>
  <si>
    <t>Včetně odvozu a uložení vykopané zeminy na skládku zhotovitele (likvidace v režii zhotovitele)</t>
  </si>
  <si>
    <t>966051111.R</t>
  </si>
  <si>
    <t>Bourání betonových palisád osazovaných v řadě</t>
  </si>
  <si>
    <t>-1656068957</t>
  </si>
  <si>
    <t>Demolice - Palisády - Vybourání stávajících betonových kruhových palisád o průměru 120mm a výšky 400mm</t>
  </si>
  <si>
    <t>(1,9+2,4)*0,12*0,4</t>
  </si>
  <si>
    <t>731850489</t>
  </si>
  <si>
    <t>Demolice - Dlažba - Poplatek za uložení cementobetonové zámkové dlažby na skládku.</t>
  </si>
  <si>
    <t>(57,20+2,34)*2</t>
  </si>
  <si>
    <t xml:space="preserve">Demolice - Obruby - Poplatek za uložení betonového lože na skládku zhotovitele. </t>
  </si>
  <si>
    <t>43,8*2,3</t>
  </si>
  <si>
    <t xml:space="preserve">Demolice - Obruby - Poplatek za uložení betonových obrubníků na skládku zhotovitele. </t>
  </si>
  <si>
    <t>(12,88+1,13)*2,3</t>
  </si>
  <si>
    <t>Demolice - Obruby - Poplatek za uložení betonového lože pod betonovými obrubníky na skládku zhotovitele</t>
  </si>
  <si>
    <t>81,75*2,3</t>
  </si>
  <si>
    <t>Demolice - Palisády - Poplatek za uložení sutě z palisád na skládku zhotovitele</t>
  </si>
  <si>
    <t>0,21*2,3</t>
  </si>
  <si>
    <t>Demolice - Palisády - Poplatek za uložení betonového lože pod palisádami na skládku zhotovitele</t>
  </si>
  <si>
    <t>1,08*2,3</t>
  </si>
  <si>
    <t xml:space="preserve">Svislé dopravní značení - Poplatek za uložení betonové suti na skládku </t>
  </si>
  <si>
    <t>0,13*2,3</t>
  </si>
  <si>
    <t>1,2*2,5</t>
  </si>
  <si>
    <t>Demolice - Inženýrské sítě - Poplatek za uložení betonového lože na sládku.</t>
  </si>
  <si>
    <t>750355903</t>
  </si>
  <si>
    <t>Demolice - Asfaltová beton - Poplatek za uložení vyfrézovaných asfaltových vrstev na skládku.</t>
  </si>
  <si>
    <t>6,27*2,4</t>
  </si>
  <si>
    <t>Demolice - Asfaltový beton - Poplatek za uložení vybouraných asfaltových vrstev vozovky na skládku.</t>
  </si>
  <si>
    <t>(12,62+2,82)*2,4</t>
  </si>
  <si>
    <t>-623235297</t>
  </si>
  <si>
    <t>29,7*0,25*0,2*2,6</t>
  </si>
  <si>
    <t xml:space="preserve">Demolice - Dalžba - Poplatek za uložení žulových kostek na skládku zhotovitele </t>
  </si>
  <si>
    <t>0,21*0,125*2,6</t>
  </si>
  <si>
    <t>Demolice - Dlažba - Poplatek za uložení ložné vrstvy na skládku.</t>
  </si>
  <si>
    <t>39,31*1,9</t>
  </si>
  <si>
    <t>Ochrana dřevin - Poplatek za uložení zeminy z odkopáním kořenů na skládku</t>
  </si>
  <si>
    <t>18*9,5*1,9</t>
  </si>
  <si>
    <t>Úprava území - Výsadba - Poplatek za uložení zeminy z vyhloubené jámy na skládku</t>
  </si>
  <si>
    <t>0,5*125*1,9</t>
  </si>
  <si>
    <t>Demolice - Odhumusování - Poplatek za uložení nevhodné humózní zeminy na skládku</t>
  </si>
  <si>
    <t>195*1,9</t>
  </si>
  <si>
    <t>(372,43+352,62+7,45+25,00)*1,9</t>
  </si>
  <si>
    <t>-54954267</t>
  </si>
  <si>
    <t>Demolice - Inženýrské sítě - Poplatek za uložení vybouraného žlabu na skládku</t>
  </si>
  <si>
    <t>1,98*2,5</t>
  </si>
  <si>
    <t>997013811</t>
  </si>
  <si>
    <t>Poplatek za uložení na skládce (skládkovné) stavebního odpadu dřevěného kód odpadu 170 201</t>
  </si>
  <si>
    <t>1904447246</t>
  </si>
  <si>
    <t xml:space="preserve">Úprava území - Poplatek za uložení dřevěného odpadu na skládku </t>
  </si>
  <si>
    <t>192*0,02*0,68</t>
  </si>
  <si>
    <t>Odstranění dřevin - Poplatek za uložení dřevin na skládku</t>
  </si>
  <si>
    <t>5*2+39*0,04</t>
  </si>
  <si>
    <t>Ochrana dřevin - Poplatek za uložení prořezaných větví na skládku</t>
  </si>
  <si>
    <t>3*0,3</t>
  </si>
  <si>
    <t>Demolice - Pažení - Poplatek za uložení použitých dřevěných pažin na skládku</t>
  </si>
  <si>
    <t>(2,5*1,8*4*1*0,05+1,8*0,18*0,18*8+9*3*2*0,05+1,1*0,18*9*2*0,18)*0,68</t>
  </si>
  <si>
    <t>1002401933</t>
  </si>
  <si>
    <t>včetně nákupu, dovozu na stavbu a hutnění.</t>
  </si>
  <si>
    <t>Sanace podloží - Vozovka - Kamenitá sypanina z drceného přírodního kamenice fr.0/250mm (příp. 0/125mm) v tl. 0,500m</t>
  </si>
  <si>
    <t>(4,5+4,8+4,6+28,6+60,8+8,2)*0,3</t>
  </si>
  <si>
    <t>Sanace podloží - Chodníky a cyklostezka - Kamenitá sypanina z drceného přírodního kamenice fr.0/250mm (příp. 0/125mm) v tl. 0,300m</t>
  </si>
  <si>
    <t>(18,1+29,6+11,4+19,4+16,6+295,1+54,3+458,2+74,1+7,6)*0,3</t>
  </si>
  <si>
    <t>564851111</t>
  </si>
  <si>
    <t>Podklad ze štěrkodrtě ŠD tl 150 mm</t>
  </si>
  <si>
    <t>1965136797</t>
  </si>
  <si>
    <t>Souvrství - Chodníky a cyklostezka - Zřízení podkladní vrstvy ze štěrkodrti ŠDa fr.0/32 v tl. 150mm,</t>
  </si>
  <si>
    <t>včetně nákupu, dovozu na stavbu, urovnání do požadovaného sklonu a hutnění.</t>
  </si>
  <si>
    <t>(18,1+29,6)</t>
  </si>
  <si>
    <t>558452918</t>
  </si>
  <si>
    <t xml:space="preserve">Souvrství - Vozovka - Zřízení podkladní vrstvy ze štěrkodrti ŠDa fr.0/32 v tl. min. 150mm, </t>
  </si>
  <si>
    <t>pro výpočet uvažováno s průměrnou tloušťkou vrstvy 180mm. Včetně nákupu, dovozu na stavbu, urovnání do požadovaného sklonu a hutnění.</t>
  </si>
  <si>
    <t>-604165624</t>
  </si>
  <si>
    <t>Souvrství - Vozovka - Zřízení podkladní vrstvy ze štěrkodrti ŠDa fr.0/32 v tl. 200mm, včetně nákupu, dovozu na stavbu a hutnění.</t>
  </si>
  <si>
    <t>Souvrství - Pojížděný chodník - Zřízení podkladní vrstvy ze štěrkodrti ŠDa fr.0/32 v tl. 200mm, včetně nákupu, dovozu na stavbu a hutnění.</t>
  </si>
  <si>
    <t>564861113</t>
  </si>
  <si>
    <t>Podklad ze štěrkodrtě ŠD tl 220 mm</t>
  </si>
  <si>
    <t>-1188695568</t>
  </si>
  <si>
    <t>Souvrství - Chodníky a cyklostezka - Zřízení podkladní vrstvy ze štěrkodrti ŠDa fr.0/32 v tl. min. 200mm</t>
  </si>
  <si>
    <t>pro výpočet uvažováno s průměrnou tloušťkou vrstvy 220mm. Včetně nákupu, dovozu na stavbu, urovnání do požadovaného sklonu a hutnění.</t>
  </si>
  <si>
    <t>(11,4+19,4+16,6+295,1+54,3+458,2+74,1+7,6)</t>
  </si>
  <si>
    <t>-1655747553</t>
  </si>
  <si>
    <t>Souvrství - Vozovka - Asfaltový beton pro podkladní vrstvy ACP 22+ v tl. 90mm, včetně nákupu a dovozu na stavbu</t>
  </si>
  <si>
    <t>-25485812</t>
  </si>
  <si>
    <t>Souvrství - Chodníky a cyklostezka - Infiltrační postřik 1,0kg/m2, včetně nákupu a dovozu na stavbu</t>
  </si>
  <si>
    <t>18,1+29,6</t>
  </si>
  <si>
    <t>Souvrství - Vozovka - Infiltrační postřik 1,0kg/m2, včetně nákupu a dovozu na stavbu</t>
  </si>
  <si>
    <t>1216547820</t>
  </si>
  <si>
    <t>Souvrství - Chodníky a cyklostezka - Spojovací postřik 0,4kg/m2, včetně nákupu a dovozu na stavbu</t>
  </si>
  <si>
    <t>Souvrství - Vozovka - Spojovací postřik 0,4kg/m2, včetně nákupu a dovozu na stavbu</t>
  </si>
  <si>
    <t>2*(4,5+4,8+4,6+28,6+60,8+8,2)</t>
  </si>
  <si>
    <t>577133111</t>
  </si>
  <si>
    <t>Asfaltový beton vrstva obrusná ACO 8 (ABJ) tl 40 mm š do 3 m z nemodifikovaného asfaltu</t>
  </si>
  <si>
    <t>1197008710</t>
  </si>
  <si>
    <t>Souvrství - Chodníky a cyklostezka - Asfaltový beton pro obrusné vrstvy ACO 8 CH v tl. 40mm.</t>
  </si>
  <si>
    <t>1719488690</t>
  </si>
  <si>
    <t>Souvrství - Vozovka - Asfaltový beton pro obrusné vrstvy ACL 11+ modifikovaný v tl. 40mm.</t>
  </si>
  <si>
    <t>1257066080</t>
  </si>
  <si>
    <t>Souvrství - Chodníky a cyklostezka - Asfaltový beton pro ložné vrstvy ACL 16+ modifikovaný v tl. 60mm.</t>
  </si>
  <si>
    <t>Souvrství - Vozovka - Asfaltový beton pro ložné vrstvy ACL 16+ modifikovaný v tl. 60mm.</t>
  </si>
  <si>
    <t>1121907838</t>
  </si>
  <si>
    <t>73*1,05</t>
  </si>
  <si>
    <t>-350034972</t>
  </si>
  <si>
    <t>((14,7+123,2+1,5)*0,1)*1,05</t>
  </si>
  <si>
    <t>-469564909</t>
  </si>
  <si>
    <t>(31,9+248,2+3)*1,05</t>
  </si>
  <si>
    <t>-676697799</t>
  </si>
  <si>
    <t>(11,4+19,4+10,8+284,9+67,7+169,8+17,3+4,2)*1,05</t>
  </si>
  <si>
    <t>59245030</t>
  </si>
  <si>
    <t>dlažba skladebná betonová 200x200x80mm přírodní</t>
  </si>
  <si>
    <t>1040422851</t>
  </si>
  <si>
    <t>Cementobetonová dlažba tl. 80mm z betonu C35/45-XF4 ve tvaru čtverce šedé barvy dle stávajícího vzoru</t>
  </si>
  <si>
    <t>(7,5+2,4+1)*1,05</t>
  </si>
  <si>
    <t>339921131</t>
  </si>
  <si>
    <t>Osazování betonových palisád do betonového základu v řadě výšky prvku do 0,5 m</t>
  </si>
  <si>
    <t>-96546556</t>
  </si>
  <si>
    <t>Obruby - Betonové palisády - Uložení nových betonových kruhových palisád o průměru 120mm a výšky 400mm</t>
  </si>
  <si>
    <t>5922828R</t>
  </si>
  <si>
    <t>palisáda betonová půlkulatá 800x120mm</t>
  </si>
  <si>
    <t>-155904810</t>
  </si>
  <si>
    <t>Betonové kruhové palisády o průměru 120mm a výšky 400mm, včetně nákupu a dovozu na stavbu</t>
  </si>
  <si>
    <t>-1004296231</t>
  </si>
  <si>
    <t>Přídlažba - Přídlažba tvořená jednou řadou žulových kostek o šířce 125mm.Tato položka zahrnuje uložení žulových kostek do betonového lože</t>
  </si>
  <si>
    <t>včetně vyplnění spar cementovou maltou MC25-XF4. Bude užito 90% žulových kostek z demolice.</t>
  </si>
  <si>
    <t>2,23</t>
  </si>
  <si>
    <t>Tato položka zahrnuje uložení do betonového lože,</t>
  </si>
  <si>
    <t>včetně vyplnění spar cementovou maltou MC25-XF4. Bude užito 10% nových žulových kostek</t>
  </si>
  <si>
    <t>27*0,125-2,23</t>
  </si>
  <si>
    <t>-777988669</t>
  </si>
  <si>
    <t>596211113</t>
  </si>
  <si>
    <t>Kladení zámkové dlažby komunikací pro pěší tl 60 mm skupiny A pl přes 300 m2</t>
  </si>
  <si>
    <t>-1136947178</t>
  </si>
  <si>
    <t>Včetně zásypu spár jemným křemičitým pískem</t>
  </si>
  <si>
    <t>Souvrství - Chodníky a cyklostezka - Pokládka cementobetonové zámkové dlažby tl. 60mm z betonu C35/45-XF4 ve tvaru H šedé barvy</t>
  </si>
  <si>
    <t>(11,4+19,4+10,8+284,9+67,7+169,8+17,3+4,2)</t>
  </si>
  <si>
    <t>Souvrství - Chodníky a cyklostezka - Pokládka cementobetonové zámkové dlažby tl. 60mm z betonu C35/45-XF4 ve tvaru H červené barvy bez dezénu/hladké</t>
  </si>
  <si>
    <t>(31,9+248,2+3)</t>
  </si>
  <si>
    <t>Souvrství - Chodníky a cyklostezka - Pokládka cementobetonové zám.dlažby tl. 60mm z betonu C35/45-XF4 ve tvaru cihla červené barvy s rel. tl. 60 mm</t>
  </si>
  <si>
    <t>Souvrství - Chodníky a cyklostezka - Pokládka cementobetonové zámkové dlažby tl. 60mm z betonu C35/45-XF4 ve tvaru cihla žluté barvy tl. 60mm</t>
  </si>
  <si>
    <t>(14,7+123,2+1,5)*0,1</t>
  </si>
  <si>
    <t>596212210</t>
  </si>
  <si>
    <t>Kladení zámkové dlažby pozemních komunikací tl 80 mm skupiny A pl do 50 m2</t>
  </si>
  <si>
    <t>-591413543</t>
  </si>
  <si>
    <t>Souvrství - Pojížděný chodník - Pokládka cementobetonové dlažby tl. 80mm z betonu C35/45-XF4 ve tvaru čtverce šedé barvy dle stávajícího vzoru</t>
  </si>
  <si>
    <t>7,5+2,4+1</t>
  </si>
  <si>
    <t>obrubník kamenný žulový přímý 1000x250x200mm</t>
  </si>
  <si>
    <t>-765977885</t>
  </si>
  <si>
    <t>Obruby - Kamenné obrubníky 1000x250x200 mm</t>
  </si>
  <si>
    <t>Bude užito 10% nových kamenných obrubníků, včetně nákupu a dovozu na stavbu.</t>
  </si>
  <si>
    <t>297,00*0,1</t>
  </si>
  <si>
    <t>-647891838</t>
  </si>
  <si>
    <t>Obruby - Betonové obrubníky - Uložení nových betonových silničních obrubníků 1000x150x300mm z betonu C20/25-XF3</t>
  </si>
  <si>
    <t>2+2+2+4,5</t>
  </si>
  <si>
    <t>Obruby - Betonové obrubníky - Uložení nových betonových silničních přejízdných obrubníků 1000x150x150mm z betonu C20/25-XF3</t>
  </si>
  <si>
    <t>7,50</t>
  </si>
  <si>
    <t>-899248993</t>
  </si>
  <si>
    <t>Obruby - Betonové obrubníky</t>
  </si>
  <si>
    <t>1000x150x150mm z betonu C20/25-XF3</t>
  </si>
  <si>
    <t>7,5</t>
  </si>
  <si>
    <t>59217034</t>
  </si>
  <si>
    <t>obrubník betonový silniční 1000x150x300mm</t>
  </si>
  <si>
    <t>2067181139</t>
  </si>
  <si>
    <t>Obruby - Betonové obrubníky 1000x150x300mm z betonu C20/25-XF3</t>
  </si>
  <si>
    <t>-1705951793</t>
  </si>
  <si>
    <t>Obruby - Betonové obrubníky 1000x100x250mm z betonu C20/25-XF3</t>
  </si>
  <si>
    <t>359</t>
  </si>
  <si>
    <t>-723801148</t>
  </si>
  <si>
    <t>Obruby - Betonové obrubníky - Uložení nových betonových chodníkových obrubníků</t>
  </si>
  <si>
    <t>-1052853363</t>
  </si>
  <si>
    <t>Obruby - Kamenné obrubníky - Pokládka kamenných obrubníku 1000x250x200mm do sedlového betonového lože</t>
  </si>
  <si>
    <t>včetně vyplnění spár cementovou maltou MC25-XF4 v tl. 5-10mm. Bude užito 90% kamenných obrubníku z demolice</t>
  </si>
  <si>
    <t xml:space="preserve"> Obruby budou kamenicky opracovány a na viditelných površích pemrlovány.</t>
  </si>
  <si>
    <t>297,00*0,9</t>
  </si>
  <si>
    <t>Obruby - Kamenné obrubníky - Pokládka nových kamenných obrubníku 1000x250x200mm z kamenných krajníků z šedé české žuly</t>
  </si>
  <si>
    <t>do sedlového betonového lože, včetně vyplnění spár cementovou maltou MC25-XF4 v tl. 5-10mm</t>
  </si>
  <si>
    <t>Bude užito 10% nových kamenných obrubníků</t>
  </si>
  <si>
    <t>1898595290</t>
  </si>
  <si>
    <t>Inženýrské sítě - Uliční vpustě - Nátěr ploch na styku se zeminou Np+2xNa</t>
  </si>
  <si>
    <t>1*(3,7*3,16*0,6)</t>
  </si>
  <si>
    <t>1557331205</t>
  </si>
  <si>
    <t>Inženýrské sítě - Uliční vpustě - Obsyp uliční vpustě štěrkodrtí fr. 0/63mm hutněné po vrstvách (0,300mm) na ID=0,85; 100%PS</t>
  </si>
  <si>
    <t>1*((1,8*1,8)-(3,16*0,3*0,3))*3,0</t>
  </si>
  <si>
    <t>(10+15)*1,1*0,5</t>
  </si>
  <si>
    <t>243103241</t>
  </si>
  <si>
    <t>(10+15)*1,1*0,2</t>
  </si>
  <si>
    <t>Inženýrské sítě - Uliční vpustě - Podsyp ze štěrkodrti fr 0/32mm tl. 100mm, včetně nákupu, dovozu na stavbu a hutnění</t>
  </si>
  <si>
    <t>1*1,8*1,8*0,1</t>
  </si>
  <si>
    <t>1416151758</t>
  </si>
  <si>
    <t>Inženýrské sítě - Uliční vpustě - Podkladní beton C12/15 tl. 100 mm pro uložení uličních vpustí, včetně nákupu, dovozu a zhutnění do výkopu</t>
  </si>
  <si>
    <t>452312151</t>
  </si>
  <si>
    <t>Sedlové lože z betonu prostého tř. C 20/25 otevřený výkop</t>
  </si>
  <si>
    <t>1138594419</t>
  </si>
  <si>
    <t>Inženýrské sítě - Prahová vpusť - Betonové lože pro uložení prahopvé vpusti z betonu C20/25-XF3, včetně nákupu, dovozu na stavbu a hutnění.</t>
  </si>
  <si>
    <t>11,1*0,25</t>
  </si>
  <si>
    <t>-900861289</t>
  </si>
  <si>
    <t>(10+15)*0,8</t>
  </si>
  <si>
    <t>935114122.R</t>
  </si>
  <si>
    <t>Štěrbinový odvodňovací betonový žlab 450x500 mm se spádem 0,5% se základem</t>
  </si>
  <si>
    <t>803910566</t>
  </si>
  <si>
    <t>Inženýrské sítě - Prahová vpusť - Uložení nové prahové vpusti tvořené z velkých ŽB štěrbinových žlabů šířky 0,400m s úzkým litinovým roštěm š. 120mm</t>
  </si>
  <si>
    <t>D400</t>
  </si>
  <si>
    <t>Prahová vpusť bude vybavena oboustraným čístícím kusem, jednostranou vpustí s odkalovacím prostorem a zápachovou uzávěrou a dvěma čely.</t>
  </si>
  <si>
    <t>11,1</t>
  </si>
  <si>
    <t>94</t>
  </si>
  <si>
    <t>UZ</t>
  </si>
  <si>
    <t>D+M Opatření kanalizačních přípojek pachovou uzávěrou z HDPE DN150 (kolena), včetně nákupu a dovozu na stavbu.</t>
  </si>
  <si>
    <t>1011075723</t>
  </si>
  <si>
    <t>Opatření kanalizačních přípojek pachovou uzávěrou z HDPE DN150 (kolena), včetně nákupu a dovozu na stavbu.</t>
  </si>
  <si>
    <t>95</t>
  </si>
  <si>
    <t>-793382223</t>
  </si>
  <si>
    <t>nženýrské sítě - Uliční vpustě - Zřízení nové ŽB uliční vpustě s vnitřním průměru DN500mm s odkalovacím prostorem a litinovým rámem.</t>
  </si>
  <si>
    <t>Uliční vpusť bude vybavena vpusťovou mříží z kompozitních materiálů o rozměru 500/500mm</t>
  </si>
  <si>
    <t>a zatěžovací třídy D400 s kruhovým kalovým košem</t>
  </si>
  <si>
    <t>Předpokládaná výška UV je 3,20m. Včetně nákupu, dovozu na stavbu a manipulace.</t>
  </si>
  <si>
    <t>388995.R</t>
  </si>
  <si>
    <t>Chránička kabelů půlená z trub HDPE DN 160</t>
  </si>
  <si>
    <t>1363924418</t>
  </si>
  <si>
    <t>Inženýrské sítě - Chránička IS - Uložení půlené chránííčky stávající inženýrské sítě z HDPE DN 160/110, včetně nákupu a dovozu na stavbu.</t>
  </si>
  <si>
    <t>899201211</t>
  </si>
  <si>
    <t>Demontáž mříží litinových včetně rámů hmotnosti do 50 kg</t>
  </si>
  <si>
    <t>272863069</t>
  </si>
  <si>
    <t>Demolice - Inženýrské sítě - Odstranění stávajících litinové mříže ze žlabu. Litinová mříž bude předána určené výkupní firmě kovových odpadů</t>
  </si>
  <si>
    <t>dle objednatele.</t>
  </si>
  <si>
    <t>- hmotnost 1m mříže šířky 400mm = 20kg</t>
  </si>
  <si>
    <t>98</t>
  </si>
  <si>
    <t>1231450512</t>
  </si>
  <si>
    <t>Demolice - Inženýrské sítě - Odstranění stávajících litinových mříží UV, včetně rámu.</t>
  </si>
  <si>
    <t>Litinová konstrukce budou předány určené výkupní firmě kovových odpadů dle objednatele.</t>
  </si>
  <si>
    <t>99</t>
  </si>
  <si>
    <t>1121894754</t>
  </si>
  <si>
    <t>-719388835</t>
  </si>
  <si>
    <t>Svislé dopravní značení - Montáž nových a stávajícíh tabulí svislého dopravního značení na sloupky, popř. na sloupy VO a TV.</t>
  </si>
  <si>
    <t>- 2x C10a „Stezka pro chodce a cyklisty (dělená)“</t>
  </si>
  <si>
    <t>- 1x E13 „Dodatková tabulka“</t>
  </si>
  <si>
    <t>2+1+1</t>
  </si>
  <si>
    <t>-616754633</t>
  </si>
  <si>
    <t>Poznámka k položce:_x000d_
Svislé dopravní značení - Sloupky z ocelových žárově zinkovaných trubek DN70mm, s novými litinovými kotevními patkami s 4-mi kotevními šrouby, včetně nákupu, dovozu na stavbu a montáže. Kotevní šrouby budou zabetonovány do základů s využitím matrice.</t>
  </si>
  <si>
    <t xml:space="preserve">včetně betonové patky </t>
  </si>
  <si>
    <t>102</t>
  </si>
  <si>
    <t>915111115</t>
  </si>
  <si>
    <t>Vodorovné dopravní značení dělící čáry souvislé š 125 mm základní žlutá barva</t>
  </si>
  <si>
    <t>-859087150</t>
  </si>
  <si>
    <t>Vodorovné dopravní značení - První fáze pomocí jednosložkové barvy.</t>
  </si>
  <si>
    <t>Podélná čára souvislá ŽLUTÁ (V1a - 0,125m) o celkové délce 74,5m</t>
  </si>
  <si>
    <t>74,5</t>
  </si>
  <si>
    <t>103</t>
  </si>
  <si>
    <t>-439602081</t>
  </si>
  <si>
    <t>Vodorovné dopravní značení - Druhá fáze pomocí dvousložkového plastu litého, nanášeného za studena / termoplastická matrice.</t>
  </si>
  <si>
    <t>Symbol svislé dopravní značky ČERVENOBÍLÁ - SDZ P4 (V15) o celkové ploše 0,6m2</t>
  </si>
  <si>
    <t>0,6</t>
  </si>
  <si>
    <t>Jízdní pruh pro cyklisty ŽLUTÁ (V14 - rovně) o celkové ploše 1,75m2</t>
  </si>
  <si>
    <t>0,6+1,75</t>
  </si>
  <si>
    <t>104</t>
  </si>
  <si>
    <t>915131116</t>
  </si>
  <si>
    <t>Vodorovné dopravní značení přechody pro chodce, šipky, symboly retroreflexní žlutá barva</t>
  </si>
  <si>
    <t>1797252059</t>
  </si>
  <si>
    <t>Vodorovné dopravní značení - Druhá fáze pomocí dvousložkového strukturálního plastu nanášeného za studena.</t>
  </si>
  <si>
    <t>Přejezd pro cyklisty (V8a - 0,5m) o celkové ploše 6,5m2</t>
  </si>
  <si>
    <t>6,5</t>
  </si>
  <si>
    <t>-1806643867</t>
  </si>
  <si>
    <t>1,75</t>
  </si>
  <si>
    <t>106</t>
  </si>
  <si>
    <t>915211116</t>
  </si>
  <si>
    <t>Vodorovné dopravní značení dělící čáry souvislé š 125 mm retroreflexní žlutý plast</t>
  </si>
  <si>
    <t>1565714057</t>
  </si>
  <si>
    <t>107</t>
  </si>
  <si>
    <t>1877245218</t>
  </si>
  <si>
    <t>včetně odvozu a uložení na skládku DPO Martinov ve vzdálenosti 12km</t>
  </si>
  <si>
    <t>Spáry - Chodník - Profrézování spáry 40x20mm mezi novým a stávajícím krytem chodníku</t>
  </si>
  <si>
    <t>2,9+3+3,6+5,7</t>
  </si>
  <si>
    <t>Spáry - Vozovka - Profrézování spáry 40x20mm mezi novým a stávajícím krytem vozovky</t>
  </si>
  <si>
    <t>4,4+4,4+4,7+4,7+4,5+4,5+12,7+23,3+17,6+3,3+10,8</t>
  </si>
  <si>
    <t>Spáry - Vozovka - Profrézování spáry 40x20mm při hranách uliční a prahové vpusti</t>
  </si>
  <si>
    <t>25+1,5</t>
  </si>
  <si>
    <t>108</t>
  </si>
  <si>
    <t>-346393927</t>
  </si>
  <si>
    <t>Asfaltová modifikovaná zálivka bude provedena s přelivem 60mm a povápněna</t>
  </si>
  <si>
    <t>109</t>
  </si>
  <si>
    <t>-1246038520</t>
  </si>
  <si>
    <t>Poznámka k položce:_x000d_
Položka zahrnuje i vybourání základové patky a demontáž dvou tabulí dopravní značky</t>
  </si>
  <si>
    <t>Svislé dopravní značení - Demontáž stávajících dopravních značek.</t>
  </si>
  <si>
    <t>110</t>
  </si>
  <si>
    <t>C10a</t>
  </si>
  <si>
    <t>Svislé dopravní značení C10a, (FeZn prolis)</t>
  </si>
  <si>
    <t>-428918837</t>
  </si>
  <si>
    <t>C10a „Stezka pro chodce a cyklisty (dělená)“</t>
  </si>
  <si>
    <t>111</t>
  </si>
  <si>
    <t>1743425841</t>
  </si>
  <si>
    <t>Svislé dopravní značení - Sloupky z ocelových žárově zinkovaných trubek DN70mm</t>
  </si>
  <si>
    <t>SO 18-91.1 - ÚPRAVA KOMUNIKACE PAVLOVOVA (SEVER)</t>
  </si>
  <si>
    <t>11310615R</t>
  </si>
  <si>
    <t>Rozebrání dlažeb pro pěší komunikace ze zámkové dlažby s ložem z kameniva s očištěním pro zpětné použití</t>
  </si>
  <si>
    <t>1681330703</t>
  </si>
  <si>
    <t>Demolice - Nároží chodníku - Vybourání cementobetonové zámkové dlažby v tl.60mm, ponecháno pro opětovné využití na stavbě, včetně očištění</t>
  </si>
  <si>
    <t>893812175</t>
  </si>
  <si>
    <t xml:space="preserve">Demolice - Navrácení nároží chodníku u výjezdu z objízdné trasy do původního stavu - Vybourání provizorně osazené reliéfní cementobetonové </t>
  </si>
  <si>
    <t>zámkové dlažby o tl. 60mm podél provizorního nároží chodníků, včetně odvozu a uložení na skládku zhotovitele.</t>
  </si>
  <si>
    <t>12*0,3</t>
  </si>
  <si>
    <t>-1971108845</t>
  </si>
  <si>
    <t>Demolice - Navrácení nároží chodníku u výjezdu z objízdné trasy do původního stavu - Vybourání dvouřádku z žulových kostek přídlažby, vrstva tl. 125mm</t>
  </si>
  <si>
    <t xml:space="preserve"> včetně odvozu a uložení na skládku zhotovitele</t>
  </si>
  <si>
    <t>12*0,25</t>
  </si>
  <si>
    <t>Demolice - Nároží chodníku - Obruby - Vybourání dvouřádku z žulových kostek přídlažby 125x125x125mm, včetně očištění, ponecháno pro opětovné využití</t>
  </si>
  <si>
    <t>na stavbě</t>
  </si>
  <si>
    <t>1859126826</t>
  </si>
  <si>
    <t>Demolice - Navrácení nároží chodníku u výjezdu z objízdné trasy do původního stavu - Vybourání asfaltových vrstev vozovky tl. 110 mm</t>
  </si>
  <si>
    <t>včetně odvozu a uložení na skládku zhotovitele</t>
  </si>
  <si>
    <t>(19,4-12*(0,5+0,3))*0,11</t>
  </si>
  <si>
    <t>Demolice - Nároží chodníku - Vozovka – Vybourání asfaltových vrstev vozovky tl. 190 mm, včetně odvozu a uložení na skládku zhotovitele.</t>
  </si>
  <si>
    <t>12,00*0,5*0,19</t>
  </si>
  <si>
    <t>2057528647</t>
  </si>
  <si>
    <t>Demolice - Navrácení nároží chodníku u výjezdu z objízdné trasy do původního stavu - Odstranění nezpevněných podkladních vrstev vozovky tl. 300mm</t>
  </si>
  <si>
    <t>(19,4-12*(0,5+0,3))*0,3</t>
  </si>
  <si>
    <t>Demolice - Navrácení nároží chodníku u výjezdu z objízdné trasy do původního stavu - Odtěžení ložné vrstvy pro provizorní dlažbu z hrubě drceného</t>
  </si>
  <si>
    <t xml:space="preserve">kameniva ve vrstvě o tl. 40mm, včetně odvozu a uložení na dkládku zhotovitele. </t>
  </si>
  <si>
    <t>12*0,3*0,04</t>
  </si>
  <si>
    <t>Demolice - Navrácení nároží chodníku u výjezdu z objízdné trasy do původního stavu - Odtěžení podkladní vrstvy pro provizorní dlažbu</t>
  </si>
  <si>
    <t xml:space="preserve">ze štěrkodrti v tl. 300mm, včetně odvozu a uložení na skládku zhotovitele </t>
  </si>
  <si>
    <t>12*0,3*0,3</t>
  </si>
  <si>
    <t xml:space="preserve">Demolice - Nároží chodníku - Vybourání podkladních nezpevněných vrstev zámkové dlažby v tl.200mm,  včetně odvozu a uložení na skládku zhotovitele.</t>
  </si>
  <si>
    <t>8*0,2</t>
  </si>
  <si>
    <t>Demolice - Nároží chodníku - Vozovka – Odstranění nezpevněných podkladních vrstev vozovky tl. 350mm, včetně odvozu a uložení na skládku zhotovitele.</t>
  </si>
  <si>
    <t>12*0,5*0,35</t>
  </si>
  <si>
    <t>1444787811</t>
  </si>
  <si>
    <t>Demolice - Nároží chodníku - Obruby - Vybourání kamenných obrubníků 250x200x1000mm, ponechány pro opětovné využití na stavbě, včetně očištění</t>
  </si>
  <si>
    <t>113201115.R</t>
  </si>
  <si>
    <t>Vytrhání obrub silničních stojatých kamenných s odvozem na skládku</t>
  </si>
  <si>
    <t>-1283190021</t>
  </si>
  <si>
    <t>Demolice - Navrácení nároží chodníku u výjezdu z objízdné trasy do původního stavu - Vybourání kamenných obrubníků 250x200x1000mm</t>
  </si>
  <si>
    <t>169600509</t>
  </si>
  <si>
    <t xml:space="preserve">Příprava území – Odhumusování plochy v tl. 100mm, která bude zasažena stavebními úpravami,  včetně odvozu a uložení na skládku zhotovitele</t>
  </si>
  <si>
    <t>24*0,1</t>
  </si>
  <si>
    <t>-1038238724</t>
  </si>
  <si>
    <t>Demolice - Navrácení nároží chodníku u výjezdu z objízdné trasy do původního stavu - Výkop pro prohloubení dna výkopu</t>
  </si>
  <si>
    <t>vzniklého odstraněním stávající konstrukce vozovky o tl. 130mm pro nové konstrukce vozovky, včetně odvozu a uložení na skládku zhotovitele</t>
  </si>
  <si>
    <t>12*0,5*0,13</t>
  </si>
  <si>
    <t>Výkopy - Nároží chodníku - Výkopové práce v místech provizorního rozšíření komunikace u nároží chodníku o hloubku 140mm</t>
  </si>
  <si>
    <t>8,00*0,140</t>
  </si>
  <si>
    <t xml:space="preserve">Výkopy - Objízdná trasa - odtěžení zeminy v místech rozšíření objízdné trasy </t>
  </si>
  <si>
    <t>24,00*0,4</t>
  </si>
  <si>
    <t>1923464368</t>
  </si>
  <si>
    <t xml:space="preserve">Výkopy - Nároží chodníku - Zásyp dna výkopu vzniklého odstraněním stávající konstrukce vozovky vrstvou zeminy o tl. 130mm </t>
  </si>
  <si>
    <t xml:space="preserve">pro zarovnání výšek dna výkopu. Zásyp proveden ze zemin vhodných do podloží komunikace. </t>
  </si>
  <si>
    <t>338249426</t>
  </si>
  <si>
    <t>Hutnění - Navrácení nároží chodníku u výjezdu z objízdné trasy do původního stavu - Nároží chodníku - Úprava zemní pláně včetně hutnění</t>
  </si>
  <si>
    <t>8+12*0,95</t>
  </si>
  <si>
    <t>Hutnění - Nároží chodníku + objízdná trasa - Úprava zemní pláně včetně hutnění</t>
  </si>
  <si>
    <t>8+12*0,95+24</t>
  </si>
  <si>
    <t>599121111.R</t>
  </si>
  <si>
    <t xml:space="preserve">Zálivka živičná spár hl 50 mm s vyčištěním </t>
  </si>
  <si>
    <t>1613047789</t>
  </si>
  <si>
    <t>Zálivka živičná spár hl 50 mm s vyčištěním</t>
  </si>
  <si>
    <t xml:space="preserve">Konstrukce vozovky - Objízdná trasa - Přespárování stávajících betonových panelů modifikovanou asfaltovou zálivkou - cca 30% všech spar </t>
  </si>
  <si>
    <t>(90+6*70+6*3+7+3*61+14*4+9*6)*0,025*0,3</t>
  </si>
  <si>
    <t>919735112</t>
  </si>
  <si>
    <t>Řezání stávajícího živičného krytu hl do 100 mm</t>
  </si>
  <si>
    <t>-1389074731</t>
  </si>
  <si>
    <t>Demolice - Nároží chodníku - Vozovka - Nařezání obrusné vrstvy kotoučovou pilou do hloubky 100mm</t>
  </si>
  <si>
    <t>919735113</t>
  </si>
  <si>
    <t>Řezání stávajícího živičného krytu hl do 150 mm</t>
  </si>
  <si>
    <t>1227423233</t>
  </si>
  <si>
    <t>Demolice - Navrácení nároží chodníku u výjezdu z objízdné trasy do původního stavu - Nařezání obrusné a podkladní vrstvy</t>
  </si>
  <si>
    <t>kotoučovou pilou do hloubky 110mm</t>
  </si>
  <si>
    <t>-847589003</t>
  </si>
  <si>
    <t>Demolice - Nároží chodníku - Obruby - Poplatek za uložení betonové suti z betonového lože na skládku.</t>
  </si>
  <si>
    <t>3*2,3</t>
  </si>
  <si>
    <t>Demolice - Navrácení nároží chodníku u výjezdu z objízdné trasy do původního stavu - Poplatek za uložení betonové suti na skládku</t>
  </si>
  <si>
    <t>12*0,25*2,3</t>
  </si>
  <si>
    <t xml:space="preserve">Demolice - Navrácení nároží chodníku u výjezdu z objízdné trasy do původního stavu - Poplatek za uložení cementobetonové suti na skládku </t>
  </si>
  <si>
    <t>12*0,3*0,06*2</t>
  </si>
  <si>
    <t>1272996227</t>
  </si>
  <si>
    <t>Demolice - Nároží chodníku - Vozovka – poplatek za uložení asfaltové suti na skládku.</t>
  </si>
  <si>
    <t>12*0,5*0,19*2,4</t>
  </si>
  <si>
    <t>Demolice - Navrácení nároží chodníku u výjezdu z objízdné trasy do původního stavu - Poplatek za uložení asfaltové suti na skládku</t>
  </si>
  <si>
    <t>(19,4-12*(0,5+0,3))*0,11*2,4</t>
  </si>
  <si>
    <t xml:space="preserve">Demolice - Navrácení nároží chodníku u výjezdu z objízdné trasy do původního stavu - Poplatek za uložení nezpevněných asfaltových vrstev na skládku. </t>
  </si>
  <si>
    <t>(19,40-12,00*(0,50+0,30))*0,30*1,9</t>
  </si>
  <si>
    <t>-509037899</t>
  </si>
  <si>
    <t>Příprava území – Uložení zeminy (odhumusování) na skládku, včetně poplatku za uložení na skládku</t>
  </si>
  <si>
    <t>24*0,1*1,9</t>
  </si>
  <si>
    <t xml:space="preserve">Demolice - Nároží chodníku - Poplatek za uložení podkladních nezpevněných vrstev zámkové dlažby na skládku. </t>
  </si>
  <si>
    <t>8*0,2*1,9</t>
  </si>
  <si>
    <t>Výkopy - Nároží chodníku - Poplatek za uložení na skládku odstraněné zeminy.</t>
  </si>
  <si>
    <t>10,72*1,9</t>
  </si>
  <si>
    <t xml:space="preserve">Konstrukce vozovky - Objízdná trasa - Poplatek za uložení na skládku odstraněné zeminy </t>
  </si>
  <si>
    <t>248,4*0,025*0,05*1,9</t>
  </si>
  <si>
    <t xml:space="preserve">Demolice - Navrácení nároží chodníku u výjezdu z objízdné trasy do původního stavu  - Poplatek za uložení zeminy na skládku </t>
  </si>
  <si>
    <t>0,78*1,9</t>
  </si>
  <si>
    <t xml:space="preserve">Demolice -  Navrácení nároží chodníku u výjezdu z objízdné trasy do původního stavu - Poplatek za uložení žulových kostek přídlažby na skládku</t>
  </si>
  <si>
    <t>12*(0,125+0,125)*0,125*2,6</t>
  </si>
  <si>
    <t>Demolice - Navrácení nároží chodníku u výjezdu z objízdné trasy do původního stavu - Poplatek za uložení kamenných obrubníků na skládku</t>
  </si>
  <si>
    <t>12*0,25*0,2*2,8</t>
  </si>
  <si>
    <t xml:space="preserve">Demolice - Navrácení nároží chodníku u výjezdu z objízdné trasy do původního stavu - Poplatek za uložení suti z ložné vrstvy na skládku </t>
  </si>
  <si>
    <t>12*0,3*0,04*1,9</t>
  </si>
  <si>
    <t xml:space="preserve">Demolice - Navrácení nároží chodníku u výjezdu z objízdné trasy do původního stavu - Poplatek za uložení suti z podkladní vrstvy na skládku </t>
  </si>
  <si>
    <t>12*0,3*0,3*1,9</t>
  </si>
  <si>
    <t>Demolice - Nároží chodníku - Vozovka – Poplatek za uložení nezpevněných podkladních vozovkových vrstev na skládku.</t>
  </si>
  <si>
    <t>12*0,5*0,35*1,9</t>
  </si>
  <si>
    <t>-1110969811</t>
  </si>
  <si>
    <t>Konstrukce vozovky - Provizorní nároží chodníků + Objízdná trasa - Podkladní vrstva ze štěrkodrti ŠDa 0/63 tl. 150mm, včetně hutnění</t>
  </si>
  <si>
    <t>(19,4-12*(0,5+0,3)+24)*0,15</t>
  </si>
  <si>
    <t>Konstrukce vozovky - Navrácení nároží chodníku u výjezdu z objízdné trasy do původního stavu - Podkladní vrstva pod zámkovou dlažbu,</t>
  </si>
  <si>
    <t>obrubníky, přídlažbu a vozovku - Štěrkodrť ŠDA 0/63 tl. 150mm + hutnění</t>
  </si>
  <si>
    <t>Konstrukce vozovky - Navrácení nároží chodníku u výjezdu z objízdné trasy do původního stavu - Podkladní vrstva vozovky ze štěrkodrti</t>
  </si>
  <si>
    <t>ŠDa 0/32 tl. min. 150mm, včetně hutnění</t>
  </si>
  <si>
    <t>12*0,5</t>
  </si>
  <si>
    <t>Obruby - Provizorní nároží chodníků - Podkladní vrstva pod betonové lože obrubníků - Štěrkodrť ŠDA 0/63 tl. 150mm + hutnění</t>
  </si>
  <si>
    <t>0,45*12</t>
  </si>
  <si>
    <t>1797781782</t>
  </si>
  <si>
    <t>Konstrukce vozovky - Navrácení nároží chodníku u výjezdu z objízdné trasy do původního stavu - Podkladní vrstva pod zámkovou dlažbu - Štěrkodr</t>
  </si>
  <si>
    <t>ŠDA 0/63 tl. 170mm + hutnění</t>
  </si>
  <si>
    <t>1577232303</t>
  </si>
  <si>
    <t>Konstrukce vozovky - Navrácení nároží chodníku u výjezdu z objízdné trasy do původního stavu - Podkladní vrstva vozovky ze štěrkodrti ŠDa 0/32</t>
  </si>
  <si>
    <t>tl. 200 mm, včetně hutnění</t>
  </si>
  <si>
    <t>564871116</t>
  </si>
  <si>
    <t>Podklad ze štěrkodrtě ŠD tl. 300 mm</t>
  </si>
  <si>
    <t>1282372818</t>
  </si>
  <si>
    <t>Chodník - Provizorní nároží chodníků - Zřízení podkladní vrstvy pod provizorní konstrukci chodníku ze štěrkodrti fr. 0/32 ŠDA v tl. 300mm</t>
  </si>
  <si>
    <t>565155111</t>
  </si>
  <si>
    <t>Asfaltový beton vrstva podkladní ACP 16 (obalované kamenivo OKS) tl 70 mm š do 3 m</t>
  </si>
  <si>
    <t>-460086997</t>
  </si>
  <si>
    <t>Konstrukce vozovky - Provizorní nároží chodníků + Objízdná trasa - Asfaltový beton pro podkladní vrstvy ACP 16+ tl. 70mm</t>
  </si>
  <si>
    <t>19,4-12*(0,5+0,3)+24</t>
  </si>
  <si>
    <t>631491615</t>
  </si>
  <si>
    <t>Konstrukce vozovky - Navrácení nároží chodníku u výjezdu z objízdné trasy do původního stavu - Asfaltový beton pro podkladní vrstvy ACP 22+ tl. 90mm</t>
  </si>
  <si>
    <t>1683786612</t>
  </si>
  <si>
    <t>Konstrukce vozovky - Provizorní nároží chodníků + Objízdná trasa - Infiltrační postřik kationaktivní emulzí PI-E (0,60kg/m2)</t>
  </si>
  <si>
    <t>Konstrukce vozovky - Provizorní nároží chodníků + Objízdná trasa - Spojovací postřik kationaktivní emulzí Ps-E (0,40kg/m2)</t>
  </si>
  <si>
    <t>Kce vozovky - Navrácení nároží chodníku u výjezdu z objízdné trasy do původního stavu - Infiltrační postřik kationaktivní emulzí PI-E (1,00kg/m2)</t>
  </si>
  <si>
    <t>Konstrukce vozovky - Navrácení nároží chodníku u výjezdu z objízdné trasy do původního stavu - Spojovací postřik kationaktivní emulzí PS-E (0,40kg/m2)</t>
  </si>
  <si>
    <t>577134111</t>
  </si>
  <si>
    <t>Asfaltový beton vrstva obrusná ACO 11 (ABS) tř. I tl 40 mm š do 3 m z nemodifikovaného asfaltu</t>
  </si>
  <si>
    <t>-481881823</t>
  </si>
  <si>
    <t>Konstrukce vozovky - Provizorní nároží chodníků + Objízdná trasa - Asfaltový beton pro obrusné vrstvy ACO 11 tl. 40mm</t>
  </si>
  <si>
    <t>1594611992</t>
  </si>
  <si>
    <t>Konstrukce vozovky - Navrácení nároží chodníku u výjezdu z objízdné trasy do původního stavu - Asfaltový beton pro obrusné vrstvy ACO 11+ modifikovaný</t>
  </si>
  <si>
    <t>o tl. 40mm</t>
  </si>
  <si>
    <t>577144110.R</t>
  </si>
  <si>
    <t>Vysprávka asfaltový beton vrstva obrusná ACO 11 (ABS)</t>
  </si>
  <si>
    <t>2106338291</t>
  </si>
  <si>
    <t>Konstrukce vozovky - Objízdná trasa - Vysprávka ulomených a chybějících betonových panelů a nároží na objízdné trase vrstvou ACO 11</t>
  </si>
  <si>
    <t>ve vrstvě o tl. 200mm</t>
  </si>
  <si>
    <t>35*0,2</t>
  </si>
  <si>
    <t>-361168219</t>
  </si>
  <si>
    <t>Konstrukce vozovky - Navrácení nároží chodníku u výjezdu z objízdné trasy do původního stavu - Asfaltový beton pro ložné vrstvy ACL 16+</t>
  </si>
  <si>
    <t>modifikovaný o tl. 60mm</t>
  </si>
  <si>
    <t>-903116978</t>
  </si>
  <si>
    <t>Obruby - Provizorní nároží chodníků - Zpětné osazení dvouřádku přídlažby z žulových kostek 125x125x125mm do betonového lože,</t>
  </si>
  <si>
    <t>včetně vyplnění svislých spar maltou cementovou MC-XF4</t>
  </si>
  <si>
    <t>Konstrukce vozovky - Navrácení nároží chodníku u výjezdu z objízdné trasy do původního stavu - Osazení dvouřádku přídlažby z žulových</t>
  </si>
  <si>
    <t>kostek 125x125x125 uložení do betonového lože C20/25-X3, včetně vyplnění svislých soar maltou cementovou MC-XF4</t>
  </si>
  <si>
    <t>12,0*0,25</t>
  </si>
  <si>
    <t>596211110</t>
  </si>
  <si>
    <t>Kladení zámkové dlažby komunikací pro pěší tl 60 mm skupiny A pl do 50 m2</t>
  </si>
  <si>
    <t>-194629160</t>
  </si>
  <si>
    <t>Konstrukce vozovky - Navrácení nároží chodníku u výjezdu z objízdné trasy do původního stavu - Cementobetonová zámková dlažba z betonu C35/45-XF4</t>
  </si>
  <si>
    <t>tl. 60mm, včetně vyplnění spar jemným křemičitým pískem</t>
  </si>
  <si>
    <t>8-12*0,4</t>
  </si>
  <si>
    <t>Konstrukce vozovky - Navrácení nároží chodníku u výjezdu z objízdné trasy do původního stavu - Cementobetonová zámková dlažba červená reliéfní</t>
  </si>
  <si>
    <t>z betonu C35/45-XF4 tl. 60mm, položená podél obrubníku, včetně vyplnění spar jemným křemičitým pískem</t>
  </si>
  <si>
    <t>12*0,4</t>
  </si>
  <si>
    <t>Chodník - Provizorní nároží chodníků - Předláždění oblasti kolem nově položených obrubníků původní reliéfní červenou cementobeotnovou</t>
  </si>
  <si>
    <t>zámkovou dlažbou o tl.60mm do lože z hrubě drceného kameniva, včetně vyplnění spar jemným křemičitým pískem</t>
  </si>
  <si>
    <t>1537426815</t>
  </si>
  <si>
    <t>Konstrukce vozovky - Navrácení nároží chodníku u výjezdu z objízdné trasy do původního stavu - Osazení nového betonového obloukového</t>
  </si>
  <si>
    <t>uložení do betonového lože C20/25-XF3, včetně vyplnění svislých spar cementovou maltou MC-XF4</t>
  </si>
  <si>
    <t>-1353420699</t>
  </si>
  <si>
    <t>-851004838</t>
  </si>
  <si>
    <t xml:space="preserve">Obruby - Provizorní nároží chodníků - Zpětné osazení původních kamenných obrubníků 250x200x1000mm do betonového lože, včetně vyplnění spar cementovou </t>
  </si>
  <si>
    <t>maltou MC 25-XF4 o tl. 10mm</t>
  </si>
  <si>
    <t>Pročištění zanešených spár betonových panelů, cca 30% všech spár, včetně odvozu na skládku zhotovitele</t>
  </si>
  <si>
    <t>-1268900246</t>
  </si>
  <si>
    <t>Poznámka k položce:_x000d_
Konstrukce vozovky - Objízdná trasa - Pročištění zanešených spár betonových panelů, cca 30% všech spár, včetně odvozu na skládku zhotovitele.</t>
  </si>
  <si>
    <t>(90,0+6,0*70+6,0*3+7,0+3,0*61+14,0*4+9,0*6)*0,30</t>
  </si>
  <si>
    <t>SO 18-91.2 - ÚPRAVA HL. VJEZDU DO AREÁLU THERM</t>
  </si>
  <si>
    <t>633673954</t>
  </si>
  <si>
    <t>-301622203</t>
  </si>
  <si>
    <t>Demolice - Obruby - Vybourání řádku z žulových kostek přídlažby u části řešené obruby, vrstva tl. 125mm, včetně očištěné</t>
  </si>
  <si>
    <t>ponecháno pro opětovné využití na stavbě</t>
  </si>
  <si>
    <t>3,5</t>
  </si>
  <si>
    <t>712816940</t>
  </si>
  <si>
    <t xml:space="preserve">Demolice - Vozovka – Vybourání asfaltových vrstev vozovky tl. 100 mm, včetně odvozu a uložení na skládku zhotovitele. </t>
  </si>
  <si>
    <t>12*0,5*0,1</t>
  </si>
  <si>
    <t>-1828526728</t>
  </si>
  <si>
    <t>Demolice - Vozovka – Odstranění nezpevněných podkladních vrstev vozovky tl. 300mm, včetně odvozu a uložení na skládku zhotovitele.</t>
  </si>
  <si>
    <t>12*0,5*0,3</t>
  </si>
  <si>
    <t>Demolice - Nároží chodníku - Vybourání podkladních nezpevněných vrstev zámkové dlažby v tl.200mm</t>
  </si>
  <si>
    <t>2023402293</t>
  </si>
  <si>
    <t>Demolice - Obruby - Vybourání kamenných obrubníků 250x200x1000mm, ponechány pro opětovné využití na stavbě, včetně očištění</t>
  </si>
  <si>
    <t>-1079633625</t>
  </si>
  <si>
    <t>Výkopy - Výkopové práce v místech provizorního rozšíření komunikace u nároží chodníku o hloubku 140mm</t>
  </si>
  <si>
    <t>8*0,14</t>
  </si>
  <si>
    <t>1800005114</t>
  </si>
  <si>
    <t>Hutnění - Úprava zemní pláně včetně hutnění</t>
  </si>
  <si>
    <t>8+12*0,75</t>
  </si>
  <si>
    <t>-20286111</t>
  </si>
  <si>
    <t>Demolice - Vozovka - Nařezání obrusné vrstvy kotoučovou pilou do hloubky 100mm</t>
  </si>
  <si>
    <t>685120328</t>
  </si>
  <si>
    <t>Demolice - Obruby - Poplatek za uložení betonové suti z betonového lože na skládku.</t>
  </si>
  <si>
    <t>12*0,15*2,3</t>
  </si>
  <si>
    <t>345440385</t>
  </si>
  <si>
    <t>Demolice - Vozovka – poplatek za uložení asfaltové suti na skládku.</t>
  </si>
  <si>
    <t>12*0,5*0,1*2,4</t>
  </si>
  <si>
    <t>1561209452</t>
  </si>
  <si>
    <t>Demolice - Vozovka – Poplatek za uložení nezpevněných podkladních vozovkových vrstev na skládku.</t>
  </si>
  <si>
    <t>12*0,5*0,3*1,9</t>
  </si>
  <si>
    <t>Výkopy - Poplatek za uložení na skládku odstraněné zeminy.</t>
  </si>
  <si>
    <t>1,12*1,9</t>
  </si>
  <si>
    <t>1339065271</t>
  </si>
  <si>
    <t>Konstrukce vozovky - Provizorní nároží chodníků - Podkladní vrstva ze štěrkodrti ŠDa 0/63 tl. 150mm, včetně hutnění</t>
  </si>
  <si>
    <t>(17-12*(0,45+0,3))</t>
  </si>
  <si>
    <t>-839818107</t>
  </si>
  <si>
    <t>776468639</t>
  </si>
  <si>
    <t>Konstrukce vozovky - Provizorní nároží chodníků - Infiltrační postřik kationaktivní emulzí PI-E (0,60kg/m2)</t>
  </si>
  <si>
    <t>17-12*(0,45+0,3)</t>
  </si>
  <si>
    <t>Konstrukce vozovky - Provizorní nároží chodníků - Spojovací postřik kationaktivní emulzí Ps-E (0,40kg/m2)</t>
  </si>
  <si>
    <t>-583987086</t>
  </si>
  <si>
    <t>Konstrukce vozovky - Provizorní nároží chodníků - Asfaltový beton pro podkladní vrstvy ACP 16+ tl. 70mm</t>
  </si>
  <si>
    <t>-1005971887</t>
  </si>
  <si>
    <t>Konstrukce vozovky - Provizorní nároží chodníků - Asfaltový beton pro obrusné vrstvy ACO 11 tl. 40mm</t>
  </si>
  <si>
    <t>1604409665</t>
  </si>
  <si>
    <t>Chodník - Provizorní nároží chodníků - Předláždění oblasti kolem nově položených obrubníků původní reliéfní</t>
  </si>
  <si>
    <t>červenou cementobeotnovou zámkovou dlažbou o tl.60mm do lože z hrubě drceného kameniva, včetně zasypání spar jemným křemičitým pískem</t>
  </si>
  <si>
    <t>836313441</t>
  </si>
  <si>
    <t>Obruby - Provizorní nároží chodníků - Zpětné osazení původních kamenných obrubníků 250x200x1000mm do betonového lože</t>
  </si>
  <si>
    <t>včetně vyplnění spar cementovou maltou MC 25-XF4 o tl. 10mm</t>
  </si>
  <si>
    <t>SO 18-91.3 - PROVIZORNÍ KOM. GONČAROVOVA/POVLOVOVA</t>
  </si>
  <si>
    <t>-1007581599</t>
  </si>
  <si>
    <t>Demolice - Vybourání asfaltových vrstev vozovky tl. 110 mm, včetně odvozu a uložení na skládku zhotovitele.</t>
  </si>
  <si>
    <t>85*0,1</t>
  </si>
  <si>
    <t>-575607967</t>
  </si>
  <si>
    <t xml:space="preserve">Demolice - Odstranění nezpevněných podkladních vrstev vozovky tl. 300mm, včetně odvozu a uložení na skládku zhotovitele. </t>
  </si>
  <si>
    <t>85*0,3</t>
  </si>
  <si>
    <t>-1528395589</t>
  </si>
  <si>
    <t>Příprava území – Odhumusování plochy v tl. 100mm, která bude zasažena stavebními úpravami</t>
  </si>
  <si>
    <t xml:space="preserve"> včetně odvozu a uložení na skládku zhotovitele, po dohodě s investorem a po prokázání vhodnosti je možné použít na opětovné ohumusování.</t>
  </si>
  <si>
    <t>1975475776</t>
  </si>
  <si>
    <t xml:space="preserve">Výkopy - Odtěžení zeminy do hloubky 400mm pro konstrukci provizorní asfaltové cesty </t>
  </si>
  <si>
    <t>85*0,4</t>
  </si>
  <si>
    <t>-2026597166</t>
  </si>
  <si>
    <t xml:space="preserve">Demolice - Zásyp výkopů vzniklých odstraněním provizorní komunikace. </t>
  </si>
  <si>
    <t xml:space="preserve">Zásyp proveden zeminou vhodnou do podloží, hutněno po vrstvách 300mm, včetně dodávky a manipulace. </t>
  </si>
  <si>
    <t>-1165903198</t>
  </si>
  <si>
    <t>Konstrukce vozovky - Úprava zemní pláně včetně hutnění</t>
  </si>
  <si>
    <t>-1297121037</t>
  </si>
  <si>
    <t xml:space="preserve">Úprava území – Rozprostření humózní zeminy v tl. 100mm </t>
  </si>
  <si>
    <t>-623115616</t>
  </si>
  <si>
    <t xml:space="preserve">Úprava území – Založení trávníku ručním výsevem protierozní směsi, včetně uválcování a 1 pokosení </t>
  </si>
  <si>
    <t>1970467770</t>
  </si>
  <si>
    <t xml:space="preserve">Úprava území – Kosení, odplevelení a zálivka trávníků po dobu dle požadavků investora a smlouvy o dílo </t>
  </si>
  <si>
    <t>-1213935746</t>
  </si>
  <si>
    <t>Založení trávníku ručním výsevem protierozní směsi</t>
  </si>
  <si>
    <t>85/100*3</t>
  </si>
  <si>
    <t>-1268259646</t>
  </si>
  <si>
    <t>402707019</t>
  </si>
  <si>
    <t>Demolice - Uložení asfaltové suti na skládku zhotovitele, včetně poplatku za uložení.</t>
  </si>
  <si>
    <t>85*0,11*2,4</t>
  </si>
  <si>
    <t>-447965638</t>
  </si>
  <si>
    <t>Příprava území – Uložení zeminy na skládku, včetně poplatku za uložení.</t>
  </si>
  <si>
    <t>(85*0,1+34)*1,9</t>
  </si>
  <si>
    <t>Demolice - Uložení nezpevněných podkladních vrstev vozovky na skládku, včetně poplatku za uložení.</t>
  </si>
  <si>
    <t>85*0,3*1,9</t>
  </si>
  <si>
    <t>1104438248</t>
  </si>
  <si>
    <t>Konstrukce vozovky - Podkladní vrstva ze štěrkodrti ŠDa 0/63 tl. 150mm - hutnění</t>
  </si>
  <si>
    <t>-2105895823</t>
  </si>
  <si>
    <t>Konstrukce vozovky - Asfaltový beton pro podkladní vrstvy ACP 16+ tl. 70mm</t>
  </si>
  <si>
    <t>-79462380</t>
  </si>
  <si>
    <t>Konstrukce vozovky - Spojovací postřik kationaktivní emulzí Ps-E (0,40kg/m2)</t>
  </si>
  <si>
    <t>Konstrukce vozovky - Infiltrační postřik kationaktivní emulzí PI-E (0,60kg/m2)</t>
  </si>
  <si>
    <t>-915541149</t>
  </si>
  <si>
    <t>Konstrukce vozovky - Asfaltový beton pro obrusné vrstvy ACO 11 tl. 40mm</t>
  </si>
  <si>
    <t>SO 18-91.4 - PROVIZORNÍ KOMUNIKACE PRO PĚŠÍ</t>
  </si>
  <si>
    <t>-1234507459</t>
  </si>
  <si>
    <t>Štěrkové cesty - Úprava území do původního stavu - Odtěžení štěrku z provizorní cesty pro pěší</t>
  </si>
  <si>
    <t>variantního řešení přechodu pro chodce a dočasné autobusové zastávky, včetně odvozu a uložení na skládku zhotovitele.</t>
  </si>
  <si>
    <t>(189+3+20)*0,2</t>
  </si>
  <si>
    <t>113311121</t>
  </si>
  <si>
    <t>Odstranění geotextilií v komunikacích</t>
  </si>
  <si>
    <t>1020576525</t>
  </si>
  <si>
    <t>Štěrková cesta - Odstranění separační tkané geotextílie 300g/m3 uložené na štěrkové vrstvě, včetně odvozu a uložení na skládku zhotovitele</t>
  </si>
  <si>
    <t>189+3+20</t>
  </si>
  <si>
    <t>184111275</t>
  </si>
  <si>
    <t xml:space="preserve">Štěrkové cesty - Hutnění pláně pro zařízení provizorních štěrkových cest pro pěší a dočasné autobusové zastávky. </t>
  </si>
  <si>
    <t>2111799048</t>
  </si>
  <si>
    <t>Štěrkové cesty - Separační tkaná geotextílie 300g/m3 uložená na štěrkové vrtsvě</t>
  </si>
  <si>
    <t>69311081.R</t>
  </si>
  <si>
    <t>geotextilie tkaná separační, ochranná, filtrační, drenážní PES 300g/m2</t>
  </si>
  <si>
    <t>2135888002</t>
  </si>
  <si>
    <t xml:space="preserve">Separační tkaná geotextílie 300g/m3 uložená na štěrkové vrtsvě, včetně nákupu a dovozu na stavbu </t>
  </si>
  <si>
    <t>(189+3+20)*1,1</t>
  </si>
  <si>
    <t>1067812023</t>
  </si>
  <si>
    <t xml:space="preserve">Přechod přes stavbu - Poplatek za uložení odstraněných dřevěných konstrukcí lávky a zábradlí na skládku. </t>
  </si>
  <si>
    <t>1,81*0,6</t>
  </si>
  <si>
    <t>997013831</t>
  </si>
  <si>
    <t>Poplatek za uložení na skládce (skládkovné) stavebního odpadu směsného kód odpadu 170 904</t>
  </si>
  <si>
    <t>1150516914</t>
  </si>
  <si>
    <t>Štěrkové cesta - Poplatek za uložení odstraněné geotextílie na skládku.</t>
  </si>
  <si>
    <t>((189+3+20)*300/1000)/1000</t>
  </si>
  <si>
    <t>1985986557</t>
  </si>
  <si>
    <t xml:space="preserve">Štěrkové cesty - Úprava území do původního stavu -  Uložení štěrku na skládku, včetně poplatku za uložení.</t>
  </si>
  <si>
    <t>(189+3+20)*0,2*1,9</t>
  </si>
  <si>
    <t>1834319593</t>
  </si>
  <si>
    <t>Štěrkové cesty - Vysypání vrstvy štěrkodrti ŠDa fr. 0/32 na zhutněnou zemní pláň, vrstva tl. 200mm</t>
  </si>
  <si>
    <t>LAV.R</t>
  </si>
  <si>
    <t xml:space="preserve">Provizorní dřevěná lávka přes těleso TT a komunikace ze dřevěných profilů o výšce min. 0,025mm a provizorní přenosné dřevěné zábradlí umístěné podél lávky, včetně dovozu a manipulace. </t>
  </si>
  <si>
    <t>63627645</t>
  </si>
  <si>
    <t>Provizorní dřevěná lávka přes těleso TT a komunikace ze dřevěných profilů o výšce min. 0,025mm a provizorní přenosné dřevěné zábradlí umístěné podél lávky, včetně dovozu a manipulace.</t>
  </si>
  <si>
    <t>Provizorní dřevěná lávka přes těleso TT a komunikace ze dřevěných profilů o výšce min. 0,025mm a provizorní přenosné dřevěné zábradlí</t>
  </si>
  <si>
    <t xml:space="preserve">umístěné podél lávky, včetně dovozu a manipulace. </t>
  </si>
  <si>
    <t>43,5*0,025+18*2*0,02</t>
  </si>
  <si>
    <t>LAV1.R</t>
  </si>
  <si>
    <t xml:space="preserve"> Odstranění dřevěných konstrukcí sloužících jako provizorní dřevěná lávka přes stavbu a zábradlí ohraničující lávku, včetně odvozu a uložení na skládku zhotovitele. </t>
  </si>
  <si>
    <t>621202013</t>
  </si>
  <si>
    <t>Odstranění dřevěných konstrukcí sloužících jako provizorní dřevěná lávka přes stavbu a zábradlí ohraničující lávku, včetně odvozu a uložení na skládku zhotovitele.</t>
  </si>
  <si>
    <t>Přechod přes stavbu - Odstranění dřevěných konstrukcí sloužících jako provizorní dřevěná lávka</t>
  </si>
  <si>
    <t xml:space="preserve">přes stavbu a zábradlí ohraničující lávku, včetně odvozu a uložení na skládku zhotovitele. </t>
  </si>
  <si>
    <t>43,5*0,025+2*18*0,02</t>
  </si>
  <si>
    <t>SO 18-91.5 - Dopravně inženýrské opatření</t>
  </si>
  <si>
    <t>N00 - DIO</t>
  </si>
  <si>
    <t xml:space="preserve">    N01 - DIO</t>
  </si>
  <si>
    <t>OST - Ostatní</t>
  </si>
  <si>
    <t>N00</t>
  </si>
  <si>
    <t>DIO</t>
  </si>
  <si>
    <t>N01</t>
  </si>
  <si>
    <t>914159</t>
  </si>
  <si>
    <t>Přechodné dopravní značení - Základová konstrukce značek - Základová deska k dopravním silničním značkám - půjčené značení (dovoz, montáž, nájemné, demontáž, odvoz)</t>
  </si>
  <si>
    <t>1423633908</t>
  </si>
  <si>
    <t>Přechodné dopravní značení - Základová konstrukce značek - Základová deska k dopravním silničním značkám - půjčené značení</t>
  </si>
  <si>
    <t>(dovoz, montáž, nájemné, demontáž, odvoz)</t>
  </si>
  <si>
    <t>Doba trvání stavby je odhadována na 9 měsíců - 9*30=270 dnů</t>
  </si>
  <si>
    <t>218*270</t>
  </si>
  <si>
    <t>914169</t>
  </si>
  <si>
    <t>Přechodné dopravní značení - Hliníkové značky normální velikosti (Půjčení značení, dovoz, montáž, údržba, demontáž, odvoz)</t>
  </si>
  <si>
    <t>-1969341210</t>
  </si>
  <si>
    <t xml:space="preserve">Přechodné dopravní značení - Svislá dopravní značka ocelová normální velikosti        </t>
  </si>
  <si>
    <t>- půjčené značení (dovoz, montáž, nájemné, demontáž, odvoz)</t>
  </si>
  <si>
    <t>Včetně případného 30-ti denního prodloužení termínu dokončení</t>
  </si>
  <si>
    <t>A10, A15, B1, B4, B8, B20a-30, B21a, B28, B29, B30, C2a, C2b, C3a, C4a, C7a, C9a, C14a, E3a, E7a, E7b, E8c, E13, IJ4a, IP10a, IP10b, IS11b, IS11c, P6,</t>
  </si>
  <si>
    <t>(5+6+10+2+2+2+2+2+6+3+1+1+1+1+1+2+2+2+2+1+2+1+24+2+4+2+19+20+1+3+3+38+6)*270</t>
  </si>
  <si>
    <t>914179</t>
  </si>
  <si>
    <t>-418331638</t>
  </si>
  <si>
    <t xml:space="preserve">Přechodné dopravní značení - Svislá dopravní značka ocelová normální velikosti      </t>
  </si>
  <si>
    <t>Včetně případného 30-ti denního prodloužení termínu dokončení IS11a</t>
  </si>
  <si>
    <t>5*270</t>
  </si>
  <si>
    <t>914189</t>
  </si>
  <si>
    <t>52042782</t>
  </si>
  <si>
    <t xml:space="preserve">Přechodné dopravní značení - Svislá dopravní značka ocelová normální velikosti  - půjčené značení (dovoz, montáž, nájemné, demontáž, odvoz)</t>
  </si>
  <si>
    <t xml:space="preserve">Včetně případného 30-ti denního prodloužení termínu dokončení Z4a, Z4b, včetně základových patek  </t>
  </si>
  <si>
    <t>(37+33)*270</t>
  </si>
  <si>
    <t>914719</t>
  </si>
  <si>
    <t xml:space="preserve">Přechodné dopravní značení - Souprava přenosných semaforů SSZ + akumulátor  - půjčené značení (dovoz, montáž, nájemné, výměna a dobíjení baterií, demontáž, odvoz)</t>
  </si>
  <si>
    <t>-903316729</t>
  </si>
  <si>
    <t xml:space="preserve">Přechodné dopravní značení - Souprava přenosných semaforů SSZ + akumulátor  - půjčené značení</t>
  </si>
  <si>
    <t xml:space="preserve"> (dovoz, montáž, nájemné, výměna a dobíjení baterií, demontáž, odvoz)</t>
  </si>
  <si>
    <t>4*270</t>
  </si>
  <si>
    <t>914759</t>
  </si>
  <si>
    <t>Přechodné dopravní značení - Základová konstrukce značek - Stojan k dopravním silničním značkám jednoduchý - čevenobílé pruhování - půjčené značení (dovoz, montáž, nájemné, demontáž, odvoz)</t>
  </si>
  <si>
    <t>1709151346</t>
  </si>
  <si>
    <t>Přechodné dopravní značení - Základová konstrukce značek - Stojan k dopravním silničním značkám jednoduchý</t>
  </si>
  <si>
    <t>- čevenobílé pruhování - půjčené značení (dovoz, montáž, nájemné, demontáž, odvoz)</t>
  </si>
  <si>
    <t>109*270</t>
  </si>
  <si>
    <t>914909</t>
  </si>
  <si>
    <t>Přechodné dopravní značení - Výstražná světla typu 1 samostatné + akumulátor - půjčené značení (dovoz, montáž, nájemné, výměna a dobíjení baterií, demontáž, odvoz)</t>
  </si>
  <si>
    <t>123389560</t>
  </si>
  <si>
    <t>Přechodné dopravní značení - Výstražná světla typu 1 samostatné + akumulátor - půjčené značení</t>
  </si>
  <si>
    <t>(dovoz, montáž, nájemné, výměna a dobíjení baterií, demontáž, odvoz)</t>
  </si>
  <si>
    <t>26*270</t>
  </si>
  <si>
    <t>914959</t>
  </si>
  <si>
    <t>Přechodné dopravní značení - Výstražná světla typu 1 souprava 3 kusů + akumulátor - půjčené značení (dovoz, montáž, nájemné, výměna a dobíjení baterií, demontáž, odvoz)</t>
  </si>
  <si>
    <t>-2109882995</t>
  </si>
  <si>
    <t xml:space="preserve">Přechodné dopravní značení - Výstražná světla typu 1 souprava 3 kusů + akumulátor - půjčené značení </t>
  </si>
  <si>
    <t>10*270</t>
  </si>
  <si>
    <t>OST</t>
  </si>
  <si>
    <t>01.OST</t>
  </si>
  <si>
    <t>SSZ - Úprava signálního plánu pro plynulejší dopravu, bez provozu hromadné dopravy na ulici Pavlovova. Jedná se o SSZ na východní a západní straně ulice Pavlovova.</t>
  </si>
  <si>
    <t>377254064</t>
  </si>
  <si>
    <t>02.OST</t>
  </si>
  <si>
    <t>SSZ - Úprava signálního plánu do stavu před začátkem stavby. Jedná se o SSZ na východní a západní straně ulice Pavlovova.</t>
  </si>
  <si>
    <t>-1131359910</t>
  </si>
  <si>
    <t>SO 26-01 - Oplocení areálu (THERM)</t>
  </si>
  <si>
    <t xml:space="preserve">    998 - Přesun hmot</t>
  </si>
  <si>
    <t>286253976</t>
  </si>
  <si>
    <t>Příprava území - Odstranění dřevin - Smýcení křovin, včetně odstranění kořenů, odvozu a uložení na skládku zhotovitele</t>
  </si>
  <si>
    <t>5,2</t>
  </si>
  <si>
    <t>Kácení stromů s rozřezáním a odvětvením, odstraněním pařezu D kmene do 800 mm</t>
  </si>
  <si>
    <t>1128414347</t>
  </si>
  <si>
    <t>Příprava území - Odstranění dřevin - Kácení stromů s obovodem kmene &lt;80cm, včetně odstranění pařezů a kořenů</t>
  </si>
  <si>
    <t>-1803027907</t>
  </si>
  <si>
    <t>Příprava území - Odstranění dřevin - Kácení stromů s obovodem kmene &gt;80cm, včetně odstranění pařezů a kořenů</t>
  </si>
  <si>
    <t>odvozu a uložení na skládku zhotovitele (likvidace v režii zhotovitele)</t>
  </si>
  <si>
    <t>1025434926</t>
  </si>
  <si>
    <t>Demolice - Chodník - Odstranění cementobetonové zámkové dlažby tl. 60mm, včetně odvozu a uložení na skládku zhotovitele</t>
  </si>
  <si>
    <t>Demolice - Oplocení - Odstranění stávající cementobetonových dlaždic 300x300mm tl.40mm pod oplocením</t>
  </si>
  <si>
    <t>133*0,3</t>
  </si>
  <si>
    <t>1037153631</t>
  </si>
  <si>
    <t>Demolice - Vozovka - Vybourání ložné a podkladní vrstvy vozovky v tl. 150mm, včetně odvozu a uložení na skládku zhotovitele</t>
  </si>
  <si>
    <t>8,7*0,15</t>
  </si>
  <si>
    <t>-1213423187</t>
  </si>
  <si>
    <t>Demolice - Chodník - Odstranění ložné vrstvy v tl. 30mm pod cementobetonovou zámkovou dlažbou z drceného kameniva 0/4mm</t>
  </si>
  <si>
    <t>4,5*0,03</t>
  </si>
  <si>
    <t>Demolice - Chodník - Odstranění sypkých podkladních vrstev (štěrkodrť, zemina třídy I dle ČSN 73 6133) v tl. 200mm dle nového souvrství</t>
  </si>
  <si>
    <t>4,5*0,2</t>
  </si>
  <si>
    <t>Demolice - Vozovka - Odstranění sypkých podkladních vrstev (štěrkodrť, zemina třídy I dle ČSN 73 6133) v tl. 370mm dle nového souvrství</t>
  </si>
  <si>
    <t>8,7*0,37</t>
  </si>
  <si>
    <t>-1755791498</t>
  </si>
  <si>
    <t>Demolice - Vozovka - Frézování obrusné vrstvy vozovky v tl. 40mm, včetně odvozu a uložení na skládku DPO</t>
  </si>
  <si>
    <t>8,7</t>
  </si>
  <si>
    <t>-1456980327</t>
  </si>
  <si>
    <t>Demolice - Vozovka - Odstranění stávajících betonových obrubníků 1000x150x300mm, včetně odvozu a uložení na skládku zhotovitele</t>
  </si>
  <si>
    <t>6,6</t>
  </si>
  <si>
    <t>119003223.R</t>
  </si>
  <si>
    <t>Mobilní plotová zábrana s profilovaným plechem výšky do 2,2 m</t>
  </si>
  <si>
    <t>-1487614838</t>
  </si>
  <si>
    <t>Provizorní oplocení - Zřízení mobilního provizorního oplocení z plných plotových dílců z trapézových plechů délky 2,35m a výšky 2,00m</t>
  </si>
  <si>
    <t>jednotlivé plotové dílce budou vzájemně kotveny svorkami.</t>
  </si>
  <si>
    <t>- pronajmuté oplocení - včetně dovozu, montáže, nájemného</t>
  </si>
  <si>
    <t>doba nájmu 60 dní</t>
  </si>
  <si>
    <t>60*2,35</t>
  </si>
  <si>
    <t>119003224</t>
  </si>
  <si>
    <t>Mobilní plotová zábrana s profilovaným plechem výšky do 2,2 m pro zabezpečení výkopu odstranění</t>
  </si>
  <si>
    <t>483612700</t>
  </si>
  <si>
    <t>- demontáž a odvoz</t>
  </si>
  <si>
    <t>1854165241</t>
  </si>
  <si>
    <t>Demolice - Oplocení - Vybourání stávajících betonových patek, včetně odvozu a uložení na skládku zhotovitele (likvidace v režii zhotovitele)</t>
  </si>
  <si>
    <t>45*1*0,3*0,3</t>
  </si>
  <si>
    <t>Příprava území - Přesun reklamních tabulí - Vybourání 12 ks základových patek reklamních tabulí</t>
  </si>
  <si>
    <t>12*1,2*0,7*0,7</t>
  </si>
  <si>
    <t>-1374032717</t>
  </si>
  <si>
    <t>Příprava území - Odhumusování - Odstranění humózní zeminy v tl. 100mm.</t>
  </si>
  <si>
    <t>Sejmutá humózní zemina bude po dohodě s investorem a prokázání vhodnosti na opětovné ohumusování přesunuta na mezideponii, která</t>
  </si>
  <si>
    <t>200*0,1</t>
  </si>
  <si>
    <t>1089001580</t>
  </si>
  <si>
    <t>Příprava území - Odhumusování - Odstranění humózní zeminy v tl. 100mm. Sejmutá humózní zemina, která</t>
  </si>
  <si>
    <t>nebude vhodná na opětovné ohumusování bude odvezena na skládku zhotovitele (likvidace v režii zhotovitele)</t>
  </si>
  <si>
    <t>475,0*0,1</t>
  </si>
  <si>
    <t>530240095</t>
  </si>
  <si>
    <t>Oplocení - Základové patky - Zřízení výkopu pro nové betonové patky oplocení.</t>
  </si>
  <si>
    <t>Zemina bude odvezena na skládku zhotovitele (likvidace v režii zhotovitele)</t>
  </si>
  <si>
    <t>45*0,3*0,3*0,9+13*0,6*0,3*0,9+1*0,3*0,3*0,5</t>
  </si>
  <si>
    <t xml:space="preserve">Přesun reklamních tabulí - Zřízení výkopu pro nové základové patky. Vykopaná zemina bude odvezena na skládku zhotovitele </t>
  </si>
  <si>
    <t>12*0,7*0,7*1,3</t>
  </si>
  <si>
    <t>-1751308629</t>
  </si>
  <si>
    <t>6*1*2,5</t>
  </si>
  <si>
    <t>-1556064625</t>
  </si>
  <si>
    <t>Demolice - Oplocení - Zásypání otvorů po vybourání základových patek ze zeminy vhodné do násypu - štěrkodrť fr.0/63mm</t>
  </si>
  <si>
    <t>včetně nákupu dovozu na stavbu a hutnění</t>
  </si>
  <si>
    <t>Příprava území - Přesun reklamních tabulí - Zásypání otvorů po vybourání základových patek ze zeminy vhodné do násypu - štěrkodrť fr.0/63mm</t>
  </si>
  <si>
    <t>-1449518662</t>
  </si>
  <si>
    <t>Chodník - Úprava zemní pláně včetně hutnění v zeminách tř. I dle ČSN 73 6133 (Edef,2=&gt;30MPa, Edef,2/Edef,1&lt;2,3)</t>
  </si>
  <si>
    <t>4,2</t>
  </si>
  <si>
    <t>Vozovka - Úprava zemní pláně včetně hutnění v zeminách tř. I dle ČSN 73 6133 (Edef,2=&gt;45MPa, Edef,2/Edef,1&lt;2,3)</t>
  </si>
  <si>
    <t>11,2</t>
  </si>
  <si>
    <t>181301102</t>
  </si>
  <si>
    <t>Rozprostření ornice tl vrstvy do 150 mm pl do 500 m2 v rovině nebo ve svahu do 1:5</t>
  </si>
  <si>
    <t>474093505</t>
  </si>
  <si>
    <t>455</t>
  </si>
  <si>
    <t>-837551950</t>
  </si>
  <si>
    <t>Úprava území - Ohumusování - Založení travníku ručním výsevem běžné travní směsi</t>
  </si>
  <si>
    <t>-1553792299</t>
  </si>
  <si>
    <t>Úprava území - Ohumusování - Kosení, odplevelení a zálivka trávniku po dobu dle požadavků investora a smlouvy o dílo</t>
  </si>
  <si>
    <t xml:space="preserve"> (předpoklad 12 měsíců = 6x pokos, sdplevelení, zálivka)</t>
  </si>
  <si>
    <t>1435990106</t>
  </si>
  <si>
    <t>travní směsi bez kříženců, polyploidů a zahraničních odrůd</t>
  </si>
  <si>
    <t>455/100*3</t>
  </si>
  <si>
    <t>-400040578</t>
  </si>
  <si>
    <t>455*0,15</t>
  </si>
  <si>
    <t>-2010405546</t>
  </si>
  <si>
    <t>-461740516</t>
  </si>
  <si>
    <t>7,3</t>
  </si>
  <si>
    <t>-564613033</t>
  </si>
  <si>
    <t>828017332</t>
  </si>
  <si>
    <t>-88084377</t>
  </si>
  <si>
    <t>Úprava území - Výsadba - Výsadba poloodrostů dřevin stromu Javor Babyka (acer campestre) 1.třídy jakosti dle bývalé ON 4920 výšky 3-5m se zemním balem</t>
  </si>
  <si>
    <t>sadovnickým způsobem</t>
  </si>
  <si>
    <t>-489887309</t>
  </si>
  <si>
    <t xml:space="preserve">Úprava území - Výsadba - Kotvení stromků třemi dřevěnými kůly o délce 2,5 m a průměru 8 - 10 cm </t>
  </si>
  <si>
    <t>1756466328</t>
  </si>
  <si>
    <t>Dřevěné kůly o délce 2,5 m a průměru 8 - 10 cm s doplněním třemi dřevěnými příčkami a úvazkovou páskou.</t>
  </si>
  <si>
    <t>6*3</t>
  </si>
  <si>
    <t>21533472</t>
  </si>
  <si>
    <t>Vytvoření "misky" se zvýšenými okraji pro lepší zachycení dešťové vod</t>
  </si>
  <si>
    <t>-311600498</t>
  </si>
  <si>
    <t xml:space="preserve">Úprava území - Výsadba - Drenážní trouba DN 100mm  pro provzdušnění a zavlažení kořenového systému, uvažovaná délka cca 7m </t>
  </si>
  <si>
    <t>6*7</t>
  </si>
  <si>
    <t>2096557626</t>
  </si>
  <si>
    <t>6*0,3*1,5</t>
  </si>
  <si>
    <t>-1465151993</t>
  </si>
  <si>
    <t>(6*0,3*1,5)*2</t>
  </si>
  <si>
    <t>-1812873554</t>
  </si>
  <si>
    <t>738405051</t>
  </si>
  <si>
    <t>Úprava území - Výsadba - Prozprostření hnojiva s pozvolným uvolňováním živin v blízkosti kořenů</t>
  </si>
  <si>
    <t>zálivka 20l vody na stromek a pomučování v šířce 0,5m od kmene</t>
  </si>
  <si>
    <t>-418266953</t>
  </si>
  <si>
    <t>Demolice - Vozovka - Nařezání obrusné vrstvy asfaltového krytu. Nařezání bude provedeno kotoučovou pilou do hloubky 40mm.</t>
  </si>
  <si>
    <t>8,9</t>
  </si>
  <si>
    <t>-1930721446</t>
  </si>
  <si>
    <t>Demolice - Chodník - Odstranění stávajících betonových kruhových palisád o průměru 120mm a výšky 400mm</t>
  </si>
  <si>
    <t xml:space="preserve"> včetně odvozu a uložení na skládku zhotovitele (likvidace v režii zhotovitele)</t>
  </si>
  <si>
    <t>(2,2+1,9)*0,12*0,4</t>
  </si>
  <si>
    <t>Demolice - Chodník - Odstranění betonového lože pod betonovými palisádami, včetně odvozu a uložení na skládku zhotovitele</t>
  </si>
  <si>
    <t>(2,2+1,9)*0,25</t>
  </si>
  <si>
    <t>756226389</t>
  </si>
  <si>
    <t>Demolice - Vozovka - Poplatek za uložení betonových obrubníků na skládku</t>
  </si>
  <si>
    <t>6,6*0,3*2,3</t>
  </si>
  <si>
    <t>Demolice - Vozovka - Poplatek za uložení betonového lože na skládku</t>
  </si>
  <si>
    <t>0,99*2,3</t>
  </si>
  <si>
    <t>Demolice - Oplocení - Poplatek za uložení cementobetonových dlaždic na skládku</t>
  </si>
  <si>
    <t>1,6*2</t>
  </si>
  <si>
    <t>Demolice - Oplocení - Poplatek za uložení vybourané betonové sutě ze základových patek na skládku</t>
  </si>
  <si>
    <t>4,05*2,3</t>
  </si>
  <si>
    <t>Demolice - Chodník - Poplatek za uložení sutě z palisád na skládku zhotovitele</t>
  </si>
  <si>
    <t>0,2*2,3</t>
  </si>
  <si>
    <t>Demolice - Chodník - Poplatek za uložení betonového lože pod palisádami na skládku zhotovitele</t>
  </si>
  <si>
    <t>1,03*2,3</t>
  </si>
  <si>
    <t>Demolice - Chodník - Poplatek za uložení cementobetonové zámkové dlažby na skládku.</t>
  </si>
  <si>
    <t>0,27*2,0</t>
  </si>
  <si>
    <t>Příprava území - Přesun reklamních tabulí - Poplatek za uložení vybouraných základových patek na skládku</t>
  </si>
  <si>
    <t>7,06*2,3</t>
  </si>
  <si>
    <t>999600244</t>
  </si>
  <si>
    <t>Příprava území - Odstranění dřevin - Poplatek za uložení dřevin na skládku</t>
  </si>
  <si>
    <t>9*2+5,2*0,05</t>
  </si>
  <si>
    <t>1911922127</t>
  </si>
  <si>
    <t>1,31*2,4</t>
  </si>
  <si>
    <t>2050658094</t>
  </si>
  <si>
    <t>Příprava území - Odhumusování - Poplatek za uložení nevhodné humózní zeminy na skládku</t>
  </si>
  <si>
    <t>47,5*1,9</t>
  </si>
  <si>
    <t>0,5*15*1,9</t>
  </si>
  <si>
    <t>Demolice - Vozovka - Poplatek za uložení sypkých podkladních vrstev na skládku.</t>
  </si>
  <si>
    <t>3,22*1,9</t>
  </si>
  <si>
    <t>Demolice - Chodník - Poplatek za uložení ložné vrstvy na skládku.</t>
  </si>
  <si>
    <t>0,14*1,9</t>
  </si>
  <si>
    <t>Demolice - Chodník - Poplatek za uložení sypkých podkladních vrstev na skládku.</t>
  </si>
  <si>
    <t>0,9*1,9</t>
  </si>
  <si>
    <t>Oplocení - Základové patky - Poplatek za uložení zeminy na skládku.</t>
  </si>
  <si>
    <t>5,8*1,9</t>
  </si>
  <si>
    <t>Přesun reklamních tabulí - Poplatek za uložení zeminy na skládku.</t>
  </si>
  <si>
    <t>7,64*1,9</t>
  </si>
  <si>
    <t>243236019</t>
  </si>
  <si>
    <t>Oplocení - Základové patky - Zřízení podsypu ze štěrkodrti fr. 0/32 tl.100mm, včetně nákupu, dovozu na stavbu a hutnění</t>
  </si>
  <si>
    <t>(45*0,3*0,3+13*0,6*0,3+1*0,3*0,3)*0,1</t>
  </si>
  <si>
    <t>Přesun reklamních tabulí - Zřízení podsypu ze štěrkodrti fr. 0/32 tl.100mm, včetně nákupu, dovozu na stavbu a hutnění</t>
  </si>
  <si>
    <t>12*0,7*0,7*0,1</t>
  </si>
  <si>
    <t>1347610916</t>
  </si>
  <si>
    <t>Oplocení - Základové patky - Zřízení základových patek z betonu C25/30-XF1, XA1, včetně nákupu, dovozu na stavbu a hutnění.</t>
  </si>
  <si>
    <t>45*(0,3*0,3*0,8)+13*(0,6*0,3*0,8)+1*(0,3*0,3*0,4)</t>
  </si>
  <si>
    <t>Přesun reklamních tabulí - Zřízení základových patek z betonu C25/30-XF1, XA1, včetně nákupu, dovozu na stavbu a hutnění.</t>
  </si>
  <si>
    <t>12*0,7*0,7*1,2</t>
  </si>
  <si>
    <t>121922978</t>
  </si>
  <si>
    <t>Vozovka - Zřízení podkladní vrstvy ze štěrkodrti ŠDa fr.0/32 v tl. min. 150mm, pro výpočet uvažováno s průměrnou tloušťkou vrstvy 180mm</t>
  </si>
  <si>
    <t>-410921003</t>
  </si>
  <si>
    <t>Vozovka - Zřízení podkladní vrstvy ze štěrkodrti ŠDa fr.0/32 v tl. 200mm, včetně nákupu, dovozu na stavbu a hutnění.</t>
  </si>
  <si>
    <t>-984183171</t>
  </si>
  <si>
    <t>Chodník - Zřízení podkladní vrstvy ze štěrkodrti ŠDa fr.0/32 v tl. min. 200mm, pro výpočet uvažováno s průměrnou tloušťkou vrstvy 220mm</t>
  </si>
  <si>
    <t>-975923529</t>
  </si>
  <si>
    <t>Vozovka - Asfaltový beton pro podkladní vrstvy ACP 22+ v tl. 90mm, včetně nákupu a dovozu na stavbu</t>
  </si>
  <si>
    <t>633621926</t>
  </si>
  <si>
    <t>Vozovka - Infiltrační postřik 1,0kg/m2, včetně nákupu a dovozu na stavbu</t>
  </si>
  <si>
    <t>-1843286472</t>
  </si>
  <si>
    <t>Vozovka - Spojovací postřik 0,4kg/m2, včetně nákupu a dovozu na stavbu</t>
  </si>
  <si>
    <t>2*11,2</t>
  </si>
  <si>
    <t>-1429423360</t>
  </si>
  <si>
    <t>Vozovka - Asfaltový beton pro obrusné vrstvy ACL 11+ modifikovaný v tl. 40mm.</t>
  </si>
  <si>
    <t>637798703</t>
  </si>
  <si>
    <t>Vozovka - Asfaltový beton pro ložné vrstvy ACL 16+ modifikovaný v tl. 60mm.</t>
  </si>
  <si>
    <t>-852043496</t>
  </si>
  <si>
    <t>4,2*1,05</t>
  </si>
  <si>
    <t>59246002.R</t>
  </si>
  <si>
    <t>dlažba plošná betonová terasová hladká 300x300x40mm</t>
  </si>
  <si>
    <t>1260618161</t>
  </si>
  <si>
    <t>Cementobetonová dlaždice 300x300mm tl.40mm pod oplocení, včetně nákupu a dovozu na stavbu.</t>
  </si>
  <si>
    <t>119*0,3*1,1</t>
  </si>
  <si>
    <t>2112695643</t>
  </si>
  <si>
    <t>Chodník - Palisády - Uložení nových betonových kruhových palisád o průměru 120mm a výšky 400mm</t>
  </si>
  <si>
    <t>-1492859928</t>
  </si>
  <si>
    <t>Betonová kruhová palisáda o průměru 120mm a výšky 400mm</t>
  </si>
  <si>
    <t>1694957629</t>
  </si>
  <si>
    <t>Chodník - Pokládka cementobetonové zámkové dlažby tl. 60mm z betonu C35/45-XF4 ve tvaru H šedé barvy</t>
  </si>
  <si>
    <t>včetně zásypu spár jemným křemičitým pískem</t>
  </si>
  <si>
    <t>Oplocení - Pokládka cementobetonových dlaždic 300x300mm tl.40mm pod oplocení, včetně nákupu a dovozu na stavbu.</t>
  </si>
  <si>
    <t>119*0,3</t>
  </si>
  <si>
    <t>-646939537</t>
  </si>
  <si>
    <t>kamenný obrubník 1000x250x200mm,Obruby nebudou vybaveny zámky. Obruby budou kamenicky opracovány a na viditelných površích pemrlovány.</t>
  </si>
  <si>
    <t>-384851637</t>
  </si>
  <si>
    <t>Vozovka - Obruba - Pokládka kamenných obrubníku 1000x250x200mm do sedlového betonového lože, včetně vyplnění spár cementovou maltou MC25-XF4</t>
  </si>
  <si>
    <t>v tl. 10-20mm, nákupu a dovozu na stavbu</t>
  </si>
  <si>
    <t>210812035.R</t>
  </si>
  <si>
    <t>Montáž kabel Cu plný kulatý do 1 kV 4x16 mm2 uložený volně nebo v liště (CYKY)</t>
  </si>
  <si>
    <t>-173183716</t>
  </si>
  <si>
    <t>Pokládka nových kabelů typu CYKY-J 4x16 (v případě poškození stávajících kabelů),</t>
  </si>
  <si>
    <t>Včetně napojení na stávající vedení pomocí kompatibilních kabelových spojek (2ks).</t>
  </si>
  <si>
    <t>338171123</t>
  </si>
  <si>
    <t>Osazování sloupků a vzpěr plotových ocelových v do 2,60 m se zabetonováním</t>
  </si>
  <si>
    <t>2008643986</t>
  </si>
  <si>
    <t xml:space="preserve"> Osazení ocelových sloupků Ø60/3mm dl. 3150mm (včetně 450mm dlouhého ohnutého ramene pro kotvení ostnatého drátu)</t>
  </si>
  <si>
    <t>Osazení ocelových vzpěr Ø40/2mm dl. 2500mm</t>
  </si>
  <si>
    <t>348401130</t>
  </si>
  <si>
    <t>Montáž oplocení ze strojového pletiva s napínacími dráty výšky do 2,0 m</t>
  </si>
  <si>
    <t>1567843558</t>
  </si>
  <si>
    <t>Oplocení - Ukotvení pletiva 50x50x2,7mm vazacím drátem na napínací dráty</t>
  </si>
  <si>
    <t>130,9</t>
  </si>
  <si>
    <t>31327515.R</t>
  </si>
  <si>
    <t>pletivo drátěné plastifikované se čtvercovými oky 55/2,7mm v 2000mm</t>
  </si>
  <si>
    <t>-790495186</t>
  </si>
  <si>
    <t>pletivo 50x50x2,7mm vazacím drátem na napínací dráty. Pletivo bude s povrchovou úpravou pozinkování a poplastování (ZN+PVC).</t>
  </si>
  <si>
    <t>Včetně nákupu a dovozu na stavbu.</t>
  </si>
  <si>
    <t>348401320</t>
  </si>
  <si>
    <t>Rozvinutí, montáž a napnutí ostnatého drátu</t>
  </si>
  <si>
    <t>-384820747</t>
  </si>
  <si>
    <t>Oplocení - Připevnění ostatého drátu Ø1,5/2,5mm na ohnuté rameno sloupků ve třech řadách.</t>
  </si>
  <si>
    <t>3*130,9</t>
  </si>
  <si>
    <t>31478001</t>
  </si>
  <si>
    <t>drát ostnatý D 2mm</t>
  </si>
  <si>
    <t>1388802675</t>
  </si>
  <si>
    <t>Ostatého drátu Ø1,5/2,5mm</t>
  </si>
  <si>
    <t>55342190.R</t>
  </si>
  <si>
    <t>plotová vzpěra Ø40/2mm dl 2,5m pro svařované pletivo</t>
  </si>
  <si>
    <t>1286699532</t>
  </si>
  <si>
    <t>55342257.R</t>
  </si>
  <si>
    <t xml:space="preserve">sloupek plotový  Ø60/3mm dl 3,15 m  (včetně 450mm dlouhého ohnutého ramene pro kotvení ostnatého drátu)</t>
  </si>
  <si>
    <t>-187401922</t>
  </si>
  <si>
    <t>ocelových sloupků Ø60/3mm dl. 3150mm (včetně 450mm dlouhého ohnutého ramene pro kotvení ostnatého drátu)</t>
  </si>
  <si>
    <t>včetně nákupu, dovozu na stavbu a zavíčkování (zavaření) horní strany sloupků.</t>
  </si>
  <si>
    <t>Sloupky budou vybaveny nerezovými úchytky pro kotvení napínacích lan ( s napínáky) a pro kotvení ostnatého drátu.</t>
  </si>
  <si>
    <t>899331111</t>
  </si>
  <si>
    <t>Výšková úprava uličního vstupu nebo vpusti do 200 mm zvýšením poklopu</t>
  </si>
  <si>
    <t>-59955405</t>
  </si>
  <si>
    <t>Inženýrské sítě - Výšková úprava poklopu 600x600mm u vjezdu do společnosti Therm</t>
  </si>
  <si>
    <t>-523293608</t>
  </si>
  <si>
    <t>Vozovka - Spáry - Profrézování spáry 40x20mm mezi novým a stávajícím krytem</t>
  </si>
  <si>
    <t>včetně odvozu a uložení na skládku</t>
  </si>
  <si>
    <t>1541460789</t>
  </si>
  <si>
    <t>Vozovka - Spáry - Zřízení asfaltové zálivky mezi novým a stávajícím krytem, včetně bvyfoukání od zbytků živice a předehřátí okolí</t>
  </si>
  <si>
    <t>966071721</t>
  </si>
  <si>
    <t>Bourání sloupků a vzpěr plotových ocelových do 2,5 m odřezáním</t>
  </si>
  <si>
    <t>271966066</t>
  </si>
  <si>
    <t>Demolice - Oplocení - Odřezání stávajících sloupků oplocení a sloupků areálového osvětlení Ø60/3mm délky 2,0m,</t>
  </si>
  <si>
    <t>včetně předání určené výkupní firmě kovových odpadů dle objednatele.</t>
  </si>
  <si>
    <t>966071822</t>
  </si>
  <si>
    <t>Rozebrání oplocení z drátěného pletiva se čtvercovými oky výšky do 2,0 m</t>
  </si>
  <si>
    <t>-1033927761</t>
  </si>
  <si>
    <t>Demolice - Oplocení - Odstranění stávajícího pletiva o výšce 2,0m ze sloupků oplocení,</t>
  </si>
  <si>
    <t>133</t>
  </si>
  <si>
    <t>966071832</t>
  </si>
  <si>
    <t>Rozebrání ostnatého drátu výšky přes 2,0 m</t>
  </si>
  <si>
    <t>-1042132131</t>
  </si>
  <si>
    <t>Demolice - Oplocení - Odstranění stávajícího ostnatého drátu z sloupků oplocení,</t>
  </si>
  <si>
    <t>BIL.R</t>
  </si>
  <si>
    <t>Přesunutí billboardu ukotveného do ŽB mobilní patky z prostor areálu THERM (dle vlastníka) na nové místo dle projektu ve vzdálenosti cca 10m</t>
  </si>
  <si>
    <t>-631987171</t>
  </si>
  <si>
    <t>BIL2.R</t>
  </si>
  <si>
    <t>545707357</t>
  </si>
  <si>
    <t xml:space="preserve">Příprava území - Přesun reklamních tabulí - Přesunutí billboardu (cca 10 tun) ukotveného do ŽB mobilní patky mimo stavbu do prostor areálu THERM </t>
  </si>
  <si>
    <t>(dle vlastníka)</t>
  </si>
  <si>
    <t>BR1.R</t>
  </si>
  <si>
    <t>Dodávka a montáž nové brány včetně povrchové úpravy</t>
  </si>
  <si>
    <t>-855398217</t>
  </si>
  <si>
    <t>(0,015078*7850)*1,08</t>
  </si>
  <si>
    <t>BRN.R</t>
  </si>
  <si>
    <t>Odstranění stávající konstrukce ocelové dvoukřídlé brány délky 5,0m a výšky 2,0m</t>
  </si>
  <si>
    <t>1021787846</t>
  </si>
  <si>
    <t>KVT.R</t>
  </si>
  <si>
    <t>Přesunutí betonového květináče (cca 50kg) v oblasti hlavní brány THERM do blízkosti, pro opětovné navrácení po dokončení rekonstrukce</t>
  </si>
  <si>
    <t>-1662152434</t>
  </si>
  <si>
    <t>OSV.R</t>
  </si>
  <si>
    <t xml:space="preserve"> Odstranění stávajícího areálového osvětlení umístěných na sólo sloupcích v linii oplocení, včetně demnotáže a odpojení. Osvětlení bude uloženo v blízkosti stavby v prostoru areálu THERM pro opětovné instalování</t>
  </si>
  <si>
    <t>641834671</t>
  </si>
  <si>
    <t>Odstranění stávajícího areálového osvětlení umístěných na sólo sloupcích v linii oplocení, včetně demnotáže a odpojení. Osvětlení bude uloženo v blízkosti stavby v prostoru areálu THERM pro opětovné instalování</t>
  </si>
  <si>
    <t xml:space="preserve"> Odstranění stávajícího areálového osvětlení umístěných na sólo sloupcích v linii oplocení, včetně demnotáže a odpojení.</t>
  </si>
  <si>
    <t>Osvětlení bude uloženo v blízkosti stavby v prostoru areálu THERM pro opětovné instalování</t>
  </si>
  <si>
    <t>STO.R</t>
  </si>
  <si>
    <t>Dodávka a montáž nových stožárů Ø60/3mm dl. 3000mm opatřené protikorozní ochranou</t>
  </si>
  <si>
    <t>42158377</t>
  </si>
  <si>
    <t>(0,001612*7850*2)*1,08</t>
  </si>
  <si>
    <t>SV.R</t>
  </si>
  <si>
    <t>Osazení stávajících svítidel a nástavců na nové stožáry, včetně montáže a přepojení stávajících napájecích silových kabelů NN typu CYKY</t>
  </si>
  <si>
    <t>-1075199734</t>
  </si>
  <si>
    <t>TAB.R</t>
  </si>
  <si>
    <t>Osazení stávajích reklamních tabulí (50~100kg) s přesunem z prostor areálu THERM (dle vlastníka) do nově zřízených základových patek.</t>
  </si>
  <si>
    <t>767115004</t>
  </si>
  <si>
    <t>Přesun reklamních tabulí - Osazení stávajích reklamních tabulí (50~100kg) s přesunem z prostor areálu THERM (dle vlastníka)</t>
  </si>
  <si>
    <t>do nově zřízených základových patek.</t>
  </si>
  <si>
    <t>TAB1.R</t>
  </si>
  <si>
    <t>Přesun reklamních tabulí - Přesunutí reklamních tabulí (cca 50~100kg) mimo stavbu do prostor areálu THERM (dle vlastníka)</t>
  </si>
  <si>
    <t>264804782</t>
  </si>
  <si>
    <t>Příprava území - Přesun reklamních tabulí - Přesunutí reklamních tabulí (cca 50~100kg) mimo stavbu do prostor areálu THERM (dle vlastníka)</t>
  </si>
  <si>
    <t>998</t>
  </si>
  <si>
    <t>Přesun hmot</t>
  </si>
  <si>
    <t>998223011</t>
  </si>
  <si>
    <t>Přesun hmot pro pozemní komunikace s krytem dlážděným</t>
  </si>
  <si>
    <t>-1225811044</t>
  </si>
  <si>
    <t>998223095</t>
  </si>
  <si>
    <t>Příplatek k přesunu hmot pro pozemní komunikace s krytem dlážděným za zvětšený přesun ZKD 5000 m</t>
  </si>
  <si>
    <t>1445275512</t>
  </si>
  <si>
    <t>998225111</t>
  </si>
  <si>
    <t>Přesun hmot pro pozemní komunikace s krytem z kamene, monolitickým betonovým nebo živičným</t>
  </si>
  <si>
    <t>-538192654</t>
  </si>
  <si>
    <t>998225195</t>
  </si>
  <si>
    <t>Příplatek k přesunu hmot pro pozemní komunikace s krytem z kamene, živičným, betonovým ZKD 5000 m</t>
  </si>
  <si>
    <t>1331093535</t>
  </si>
  <si>
    <t>SO 31-01 - Trakční vedení</t>
  </si>
  <si>
    <t>28695097</t>
  </si>
  <si>
    <t>Stosmol s.r.o.</t>
  </si>
  <si>
    <t>Jiří Hons</t>
  </si>
  <si>
    <t>460010024</t>
  </si>
  <si>
    <t>Vytyčení trati kabelového vedení podzemního v terénu volném</t>
  </si>
  <si>
    <t>311696436</t>
  </si>
  <si>
    <t>460030011</t>
  </si>
  <si>
    <t>Sejmutí drnu jakékoliv tloušťky</t>
  </si>
  <si>
    <t>-1844272432</t>
  </si>
  <si>
    <t>113152112</t>
  </si>
  <si>
    <t>Odstranění podkladů zpevněných ploch z kameniva drceného</t>
  </si>
  <si>
    <t>1368783746</t>
  </si>
  <si>
    <t>Pol1</t>
  </si>
  <si>
    <t>Hloubení stožárové jámy ručně</t>
  </si>
  <si>
    <t>-1910187232</t>
  </si>
  <si>
    <t>131203109</t>
  </si>
  <si>
    <t>Příplatek za lepivost u hloubení jam ručním nebo pneum nářadím v hornině tř. 4</t>
  </si>
  <si>
    <t>-234159890</t>
  </si>
  <si>
    <t>151102201</t>
  </si>
  <si>
    <t>Zřízení příložného pažení stěn výkopu hl do 4 m</t>
  </si>
  <si>
    <t>-1414245270</t>
  </si>
  <si>
    <t>151101211</t>
  </si>
  <si>
    <t>Odstranění příložného pažení stěn hl do 4 m</t>
  </si>
  <si>
    <t>-34429627</t>
  </si>
  <si>
    <t>Vodorovné přemístění výkopku z horniny tř.1 a 4 do 10000m</t>
  </si>
  <si>
    <t>-2125607112</t>
  </si>
  <si>
    <t>-1972588031</t>
  </si>
  <si>
    <t>171201201</t>
  </si>
  <si>
    <t>Uložení sypaniny na skládky</t>
  </si>
  <si>
    <t>1534905813</t>
  </si>
  <si>
    <t>171201211</t>
  </si>
  <si>
    <t>uložení odpadu kód 170504 zemina a kamení</t>
  </si>
  <si>
    <t>-881766414</t>
  </si>
  <si>
    <t>460620013</t>
  </si>
  <si>
    <t>Provizorní úprava terénu se zhutněním hornina třídy 3</t>
  </si>
  <si>
    <t>544510610</t>
  </si>
  <si>
    <t>1409364739</t>
  </si>
  <si>
    <t>Založení trávníku výsevem se zalitím vodou na rovině</t>
  </si>
  <si>
    <t>2007272856</t>
  </si>
  <si>
    <t>Pol2</t>
  </si>
  <si>
    <t>Základové patky z betonu</t>
  </si>
  <si>
    <t>1806226332</t>
  </si>
  <si>
    <t>589-32936</t>
  </si>
  <si>
    <t>Beton pro základ tř. C 25/30 XA1</t>
  </si>
  <si>
    <t>875816648</t>
  </si>
  <si>
    <t>Pol3</t>
  </si>
  <si>
    <t>Osazení trubky PVC prům. do 100 pro VO do základu</t>
  </si>
  <si>
    <t>-1649656546</t>
  </si>
  <si>
    <t>Pol4</t>
  </si>
  <si>
    <t xml:space="preserve">Ochranná PVC  trubka pr. 50mm</t>
  </si>
  <si>
    <t>-1492923620</t>
  </si>
  <si>
    <t>Pol5</t>
  </si>
  <si>
    <t>Trubka ocelová dn500</t>
  </si>
  <si>
    <t>-181464819</t>
  </si>
  <si>
    <t>936941115</t>
  </si>
  <si>
    <t>Osazování doplňkových ocelových součástí hmotnosti nad 100 do 250 kg</t>
  </si>
  <si>
    <t>136027263</t>
  </si>
  <si>
    <t>Pol6</t>
  </si>
  <si>
    <t>Zřízení betonového ochranného límce po osazení stožáru do základové patky - beton C30/37 XF4</t>
  </si>
  <si>
    <t>1929887494</t>
  </si>
  <si>
    <t>460080112</t>
  </si>
  <si>
    <t>Bourání základů z betonu prostého</t>
  </si>
  <si>
    <t>1106143773</t>
  </si>
  <si>
    <t>460600061</t>
  </si>
  <si>
    <t>Odvoz suti a vybouraných hmot na skládku do 1 km</t>
  </si>
  <si>
    <t>539168425</t>
  </si>
  <si>
    <t>460600071</t>
  </si>
  <si>
    <t>Odvoz suti a vybouraných hmot na skládku ZKD 1 km přes 1 km</t>
  </si>
  <si>
    <t>19692118</t>
  </si>
  <si>
    <t>Pol7</t>
  </si>
  <si>
    <t>uložení odpadu kód 170101 beton</t>
  </si>
  <si>
    <t>-980186598</t>
  </si>
  <si>
    <t>Pol8</t>
  </si>
  <si>
    <t>Ukončení lana 50mm2 s izolátorem a nap. šroubem</t>
  </si>
  <si>
    <t>-475821354</t>
  </si>
  <si>
    <t>Pol9</t>
  </si>
  <si>
    <t>Ukončení lana 50mm2 s izolátorem</t>
  </si>
  <si>
    <t>-1995223453</t>
  </si>
  <si>
    <t>Pol10</t>
  </si>
  <si>
    <t>Rozebiratelné ukončení lana 50mm2 s izolátorem</t>
  </si>
  <si>
    <t>-913256321</t>
  </si>
  <si>
    <t>Pol11</t>
  </si>
  <si>
    <t xml:space="preserve">Objímka se třmenem  na stožár pr. 168 mm (FeZn)</t>
  </si>
  <si>
    <t>262936400</t>
  </si>
  <si>
    <t>Pol12</t>
  </si>
  <si>
    <t>Minorokový delta závěs s bočním držákem na lano</t>
  </si>
  <si>
    <t>1162092357</t>
  </si>
  <si>
    <t>Pol13</t>
  </si>
  <si>
    <t>Odpojovač s ručním pohonem</t>
  </si>
  <si>
    <t>-588685953</t>
  </si>
  <si>
    <t>Pol14</t>
  </si>
  <si>
    <t>Bleskojistka růžková</t>
  </si>
  <si>
    <t>-701901573</t>
  </si>
  <si>
    <t>Pol15</t>
  </si>
  <si>
    <t>Kabel silový jednožilový s Cu jádrem CHBU 50 mm2</t>
  </si>
  <si>
    <t>196059654</t>
  </si>
  <si>
    <t>Pol16</t>
  </si>
  <si>
    <t>Kabel silový jednožilový s Cu jádrem 1-YY 1 x 50 mm2</t>
  </si>
  <si>
    <t>-2040328552</t>
  </si>
  <si>
    <t>Pol17</t>
  </si>
  <si>
    <t>Skříňka ukolejnění s připojením kabelu na kolejnici</t>
  </si>
  <si>
    <t>824221317</t>
  </si>
  <si>
    <t>Pol18</t>
  </si>
  <si>
    <t>Fe patka připojení kabelu ke kolejnici</t>
  </si>
  <si>
    <t>1224572884</t>
  </si>
  <si>
    <t>Pol19</t>
  </si>
  <si>
    <t>Kabelové propojení od odpojovače jednotlivě do každé troleje slaněným Cu vodičem CHBU 1x185mm2</t>
  </si>
  <si>
    <t>-75934749</t>
  </si>
  <si>
    <t>Pol20</t>
  </si>
  <si>
    <t>Lano FeZn 50mm2</t>
  </si>
  <si>
    <t>2048876739</t>
  </si>
  <si>
    <t>Pol21</t>
  </si>
  <si>
    <t>Trolejový drát Cu 120mm2</t>
  </si>
  <si>
    <t>-1840092097</t>
  </si>
  <si>
    <t>Pol22</t>
  </si>
  <si>
    <t>Stožár trubkový C10, žárově zinkovaný s uzavíracím nátěrem dle PD</t>
  </si>
  <si>
    <t>1245264420</t>
  </si>
  <si>
    <t>Pol23</t>
  </si>
  <si>
    <t>Stožár trubkový Co10, žárově zinkovaný s uzavíracím nátěrem dle PD</t>
  </si>
  <si>
    <t>1761506065</t>
  </si>
  <si>
    <t>Pol24</t>
  </si>
  <si>
    <t>ostatní materiál</t>
  </si>
  <si>
    <t>Kč</t>
  </si>
  <si>
    <t>-1475634168</t>
  </si>
  <si>
    <t>Pol25</t>
  </si>
  <si>
    <t>Kotvení lana do 50mm2 s regulací</t>
  </si>
  <si>
    <t>-2010607671</t>
  </si>
  <si>
    <t>Pol26</t>
  </si>
  <si>
    <t>Montáž objímky na stožár s vidlicí nebo kardanovým kloubem</t>
  </si>
  <si>
    <t>2057716020</t>
  </si>
  <si>
    <t>Pol27</t>
  </si>
  <si>
    <t>Montáž minorokového delta závěsu troleje s bočním držákem na lano</t>
  </si>
  <si>
    <t>-138679725</t>
  </si>
  <si>
    <t>Pol28</t>
  </si>
  <si>
    <t>Montáž odpojovače s pákovým pohonem</t>
  </si>
  <si>
    <t>326348253</t>
  </si>
  <si>
    <t>Pol29</t>
  </si>
  <si>
    <t>Montáž bleskojistky růžkové včetně konzoly</t>
  </si>
  <si>
    <t>-610437709</t>
  </si>
  <si>
    <t>Pol30</t>
  </si>
  <si>
    <t>Ukolejnění slaněným vodičem CHBU 50mm2</t>
  </si>
  <si>
    <t>2054138899</t>
  </si>
  <si>
    <t>Pol31</t>
  </si>
  <si>
    <t>Montáž kabelového propojení mezi odpojovačem a trolejí</t>
  </si>
  <si>
    <t>667373572</t>
  </si>
  <si>
    <t>Pol32</t>
  </si>
  <si>
    <t>Montáž ocelových lan průřezu 50 mm2</t>
  </si>
  <si>
    <t>772749452</t>
  </si>
  <si>
    <t>Pol33</t>
  </si>
  <si>
    <t>Montáž troleje Cu průřezu do 150 mm2</t>
  </si>
  <si>
    <t>-483301255</t>
  </si>
  <si>
    <t>210040011</t>
  </si>
  <si>
    <t>Montáž sloup nn ocelový trubkový jednoduchý do 12 m</t>
  </si>
  <si>
    <t>831983979</t>
  </si>
  <si>
    <t>Pol34</t>
  </si>
  <si>
    <t xml:space="preserve">Demontáž  trakčního vedení</t>
  </si>
  <si>
    <t>-232317761</t>
  </si>
  <si>
    <t>Pol35</t>
  </si>
  <si>
    <t>Demontáž trakčního stožáru, včetně mechanizace a odvozu do areálu provozovatele</t>
  </si>
  <si>
    <t>-543033561</t>
  </si>
  <si>
    <t>Pol36</t>
  </si>
  <si>
    <t>Práce předem nespecifikované</t>
  </si>
  <si>
    <t>-1687763908</t>
  </si>
  <si>
    <t>Pol37</t>
  </si>
  <si>
    <t>Hodinová zúčtovací sazba technik odborný - manipulace na síti, zajištění, přepnutí vedení</t>
  </si>
  <si>
    <t>194144149</t>
  </si>
  <si>
    <t>Pol38</t>
  </si>
  <si>
    <t>Geodetické zaměření skutečného stavu</t>
  </si>
  <si>
    <t>KS</t>
  </si>
  <si>
    <t>-371050162</t>
  </si>
  <si>
    <t>Pol39</t>
  </si>
  <si>
    <t>Dokumentace skutečného provedení stavby</t>
  </si>
  <si>
    <t>-447528666</t>
  </si>
  <si>
    <t>Pol40</t>
  </si>
  <si>
    <t>Revize</t>
  </si>
  <si>
    <t>1724595261</t>
  </si>
  <si>
    <t>Pol41</t>
  </si>
  <si>
    <t>Zkoušky</t>
  </si>
  <si>
    <t>-1553301753</t>
  </si>
  <si>
    <t>Pol42</t>
  </si>
  <si>
    <t>Protokol UTZ</t>
  </si>
  <si>
    <t>-1761191124</t>
  </si>
  <si>
    <t>Pol43</t>
  </si>
  <si>
    <t>Zrušení kotvy na budově</t>
  </si>
  <si>
    <t>-1790214640</t>
  </si>
  <si>
    <t>Zrušení kotvy na budově včetně demontáže, opravy fasády, odvozu a likvidace odpadů atd.</t>
  </si>
  <si>
    <t>SO 36-01 - SILOVÉ VEDENÍ - NAPÁJECÍ A ZPĚTNÉ KABELY (DPO)</t>
  </si>
  <si>
    <t>1855268411</t>
  </si>
  <si>
    <t>1161209848</t>
  </si>
  <si>
    <t>-1686689707</t>
  </si>
  <si>
    <t>1822999705</t>
  </si>
  <si>
    <t>-1641352841</t>
  </si>
  <si>
    <t>1184515886</t>
  </si>
  <si>
    <t>1552817704</t>
  </si>
  <si>
    <t>1399980162</t>
  </si>
  <si>
    <t>-396001891</t>
  </si>
  <si>
    <t>1420865061</t>
  </si>
  <si>
    <t>1069869815</t>
  </si>
  <si>
    <t>-1598566286</t>
  </si>
  <si>
    <t>-1904144868</t>
  </si>
  <si>
    <t>819273906</t>
  </si>
  <si>
    <t>702232</t>
  </si>
  <si>
    <t>KABELOVÁ CHRÁNIČKA ZEMNÍ DĚLENÁ DN PŘES 100 DO 200 MM</t>
  </si>
  <si>
    <t>-362323667</t>
  </si>
  <si>
    <t>198744711</t>
  </si>
  <si>
    <t>702710</t>
  </si>
  <si>
    <t>ODDĚLENÍ KABELŮ VE VÝKOPU CIHLOU</t>
  </si>
  <si>
    <t>-126551618</t>
  </si>
  <si>
    <t>1089461698</t>
  </si>
  <si>
    <t>709612</t>
  </si>
  <si>
    <t>DEMONTÁŽ CHRÁNIČKY/TRUBKY</t>
  </si>
  <si>
    <t>-1655296227</t>
  </si>
  <si>
    <t>-791265919</t>
  </si>
  <si>
    <t>742524</t>
  </si>
  <si>
    <t>KABEL VN - JEDNOŽÍLOVÝ, 6-AHKCY 1x500</t>
  </si>
  <si>
    <t>-1486197510</t>
  </si>
  <si>
    <t>742714</t>
  </si>
  <si>
    <t>KABELOVÁ SPOJKA VN JEDNOŽÍLOVÁ PRO KABELY DO 6 KV PŘES 300 MM2</t>
  </si>
  <si>
    <t>2093152259</t>
  </si>
  <si>
    <t>742A14</t>
  </si>
  <si>
    <t>KABELOVÁ KONCOVKA VN VNITŘNÍ JEDNOŽÍLOVÁ PRO KABELY DO 6 KV PŘES 300 MM2</t>
  </si>
  <si>
    <t>2021776700</t>
  </si>
  <si>
    <t>742C14</t>
  </si>
  <si>
    <t>KABELOVÁ KONCOVKA VN VENKOVNÍ JEDNOŽÍLOVÁ PRO KABELY DO 6 KV PŘES 300 MM2</t>
  </si>
  <si>
    <t>80188248</t>
  </si>
  <si>
    <t>742F43</t>
  </si>
  <si>
    <t>KABEL NN NEBO VODIČ JEDNOŽÍLOVÝ CU FLEXIBILNÍ OD 25 DO 50 MM2</t>
  </si>
  <si>
    <t>690374729</t>
  </si>
  <si>
    <t>742J16</t>
  </si>
  <si>
    <t>UKONČENÍ JEDNOŽÍLOVÉHO KABELU V ROZVADĚČI NEBO NA PŘÍSTROJI OD 300 DO 400 MM2</t>
  </si>
  <si>
    <t>-1997602600</t>
  </si>
  <si>
    <t>742K13</t>
  </si>
  <si>
    <t>UKONČENÍ JEDNOŽÍLOVÉHO KABELU V ROZVADĚČI NEBO NA PŘÍSTROJI OD 25 DO 50 MM2</t>
  </si>
  <si>
    <t>-979820472</t>
  </si>
  <si>
    <t>1693808255</t>
  </si>
  <si>
    <t>-1968157399</t>
  </si>
  <si>
    <t>742Z24</t>
  </si>
  <si>
    <t>DEMONTÁŽ KABELOVÉHO VEDENÍ VN</t>
  </si>
  <si>
    <t>1775975591</t>
  </si>
  <si>
    <t>742Z92</t>
  </si>
  <si>
    <t>tkm</t>
  </si>
  <si>
    <t>1534944078</t>
  </si>
  <si>
    <t>743RXX</t>
  </si>
  <si>
    <t>SKŘÍŇ RS45b SE ŠESTI DC ODPOJOVAČI V KOMPAKTNÍM PILÍŘI - VIZ. TOS</t>
  </si>
  <si>
    <t>-1491017934</t>
  </si>
  <si>
    <t>987206910</t>
  </si>
  <si>
    <t>747214</t>
  </si>
  <si>
    <t>CELKOVÁ PROHLÍDKA, ZKOUŠENÍ, MĚŘENÍ A VYHOTOVENÍ VÝCHOZÍ REVIZNÍ ZPRÁVY, PRO OBJEM IN - PŘÍPLATEK ZA KAŽDÝCH DALŠÍCH I ZAPOČATÝCH 500 TIS. KČ</t>
  </si>
  <si>
    <t>1422222575</t>
  </si>
  <si>
    <t>-1987442889</t>
  </si>
  <si>
    <t>747531</t>
  </si>
  <si>
    <t>ZKOUŠKY VODIČŮ A KABELŮ VN ZVÝŠENÝM NAPĚTÍM DO 35 KV</t>
  </si>
  <si>
    <t>1748158348</t>
  </si>
  <si>
    <t>747532</t>
  </si>
  <si>
    <t>ZKOUŠKY VODIČŮ A KABELŮ VN - PROVOZ MĚŘÍCÍHO VOZU PO DOBU ZKOUŠEK VN KABELŮ</t>
  </si>
  <si>
    <t>1269581975</t>
  </si>
  <si>
    <t>1315311351</t>
  </si>
  <si>
    <t>-266350358</t>
  </si>
  <si>
    <t>74F458</t>
  </si>
  <si>
    <t>DEMONTÁŽ ROZVADĚČE NK</t>
  </si>
  <si>
    <t>-549201165</t>
  </si>
  <si>
    <t>-456273712</t>
  </si>
  <si>
    <t>KOLEJNICOVÁ PROPOJKA OCEL 2x80x10 VE ŽLABU VČ. PŘIPOJENÍ KE KOLEJNICI - DLE DPO</t>
  </si>
  <si>
    <t>-638339985</t>
  </si>
  <si>
    <t>-785535759</t>
  </si>
  <si>
    <t>-1916496970</t>
  </si>
  <si>
    <t>-1756678073</t>
  </si>
  <si>
    <t>Zpracování havarijního plánu pro zacházení s látkami závadnými pro vodu</t>
  </si>
  <si>
    <t>721211680</t>
  </si>
  <si>
    <t>011434000</t>
  </si>
  <si>
    <t>Měření (monitoring) hlukové hladiny</t>
  </si>
  <si>
    <t>-157300453</t>
  </si>
  <si>
    <t>Před zprovozněním stavby - Provedení měření hluku z tramvajové dopravy v denní a noční době v nejbližším chráněném venkovním prostoru sousedních</t>
  </si>
  <si>
    <t>staveb pro prokázání nepřekročení hygienických limitů hluku pro chráněné venkovní prostory</t>
  </si>
  <si>
    <t>staveb dle upraveného nařízení vlády č. 272/2011 Sb. O ochraně zdraví před nepříznivými účinky hluku a vibrací</t>
  </si>
  <si>
    <t>včetně vypracování elaborátu v počtu dle SoD.</t>
  </si>
  <si>
    <t>012203000</t>
  </si>
  <si>
    <t>Geodetické práce při provádění stavby</t>
  </si>
  <si>
    <t>-1731959083</t>
  </si>
  <si>
    <t>012303000</t>
  </si>
  <si>
    <t>Geodetické práce po výstavbě</t>
  </si>
  <si>
    <t>-939110787</t>
  </si>
  <si>
    <t>013254000</t>
  </si>
  <si>
    <t>-1726252846</t>
  </si>
  <si>
    <t>Vypracování definitivní podoby přechodného dopravního značení, které bude respektovat veškeré aktuální dopravní značení a dopravní omezení</t>
  </si>
  <si>
    <t>215615007</t>
  </si>
  <si>
    <t>020001000</t>
  </si>
  <si>
    <t>Příprava staveniště</t>
  </si>
  <si>
    <t>578792731</t>
  </si>
  <si>
    <t>02910-R</t>
  </si>
  <si>
    <t>Vytyčení podzemních inženýrských sítí jejich správci, jejich označení (zpevněné plochy - nezaměnitelný symbol nebo barva; nezpevněné plochy - vyznačení pomocí popsaného kolíku)</t>
  </si>
  <si>
    <t>-517869674</t>
  </si>
  <si>
    <t>02940-R</t>
  </si>
  <si>
    <t>Fotodokumentace stavby</t>
  </si>
  <si>
    <t>206504179</t>
  </si>
  <si>
    <t>02943-R</t>
  </si>
  <si>
    <t>Realizační dokumentace celé stavby v rozsahu dle požadavků objednatele včetně zapracování všech podmínek a požadavků stavebního povolení a podmínek stanovených zadávací dokumentací</t>
  </si>
  <si>
    <t>1002340846</t>
  </si>
  <si>
    <t>02945-R</t>
  </si>
  <si>
    <t>Zajištění geometrických plánů skutečného provedení objektů a inženýrských sítí a geometrických plánů věcných břemen</t>
  </si>
  <si>
    <t>509382932</t>
  </si>
  <si>
    <t>02950-R</t>
  </si>
  <si>
    <t>Zdokumentování stavebního stavu nemovitostí</t>
  </si>
  <si>
    <t>-79405974</t>
  </si>
  <si>
    <t>Ověření průtočnosti všech dotčených uličních vpustí za přítomnosti správce pozemní komunikace</t>
  </si>
  <si>
    <t>1740125513</t>
  </si>
  <si>
    <t>-1858593423</t>
  </si>
  <si>
    <t>034503000</t>
  </si>
  <si>
    <t>Informační tabule na staveništi</t>
  </si>
  <si>
    <t>-47992820</t>
  </si>
  <si>
    <t>Informační tabule</t>
  </si>
  <si>
    <t>03730-R</t>
  </si>
  <si>
    <t>Poplatky správcům za výluky a odborný dozor při provádění inženýrských sítí.</t>
  </si>
  <si>
    <t>-2094494487</t>
  </si>
  <si>
    <t>04.VRN</t>
  </si>
  <si>
    <t>Výrobně technická dokumentace VTD</t>
  </si>
  <si>
    <t>419868124</t>
  </si>
  <si>
    <t>043002000</t>
  </si>
  <si>
    <t>Zkoušky a ostatní měření</t>
  </si>
  <si>
    <t>-1483983139</t>
  </si>
  <si>
    <t>05.VRN</t>
  </si>
  <si>
    <t>Kropení vozovky pro ověření minimálních spádů na vozovce a na krytu TT</t>
  </si>
  <si>
    <t>284176108</t>
  </si>
  <si>
    <t>052002000</t>
  </si>
  <si>
    <t>Finanční rezerva</t>
  </si>
  <si>
    <t>-1086500916</t>
  </si>
  <si>
    <t>06.VRN</t>
  </si>
  <si>
    <t>Provedení kamerového průzkumu dotčených kanalizací dl. 372m</t>
  </si>
  <si>
    <t>-475353639</t>
  </si>
  <si>
    <t>07.VRN</t>
  </si>
  <si>
    <t>Prověření plynulé ovladatelnosti všech šoupátek a osazení hrnců - kontrola ze strany správců.</t>
  </si>
  <si>
    <t>778407149</t>
  </si>
  <si>
    <t>08.VRN</t>
  </si>
  <si>
    <t>Technicko-bezpečnostní zkoušky (TBZ) na vybraných částech stavby</t>
  </si>
  <si>
    <t>-687862395</t>
  </si>
  <si>
    <t>SEZNAM FIGUR</t>
  </si>
  <si>
    <t>Výměra</t>
  </si>
  <si>
    <t xml:space="preserve"> SO 16-61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</si>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</sst>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4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4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4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left" vertical="center"/>
    </xf>
    <xf numFmtId="167" fontId="41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styles" Target="styles.xml" /><Relationship Id="rId30" Type="http://schemas.openxmlformats.org/officeDocument/2006/relationships/theme" Target="theme/theme1.xml" /><Relationship Id="rId31" Type="http://schemas.openxmlformats.org/officeDocument/2006/relationships/calcChain" Target="calcChain.xml" /><Relationship Id="rId3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30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30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33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34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35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36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37</v>
      </c>
      <c r="E29" s="48"/>
      <c r="F29" s="33" t="s">
        <v>38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39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40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41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42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43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44</v>
      </c>
      <c r="U35" s="55"/>
      <c r="V35" s="55"/>
      <c r="W35" s="55"/>
      <c r="X35" s="57" t="s">
        <v>45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46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47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48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49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48</v>
      </c>
      <c r="AI60" s="43"/>
      <c r="AJ60" s="43"/>
      <c r="AK60" s="43"/>
      <c r="AL60" s="43"/>
      <c r="AM60" s="65" t="s">
        <v>49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50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51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48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49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48</v>
      </c>
      <c r="AI75" s="43"/>
      <c r="AJ75" s="43"/>
      <c r="AK75" s="43"/>
      <c r="AL75" s="43"/>
      <c r="AM75" s="65" t="s">
        <v>49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52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12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SPR_40_07_19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15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Rekonstrukce TT na ul. Pavlova vč. zastávky Rodimcevova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Ostrava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0" t="str">
        <f>IF(AN8= "","",AN8)</f>
        <v>19. 11. 2019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 xml:space="preserve">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1" t="str">
        <f>IF(E17="","",E17)</f>
        <v xml:space="preserve"> </v>
      </c>
      <c r="AN89" s="72"/>
      <c r="AO89" s="72"/>
      <c r="AP89" s="72"/>
      <c r="AQ89" s="41"/>
      <c r="AR89" s="45"/>
      <c r="AS89" s="82" t="s">
        <v>53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31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54</v>
      </c>
      <c r="D92" s="95"/>
      <c r="E92" s="95"/>
      <c r="F92" s="95"/>
      <c r="G92" s="95"/>
      <c r="H92" s="96"/>
      <c r="I92" s="97" t="s">
        <v>55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56</v>
      </c>
      <c r="AH92" s="95"/>
      <c r="AI92" s="95"/>
      <c r="AJ92" s="95"/>
      <c r="AK92" s="95"/>
      <c r="AL92" s="95"/>
      <c r="AM92" s="95"/>
      <c r="AN92" s="97" t="s">
        <v>57</v>
      </c>
      <c r="AO92" s="95"/>
      <c r="AP92" s="99"/>
      <c r="AQ92" s="100" t="s">
        <v>58</v>
      </c>
      <c r="AR92" s="45"/>
      <c r="AS92" s="101" t="s">
        <v>59</v>
      </c>
      <c r="AT92" s="102" t="s">
        <v>60</v>
      </c>
      <c r="AU92" s="102" t="s">
        <v>61</v>
      </c>
      <c r="AV92" s="102" t="s">
        <v>62</v>
      </c>
      <c r="AW92" s="102" t="s">
        <v>63</v>
      </c>
      <c r="AX92" s="102" t="s">
        <v>64</v>
      </c>
      <c r="AY92" s="102" t="s">
        <v>65</v>
      </c>
      <c r="AZ92" s="102" t="s">
        <v>66</v>
      </c>
      <c r="BA92" s="102" t="s">
        <v>67</v>
      </c>
      <c r="BB92" s="102" t="s">
        <v>68</v>
      </c>
      <c r="BC92" s="102" t="s">
        <v>69</v>
      </c>
      <c r="BD92" s="103" t="s">
        <v>70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71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ROUND(SUM(AG95:AG120),2)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ROUND(SUM(AS95:AS120),2)</f>
        <v>0</v>
      </c>
      <c r="AT94" s="115">
        <f>ROUND(SUM(AV94:AW94),2)</f>
        <v>0</v>
      </c>
      <c r="AU94" s="116">
        <f>ROUND(SUM(AU95:AU120),5)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ROUND(SUM(AZ95:AZ120),2)</f>
        <v>0</v>
      </c>
      <c r="BA94" s="115">
        <f>ROUND(SUM(BA95:BA120),2)</f>
        <v>0</v>
      </c>
      <c r="BB94" s="115">
        <f>ROUND(SUM(BB95:BB120),2)</f>
        <v>0</v>
      </c>
      <c r="BC94" s="115">
        <f>ROUND(SUM(BC95:BC120),2)</f>
        <v>0</v>
      </c>
      <c r="BD94" s="117">
        <f>ROUND(SUM(BD95:BD120),2)</f>
        <v>0</v>
      </c>
      <c r="BE94" s="6"/>
      <c r="BS94" s="118" t="s">
        <v>72</v>
      </c>
      <c r="BT94" s="118" t="s">
        <v>73</v>
      </c>
      <c r="BU94" s="119" t="s">
        <v>74</v>
      </c>
      <c r="BV94" s="118" t="s">
        <v>75</v>
      </c>
      <c r="BW94" s="118" t="s">
        <v>5</v>
      </c>
      <c r="BX94" s="118" t="s">
        <v>76</v>
      </c>
      <c r="CL94" s="118" t="s">
        <v>1</v>
      </c>
    </row>
    <row r="95" s="7" customFormat="1" ht="24.75" customHeight="1">
      <c r="A95" s="120" t="s">
        <v>77</v>
      </c>
      <c r="B95" s="121"/>
      <c r="C95" s="122"/>
      <c r="D95" s="123" t="s">
        <v>78</v>
      </c>
      <c r="E95" s="123"/>
      <c r="F95" s="123"/>
      <c r="G95" s="123"/>
      <c r="H95" s="123"/>
      <c r="I95" s="124"/>
      <c r="J95" s="123" t="s">
        <v>79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11-01 - Svršek a spode...'!J30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80</v>
      </c>
      <c r="AR95" s="127"/>
      <c r="AS95" s="128">
        <v>0</v>
      </c>
      <c r="AT95" s="129">
        <f>ROUND(SUM(AV95:AW95),2)</f>
        <v>0</v>
      </c>
      <c r="AU95" s="130">
        <f>'SO 11-01 - Svršek a spode...'!P125</f>
        <v>0</v>
      </c>
      <c r="AV95" s="129">
        <f>'SO 11-01 - Svršek a spode...'!J33</f>
        <v>0</v>
      </c>
      <c r="AW95" s="129">
        <f>'SO 11-01 - Svršek a spode...'!J34</f>
        <v>0</v>
      </c>
      <c r="AX95" s="129">
        <f>'SO 11-01 - Svršek a spode...'!J35</f>
        <v>0</v>
      </c>
      <c r="AY95" s="129">
        <f>'SO 11-01 - Svršek a spode...'!J36</f>
        <v>0</v>
      </c>
      <c r="AZ95" s="129">
        <f>'SO 11-01 - Svršek a spode...'!F33</f>
        <v>0</v>
      </c>
      <c r="BA95" s="129">
        <f>'SO 11-01 - Svršek a spode...'!F34</f>
        <v>0</v>
      </c>
      <c r="BB95" s="129">
        <f>'SO 11-01 - Svršek a spode...'!F35</f>
        <v>0</v>
      </c>
      <c r="BC95" s="129">
        <f>'SO 11-01 - Svršek a spode...'!F36</f>
        <v>0</v>
      </c>
      <c r="BD95" s="131">
        <f>'SO 11-01 - Svršek a spode...'!F37</f>
        <v>0</v>
      </c>
      <c r="BE95" s="7"/>
      <c r="BT95" s="132" t="s">
        <v>81</v>
      </c>
      <c r="BV95" s="132" t="s">
        <v>75</v>
      </c>
      <c r="BW95" s="132" t="s">
        <v>82</v>
      </c>
      <c r="BX95" s="132" t="s">
        <v>5</v>
      </c>
      <c r="CL95" s="132" t="s">
        <v>1</v>
      </c>
      <c r="CM95" s="132" t="s">
        <v>83</v>
      </c>
    </row>
    <row r="96" s="7" customFormat="1" ht="24.75" customHeight="1">
      <c r="A96" s="120" t="s">
        <v>77</v>
      </c>
      <c r="B96" s="121"/>
      <c r="C96" s="122"/>
      <c r="D96" s="123" t="s">
        <v>84</v>
      </c>
      <c r="E96" s="123"/>
      <c r="F96" s="123"/>
      <c r="G96" s="123"/>
      <c r="H96" s="123"/>
      <c r="I96" s="124"/>
      <c r="J96" s="123" t="s">
        <v>85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12-01 - Tramvajová zas...'!J30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80</v>
      </c>
      <c r="AR96" s="127"/>
      <c r="AS96" s="128">
        <v>0</v>
      </c>
      <c r="AT96" s="129">
        <f>ROUND(SUM(AV96:AW96),2)</f>
        <v>0</v>
      </c>
      <c r="AU96" s="130">
        <f>'SO 12-01 - Tramvajová zas...'!P124</f>
        <v>0</v>
      </c>
      <c r="AV96" s="129">
        <f>'SO 12-01 - Tramvajová zas...'!J33</f>
        <v>0</v>
      </c>
      <c r="AW96" s="129">
        <f>'SO 12-01 - Tramvajová zas...'!J34</f>
        <v>0</v>
      </c>
      <c r="AX96" s="129">
        <f>'SO 12-01 - Tramvajová zas...'!J35</f>
        <v>0</v>
      </c>
      <c r="AY96" s="129">
        <f>'SO 12-01 - Tramvajová zas...'!J36</f>
        <v>0</v>
      </c>
      <c r="AZ96" s="129">
        <f>'SO 12-01 - Tramvajová zas...'!F33</f>
        <v>0</v>
      </c>
      <c r="BA96" s="129">
        <f>'SO 12-01 - Tramvajová zas...'!F34</f>
        <v>0</v>
      </c>
      <c r="BB96" s="129">
        <f>'SO 12-01 - Tramvajová zas...'!F35</f>
        <v>0</v>
      </c>
      <c r="BC96" s="129">
        <f>'SO 12-01 - Tramvajová zas...'!F36</f>
        <v>0</v>
      </c>
      <c r="BD96" s="131">
        <f>'SO 12-01 - Tramvajová zas...'!F37</f>
        <v>0</v>
      </c>
      <c r="BE96" s="7"/>
      <c r="BT96" s="132" t="s">
        <v>81</v>
      </c>
      <c r="BV96" s="132" t="s">
        <v>75</v>
      </c>
      <c r="BW96" s="132" t="s">
        <v>86</v>
      </c>
      <c r="BX96" s="132" t="s">
        <v>5</v>
      </c>
      <c r="CL96" s="132" t="s">
        <v>1</v>
      </c>
      <c r="CM96" s="132" t="s">
        <v>83</v>
      </c>
    </row>
    <row r="97" s="7" customFormat="1" ht="24.75" customHeight="1">
      <c r="A97" s="120" t="s">
        <v>77</v>
      </c>
      <c r="B97" s="121"/>
      <c r="C97" s="122"/>
      <c r="D97" s="123" t="s">
        <v>87</v>
      </c>
      <c r="E97" s="123"/>
      <c r="F97" s="123"/>
      <c r="G97" s="123"/>
      <c r="H97" s="123"/>
      <c r="I97" s="124"/>
      <c r="J97" s="123" t="s">
        <v>88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'SO 14-01 - Kabelové komor...'!J30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80</v>
      </c>
      <c r="AR97" s="127"/>
      <c r="AS97" s="128">
        <v>0</v>
      </c>
      <c r="AT97" s="129">
        <f>ROUND(SUM(AV97:AW97),2)</f>
        <v>0</v>
      </c>
      <c r="AU97" s="130">
        <f>'SO 14-01 - Kabelové komor...'!P120</f>
        <v>0</v>
      </c>
      <c r="AV97" s="129">
        <f>'SO 14-01 - Kabelové komor...'!J33</f>
        <v>0</v>
      </c>
      <c r="AW97" s="129">
        <f>'SO 14-01 - Kabelové komor...'!J34</f>
        <v>0</v>
      </c>
      <c r="AX97" s="129">
        <f>'SO 14-01 - Kabelové komor...'!J35</f>
        <v>0</v>
      </c>
      <c r="AY97" s="129">
        <f>'SO 14-01 - Kabelové komor...'!J36</f>
        <v>0</v>
      </c>
      <c r="AZ97" s="129">
        <f>'SO 14-01 - Kabelové komor...'!F33</f>
        <v>0</v>
      </c>
      <c r="BA97" s="129">
        <f>'SO 14-01 - Kabelové komor...'!F34</f>
        <v>0</v>
      </c>
      <c r="BB97" s="129">
        <f>'SO 14-01 - Kabelové komor...'!F35</f>
        <v>0</v>
      </c>
      <c r="BC97" s="129">
        <f>'SO 14-01 - Kabelové komor...'!F36</f>
        <v>0</v>
      </c>
      <c r="BD97" s="131">
        <f>'SO 14-01 - Kabelové komor...'!F37</f>
        <v>0</v>
      </c>
      <c r="BE97" s="7"/>
      <c r="BT97" s="132" t="s">
        <v>81</v>
      </c>
      <c r="BV97" s="132" t="s">
        <v>75</v>
      </c>
      <c r="BW97" s="132" t="s">
        <v>89</v>
      </c>
      <c r="BX97" s="132" t="s">
        <v>5</v>
      </c>
      <c r="CL97" s="132" t="s">
        <v>1</v>
      </c>
      <c r="CM97" s="132" t="s">
        <v>83</v>
      </c>
    </row>
    <row r="98" s="7" customFormat="1" ht="24.75" customHeight="1">
      <c r="A98" s="120" t="s">
        <v>77</v>
      </c>
      <c r="B98" s="121"/>
      <c r="C98" s="122"/>
      <c r="D98" s="123" t="s">
        <v>90</v>
      </c>
      <c r="E98" s="123"/>
      <c r="F98" s="123"/>
      <c r="G98" s="123"/>
      <c r="H98" s="123"/>
      <c r="I98" s="124"/>
      <c r="J98" s="123" t="s">
        <v>91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'SO 15-01 - VÝSTRAŽNÁ SVĚT...'!J30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80</v>
      </c>
      <c r="AR98" s="127"/>
      <c r="AS98" s="128">
        <v>0</v>
      </c>
      <c r="AT98" s="129">
        <f>ROUND(SUM(AV98:AW98),2)</f>
        <v>0</v>
      </c>
      <c r="AU98" s="130">
        <f>'SO 15-01 - VÝSTRAŽNÁ SVĚT...'!P124</f>
        <v>0</v>
      </c>
      <c r="AV98" s="129">
        <f>'SO 15-01 - VÝSTRAŽNÁ SVĚT...'!J33</f>
        <v>0</v>
      </c>
      <c r="AW98" s="129">
        <f>'SO 15-01 - VÝSTRAŽNÁ SVĚT...'!J34</f>
        <v>0</v>
      </c>
      <c r="AX98" s="129">
        <f>'SO 15-01 - VÝSTRAŽNÁ SVĚT...'!J35</f>
        <v>0</v>
      </c>
      <c r="AY98" s="129">
        <f>'SO 15-01 - VÝSTRAŽNÁ SVĚT...'!J36</f>
        <v>0</v>
      </c>
      <c r="AZ98" s="129">
        <f>'SO 15-01 - VÝSTRAŽNÁ SVĚT...'!F33</f>
        <v>0</v>
      </c>
      <c r="BA98" s="129">
        <f>'SO 15-01 - VÝSTRAŽNÁ SVĚT...'!F34</f>
        <v>0</v>
      </c>
      <c r="BB98" s="129">
        <f>'SO 15-01 - VÝSTRAŽNÁ SVĚT...'!F35</f>
        <v>0</v>
      </c>
      <c r="BC98" s="129">
        <f>'SO 15-01 - VÝSTRAŽNÁ SVĚT...'!F36</f>
        <v>0</v>
      </c>
      <c r="BD98" s="131">
        <f>'SO 15-01 - VÝSTRAŽNÁ SVĚT...'!F37</f>
        <v>0</v>
      </c>
      <c r="BE98" s="7"/>
      <c r="BT98" s="132" t="s">
        <v>81</v>
      </c>
      <c r="BV98" s="132" t="s">
        <v>75</v>
      </c>
      <c r="BW98" s="132" t="s">
        <v>92</v>
      </c>
      <c r="BX98" s="132" t="s">
        <v>5</v>
      </c>
      <c r="CL98" s="132" t="s">
        <v>1</v>
      </c>
      <c r="CM98" s="132" t="s">
        <v>73</v>
      </c>
    </row>
    <row r="99" s="7" customFormat="1" ht="24.75" customHeight="1">
      <c r="A99" s="120" t="s">
        <v>77</v>
      </c>
      <c r="B99" s="121"/>
      <c r="C99" s="122"/>
      <c r="D99" s="123" t="s">
        <v>93</v>
      </c>
      <c r="E99" s="123"/>
      <c r="F99" s="123"/>
      <c r="G99" s="123"/>
      <c r="H99" s="123"/>
      <c r="I99" s="124"/>
      <c r="J99" s="123" t="s">
        <v>94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'SO 15-02 - SILOVÉ VEDENÍ ...'!J30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80</v>
      </c>
      <c r="AR99" s="127"/>
      <c r="AS99" s="128">
        <v>0</v>
      </c>
      <c r="AT99" s="129">
        <f>ROUND(SUM(AV99:AW99),2)</f>
        <v>0</v>
      </c>
      <c r="AU99" s="130">
        <f>'SO 15-02 - SILOVÉ VEDENÍ ...'!P122</f>
        <v>0</v>
      </c>
      <c r="AV99" s="129">
        <f>'SO 15-02 - SILOVÉ VEDENÍ ...'!J33</f>
        <v>0</v>
      </c>
      <c r="AW99" s="129">
        <f>'SO 15-02 - SILOVÉ VEDENÍ ...'!J34</f>
        <v>0</v>
      </c>
      <c r="AX99" s="129">
        <f>'SO 15-02 - SILOVÉ VEDENÍ ...'!J35</f>
        <v>0</v>
      </c>
      <c r="AY99" s="129">
        <f>'SO 15-02 - SILOVÉ VEDENÍ ...'!J36</f>
        <v>0</v>
      </c>
      <c r="AZ99" s="129">
        <f>'SO 15-02 - SILOVÉ VEDENÍ ...'!F33</f>
        <v>0</v>
      </c>
      <c r="BA99" s="129">
        <f>'SO 15-02 - SILOVÉ VEDENÍ ...'!F34</f>
        <v>0</v>
      </c>
      <c r="BB99" s="129">
        <f>'SO 15-02 - SILOVÉ VEDENÍ ...'!F35</f>
        <v>0</v>
      </c>
      <c r="BC99" s="129">
        <f>'SO 15-02 - SILOVÉ VEDENÍ ...'!F36</f>
        <v>0</v>
      </c>
      <c r="BD99" s="131">
        <f>'SO 15-02 - SILOVÉ VEDENÍ ...'!F37</f>
        <v>0</v>
      </c>
      <c r="BE99" s="7"/>
      <c r="BT99" s="132" t="s">
        <v>81</v>
      </c>
      <c r="BV99" s="132" t="s">
        <v>75</v>
      </c>
      <c r="BW99" s="132" t="s">
        <v>95</v>
      </c>
      <c r="BX99" s="132" t="s">
        <v>5</v>
      </c>
      <c r="CL99" s="132" t="s">
        <v>1</v>
      </c>
      <c r="CM99" s="132" t="s">
        <v>73</v>
      </c>
    </row>
    <row r="100" s="7" customFormat="1" ht="24.75" customHeight="1">
      <c r="A100" s="120" t="s">
        <v>77</v>
      </c>
      <c r="B100" s="121"/>
      <c r="C100" s="122"/>
      <c r="D100" s="123" t="s">
        <v>96</v>
      </c>
      <c r="E100" s="123"/>
      <c r="F100" s="123"/>
      <c r="G100" s="123"/>
      <c r="H100" s="123"/>
      <c r="I100" s="124"/>
      <c r="J100" s="123" t="s">
        <v>97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'SO 15-21 - VEŘEJNÉ OSVĚTL...'!J30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80</v>
      </c>
      <c r="AR100" s="127"/>
      <c r="AS100" s="128">
        <v>0</v>
      </c>
      <c r="AT100" s="129">
        <f>ROUND(SUM(AV100:AW100),2)</f>
        <v>0</v>
      </c>
      <c r="AU100" s="130">
        <f>'SO 15-21 - VEŘEJNÉ OSVĚTL...'!P126</f>
        <v>0</v>
      </c>
      <c r="AV100" s="129">
        <f>'SO 15-21 - VEŘEJNÉ OSVĚTL...'!J33</f>
        <v>0</v>
      </c>
      <c r="AW100" s="129">
        <f>'SO 15-21 - VEŘEJNÉ OSVĚTL...'!J34</f>
        <v>0</v>
      </c>
      <c r="AX100" s="129">
        <f>'SO 15-21 - VEŘEJNÉ OSVĚTL...'!J35</f>
        <v>0</v>
      </c>
      <c r="AY100" s="129">
        <f>'SO 15-21 - VEŘEJNÉ OSVĚTL...'!J36</f>
        <v>0</v>
      </c>
      <c r="AZ100" s="129">
        <f>'SO 15-21 - VEŘEJNÉ OSVĚTL...'!F33</f>
        <v>0</v>
      </c>
      <c r="BA100" s="129">
        <f>'SO 15-21 - VEŘEJNÉ OSVĚTL...'!F34</f>
        <v>0</v>
      </c>
      <c r="BB100" s="129">
        <f>'SO 15-21 - VEŘEJNÉ OSVĚTL...'!F35</f>
        <v>0</v>
      </c>
      <c r="BC100" s="129">
        <f>'SO 15-21 - VEŘEJNÉ OSVĚTL...'!F36</f>
        <v>0</v>
      </c>
      <c r="BD100" s="131">
        <f>'SO 15-21 - VEŘEJNÉ OSVĚTL...'!F37</f>
        <v>0</v>
      </c>
      <c r="BE100" s="7"/>
      <c r="BT100" s="132" t="s">
        <v>81</v>
      </c>
      <c r="BV100" s="132" t="s">
        <v>75</v>
      </c>
      <c r="BW100" s="132" t="s">
        <v>98</v>
      </c>
      <c r="BX100" s="132" t="s">
        <v>5</v>
      </c>
      <c r="CL100" s="132" t="s">
        <v>1</v>
      </c>
      <c r="CM100" s="132" t="s">
        <v>73</v>
      </c>
    </row>
    <row r="101" s="7" customFormat="1" ht="24.75" customHeight="1">
      <c r="A101" s="120" t="s">
        <v>77</v>
      </c>
      <c r="B101" s="121"/>
      <c r="C101" s="122"/>
      <c r="D101" s="123" t="s">
        <v>99</v>
      </c>
      <c r="E101" s="123"/>
      <c r="F101" s="123"/>
      <c r="G101" s="123"/>
      <c r="H101" s="123"/>
      <c r="I101" s="124"/>
      <c r="J101" s="123" t="s">
        <v>100</v>
      </c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5">
        <f>'SO 15-61 - POPLACHOVÝ ZAB...'!J30</f>
        <v>0</v>
      </c>
      <c r="AH101" s="124"/>
      <c r="AI101" s="124"/>
      <c r="AJ101" s="124"/>
      <c r="AK101" s="124"/>
      <c r="AL101" s="124"/>
      <c r="AM101" s="124"/>
      <c r="AN101" s="125">
        <f>SUM(AG101,AT101)</f>
        <v>0</v>
      </c>
      <c r="AO101" s="124"/>
      <c r="AP101" s="124"/>
      <c r="AQ101" s="126" t="s">
        <v>80</v>
      </c>
      <c r="AR101" s="127"/>
      <c r="AS101" s="128">
        <v>0</v>
      </c>
      <c r="AT101" s="129">
        <f>ROUND(SUM(AV101:AW101),2)</f>
        <v>0</v>
      </c>
      <c r="AU101" s="130">
        <f>'SO 15-61 - POPLACHOVÝ ZAB...'!P120</f>
        <v>0</v>
      </c>
      <c r="AV101" s="129">
        <f>'SO 15-61 - POPLACHOVÝ ZAB...'!J33</f>
        <v>0</v>
      </c>
      <c r="AW101" s="129">
        <f>'SO 15-61 - POPLACHOVÝ ZAB...'!J34</f>
        <v>0</v>
      </c>
      <c r="AX101" s="129">
        <f>'SO 15-61 - POPLACHOVÝ ZAB...'!J35</f>
        <v>0</v>
      </c>
      <c r="AY101" s="129">
        <f>'SO 15-61 - POPLACHOVÝ ZAB...'!J36</f>
        <v>0</v>
      </c>
      <c r="AZ101" s="129">
        <f>'SO 15-61 - POPLACHOVÝ ZAB...'!F33</f>
        <v>0</v>
      </c>
      <c r="BA101" s="129">
        <f>'SO 15-61 - POPLACHOVÝ ZAB...'!F34</f>
        <v>0</v>
      </c>
      <c r="BB101" s="129">
        <f>'SO 15-61 - POPLACHOVÝ ZAB...'!F35</f>
        <v>0</v>
      </c>
      <c r="BC101" s="129">
        <f>'SO 15-61 - POPLACHOVÝ ZAB...'!F36</f>
        <v>0</v>
      </c>
      <c r="BD101" s="131">
        <f>'SO 15-61 - POPLACHOVÝ ZAB...'!F37</f>
        <v>0</v>
      </c>
      <c r="BE101" s="7"/>
      <c r="BT101" s="132" t="s">
        <v>81</v>
      </c>
      <c r="BV101" s="132" t="s">
        <v>75</v>
      </c>
      <c r="BW101" s="132" t="s">
        <v>101</v>
      </c>
      <c r="BX101" s="132" t="s">
        <v>5</v>
      </c>
      <c r="CL101" s="132" t="s">
        <v>1</v>
      </c>
      <c r="CM101" s="132" t="s">
        <v>83</v>
      </c>
    </row>
    <row r="102" s="7" customFormat="1" ht="24.75" customHeight="1">
      <c r="A102" s="120" t="s">
        <v>77</v>
      </c>
      <c r="B102" s="121"/>
      <c r="C102" s="122"/>
      <c r="D102" s="123" t="s">
        <v>102</v>
      </c>
      <c r="E102" s="123"/>
      <c r="F102" s="123"/>
      <c r="G102" s="123"/>
      <c r="H102" s="123"/>
      <c r="I102" s="124"/>
      <c r="J102" s="123" t="s">
        <v>103</v>
      </c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5">
        <f>'SO 15-62 - SDĚLOVACÍ VEDE...'!J30</f>
        <v>0</v>
      </c>
      <c r="AH102" s="124"/>
      <c r="AI102" s="124"/>
      <c r="AJ102" s="124"/>
      <c r="AK102" s="124"/>
      <c r="AL102" s="124"/>
      <c r="AM102" s="124"/>
      <c r="AN102" s="125">
        <f>SUM(AG102,AT102)</f>
        <v>0</v>
      </c>
      <c r="AO102" s="124"/>
      <c r="AP102" s="124"/>
      <c r="AQ102" s="126" t="s">
        <v>80</v>
      </c>
      <c r="AR102" s="127"/>
      <c r="AS102" s="128">
        <v>0</v>
      </c>
      <c r="AT102" s="129">
        <f>ROUND(SUM(AV102:AW102),2)</f>
        <v>0</v>
      </c>
      <c r="AU102" s="130">
        <f>'SO 15-62 - SDĚLOVACÍ VEDE...'!P120</f>
        <v>0</v>
      </c>
      <c r="AV102" s="129">
        <f>'SO 15-62 - SDĚLOVACÍ VEDE...'!J33</f>
        <v>0</v>
      </c>
      <c r="AW102" s="129">
        <f>'SO 15-62 - SDĚLOVACÍ VEDE...'!J34</f>
        <v>0</v>
      </c>
      <c r="AX102" s="129">
        <f>'SO 15-62 - SDĚLOVACÍ VEDE...'!J35</f>
        <v>0</v>
      </c>
      <c r="AY102" s="129">
        <f>'SO 15-62 - SDĚLOVACÍ VEDE...'!J36</f>
        <v>0</v>
      </c>
      <c r="AZ102" s="129">
        <f>'SO 15-62 - SDĚLOVACÍ VEDE...'!F33</f>
        <v>0</v>
      </c>
      <c r="BA102" s="129">
        <f>'SO 15-62 - SDĚLOVACÍ VEDE...'!F34</f>
        <v>0</v>
      </c>
      <c r="BB102" s="129">
        <f>'SO 15-62 - SDĚLOVACÍ VEDE...'!F35</f>
        <v>0</v>
      </c>
      <c r="BC102" s="129">
        <f>'SO 15-62 - SDĚLOVACÍ VEDE...'!F36</f>
        <v>0</v>
      </c>
      <c r="BD102" s="131">
        <f>'SO 15-62 - SDĚLOVACÍ VEDE...'!F37</f>
        <v>0</v>
      </c>
      <c r="BE102" s="7"/>
      <c r="BT102" s="132" t="s">
        <v>81</v>
      </c>
      <c r="BV102" s="132" t="s">
        <v>75</v>
      </c>
      <c r="BW102" s="132" t="s">
        <v>104</v>
      </c>
      <c r="BX102" s="132" t="s">
        <v>5</v>
      </c>
      <c r="CL102" s="132" t="s">
        <v>1</v>
      </c>
      <c r="CM102" s="132" t="s">
        <v>83</v>
      </c>
    </row>
    <row r="103" s="7" customFormat="1" ht="24.75" customHeight="1">
      <c r="A103" s="120" t="s">
        <v>77</v>
      </c>
      <c r="B103" s="121"/>
      <c r="C103" s="122"/>
      <c r="D103" s="123" t="s">
        <v>105</v>
      </c>
      <c r="E103" s="123"/>
      <c r="F103" s="123"/>
      <c r="G103" s="123"/>
      <c r="H103" s="123"/>
      <c r="I103" s="124"/>
      <c r="J103" s="123" t="s">
        <v>106</v>
      </c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5">
        <f>'SO 15-64 - SDĚLOVACÍ VEDE...'!J30</f>
        <v>0</v>
      </c>
      <c r="AH103" s="124"/>
      <c r="AI103" s="124"/>
      <c r="AJ103" s="124"/>
      <c r="AK103" s="124"/>
      <c r="AL103" s="124"/>
      <c r="AM103" s="124"/>
      <c r="AN103" s="125">
        <f>SUM(AG103,AT103)</f>
        <v>0</v>
      </c>
      <c r="AO103" s="124"/>
      <c r="AP103" s="124"/>
      <c r="AQ103" s="126" t="s">
        <v>80</v>
      </c>
      <c r="AR103" s="127"/>
      <c r="AS103" s="128">
        <v>0</v>
      </c>
      <c r="AT103" s="129">
        <f>ROUND(SUM(AV103:AW103),2)</f>
        <v>0</v>
      </c>
      <c r="AU103" s="130">
        <f>'SO 15-64 - SDĚLOVACÍ VEDE...'!P120</f>
        <v>0</v>
      </c>
      <c r="AV103" s="129">
        <f>'SO 15-64 - SDĚLOVACÍ VEDE...'!J33</f>
        <v>0</v>
      </c>
      <c r="AW103" s="129">
        <f>'SO 15-64 - SDĚLOVACÍ VEDE...'!J34</f>
        <v>0</v>
      </c>
      <c r="AX103" s="129">
        <f>'SO 15-64 - SDĚLOVACÍ VEDE...'!J35</f>
        <v>0</v>
      </c>
      <c r="AY103" s="129">
        <f>'SO 15-64 - SDĚLOVACÍ VEDE...'!J36</f>
        <v>0</v>
      </c>
      <c r="AZ103" s="129">
        <f>'SO 15-64 - SDĚLOVACÍ VEDE...'!F33</f>
        <v>0</v>
      </c>
      <c r="BA103" s="129">
        <f>'SO 15-64 - SDĚLOVACÍ VEDE...'!F34</f>
        <v>0</v>
      </c>
      <c r="BB103" s="129">
        <f>'SO 15-64 - SDĚLOVACÍ VEDE...'!F35</f>
        <v>0</v>
      </c>
      <c r="BC103" s="129">
        <f>'SO 15-64 - SDĚLOVACÍ VEDE...'!F36</f>
        <v>0</v>
      </c>
      <c r="BD103" s="131">
        <f>'SO 15-64 - SDĚLOVACÍ VEDE...'!F37</f>
        <v>0</v>
      </c>
      <c r="BE103" s="7"/>
      <c r="BT103" s="132" t="s">
        <v>81</v>
      </c>
      <c r="BV103" s="132" t="s">
        <v>75</v>
      </c>
      <c r="BW103" s="132" t="s">
        <v>107</v>
      </c>
      <c r="BX103" s="132" t="s">
        <v>5</v>
      </c>
      <c r="CL103" s="132" t="s">
        <v>1</v>
      </c>
      <c r="CM103" s="132" t="s">
        <v>83</v>
      </c>
    </row>
    <row r="104" s="7" customFormat="1" ht="24.75" customHeight="1">
      <c r="A104" s="120" t="s">
        <v>77</v>
      </c>
      <c r="B104" s="121"/>
      <c r="C104" s="122"/>
      <c r="D104" s="123" t="s">
        <v>108</v>
      </c>
      <c r="E104" s="123"/>
      <c r="F104" s="123"/>
      <c r="G104" s="123"/>
      <c r="H104" s="123"/>
      <c r="I104" s="124"/>
      <c r="J104" s="123" t="s">
        <v>109</v>
      </c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5">
        <f>'SO 15-65 - WIFI ANTÉNA A ...'!J30</f>
        <v>0</v>
      </c>
      <c r="AH104" s="124"/>
      <c r="AI104" s="124"/>
      <c r="AJ104" s="124"/>
      <c r="AK104" s="124"/>
      <c r="AL104" s="124"/>
      <c r="AM104" s="124"/>
      <c r="AN104" s="125">
        <f>SUM(AG104,AT104)</f>
        <v>0</v>
      </c>
      <c r="AO104" s="124"/>
      <c r="AP104" s="124"/>
      <c r="AQ104" s="126" t="s">
        <v>80</v>
      </c>
      <c r="AR104" s="127"/>
      <c r="AS104" s="128">
        <v>0</v>
      </c>
      <c r="AT104" s="129">
        <f>ROUND(SUM(AV104:AW104),2)</f>
        <v>0</v>
      </c>
      <c r="AU104" s="130">
        <f>'SO 15-65 - WIFI ANTÉNA A ...'!P120</f>
        <v>0</v>
      </c>
      <c r="AV104" s="129">
        <f>'SO 15-65 - WIFI ANTÉNA A ...'!J33</f>
        <v>0</v>
      </c>
      <c r="AW104" s="129">
        <f>'SO 15-65 - WIFI ANTÉNA A ...'!J34</f>
        <v>0</v>
      </c>
      <c r="AX104" s="129">
        <f>'SO 15-65 - WIFI ANTÉNA A ...'!J35</f>
        <v>0</v>
      </c>
      <c r="AY104" s="129">
        <f>'SO 15-65 - WIFI ANTÉNA A ...'!J36</f>
        <v>0</v>
      </c>
      <c r="AZ104" s="129">
        <f>'SO 15-65 - WIFI ANTÉNA A ...'!F33</f>
        <v>0</v>
      </c>
      <c r="BA104" s="129">
        <f>'SO 15-65 - WIFI ANTÉNA A ...'!F34</f>
        <v>0</v>
      </c>
      <c r="BB104" s="129">
        <f>'SO 15-65 - WIFI ANTÉNA A ...'!F35</f>
        <v>0</v>
      </c>
      <c r="BC104" s="129">
        <f>'SO 15-65 - WIFI ANTÉNA A ...'!F36</f>
        <v>0</v>
      </c>
      <c r="BD104" s="131">
        <f>'SO 15-65 - WIFI ANTÉNA A ...'!F37</f>
        <v>0</v>
      </c>
      <c r="BE104" s="7"/>
      <c r="BT104" s="132" t="s">
        <v>81</v>
      </c>
      <c r="BV104" s="132" t="s">
        <v>75</v>
      </c>
      <c r="BW104" s="132" t="s">
        <v>110</v>
      </c>
      <c r="BX104" s="132" t="s">
        <v>5</v>
      </c>
      <c r="CL104" s="132" t="s">
        <v>1</v>
      </c>
      <c r="CM104" s="132" t="s">
        <v>83</v>
      </c>
    </row>
    <row r="105" s="7" customFormat="1" ht="24.75" customHeight="1">
      <c r="A105" s="120" t="s">
        <v>77</v>
      </c>
      <c r="B105" s="121"/>
      <c r="C105" s="122"/>
      <c r="D105" s="123" t="s">
        <v>111</v>
      </c>
      <c r="E105" s="123"/>
      <c r="F105" s="123"/>
      <c r="G105" s="123"/>
      <c r="H105" s="123"/>
      <c r="I105" s="124"/>
      <c r="J105" s="123" t="s">
        <v>112</v>
      </c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5">
        <f>'SO 15-66 - SDĚLOVACÍ VEDE...'!J30</f>
        <v>0</v>
      </c>
      <c r="AH105" s="124"/>
      <c r="AI105" s="124"/>
      <c r="AJ105" s="124"/>
      <c r="AK105" s="124"/>
      <c r="AL105" s="124"/>
      <c r="AM105" s="124"/>
      <c r="AN105" s="125">
        <f>SUM(AG105,AT105)</f>
        <v>0</v>
      </c>
      <c r="AO105" s="124"/>
      <c r="AP105" s="124"/>
      <c r="AQ105" s="126" t="s">
        <v>80</v>
      </c>
      <c r="AR105" s="127"/>
      <c r="AS105" s="128">
        <v>0</v>
      </c>
      <c r="AT105" s="129">
        <f>ROUND(SUM(AV105:AW105),2)</f>
        <v>0</v>
      </c>
      <c r="AU105" s="130">
        <f>'SO 15-66 - SDĚLOVACÍ VEDE...'!P120</f>
        <v>0</v>
      </c>
      <c r="AV105" s="129">
        <f>'SO 15-66 - SDĚLOVACÍ VEDE...'!J33</f>
        <v>0</v>
      </c>
      <c r="AW105" s="129">
        <f>'SO 15-66 - SDĚLOVACÍ VEDE...'!J34</f>
        <v>0</v>
      </c>
      <c r="AX105" s="129">
        <f>'SO 15-66 - SDĚLOVACÍ VEDE...'!J35</f>
        <v>0</v>
      </c>
      <c r="AY105" s="129">
        <f>'SO 15-66 - SDĚLOVACÍ VEDE...'!J36</f>
        <v>0</v>
      </c>
      <c r="AZ105" s="129">
        <f>'SO 15-66 - SDĚLOVACÍ VEDE...'!F33</f>
        <v>0</v>
      </c>
      <c r="BA105" s="129">
        <f>'SO 15-66 - SDĚLOVACÍ VEDE...'!F34</f>
        <v>0</v>
      </c>
      <c r="BB105" s="129">
        <f>'SO 15-66 - SDĚLOVACÍ VEDE...'!F35</f>
        <v>0</v>
      </c>
      <c r="BC105" s="129">
        <f>'SO 15-66 - SDĚLOVACÍ VEDE...'!F36</f>
        <v>0</v>
      </c>
      <c r="BD105" s="131">
        <f>'SO 15-66 - SDĚLOVACÍ VEDE...'!F37</f>
        <v>0</v>
      </c>
      <c r="BE105" s="7"/>
      <c r="BT105" s="132" t="s">
        <v>81</v>
      </c>
      <c r="BV105" s="132" t="s">
        <v>75</v>
      </c>
      <c r="BW105" s="132" t="s">
        <v>113</v>
      </c>
      <c r="BX105" s="132" t="s">
        <v>5</v>
      </c>
      <c r="CL105" s="132" t="s">
        <v>1</v>
      </c>
      <c r="CM105" s="132" t="s">
        <v>83</v>
      </c>
    </row>
    <row r="106" s="7" customFormat="1" ht="24.75" customHeight="1">
      <c r="A106" s="120" t="s">
        <v>77</v>
      </c>
      <c r="B106" s="121"/>
      <c r="C106" s="122"/>
      <c r="D106" s="123" t="s">
        <v>114</v>
      </c>
      <c r="E106" s="123"/>
      <c r="F106" s="123"/>
      <c r="G106" s="123"/>
      <c r="H106" s="123"/>
      <c r="I106" s="124"/>
      <c r="J106" s="123" t="s">
        <v>115</v>
      </c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5">
        <f>'SO 16-01 - DEŠŤOVÁ KANALI...'!J30</f>
        <v>0</v>
      </c>
      <c r="AH106" s="124"/>
      <c r="AI106" s="124"/>
      <c r="AJ106" s="124"/>
      <c r="AK106" s="124"/>
      <c r="AL106" s="124"/>
      <c r="AM106" s="124"/>
      <c r="AN106" s="125">
        <f>SUM(AG106,AT106)</f>
        <v>0</v>
      </c>
      <c r="AO106" s="124"/>
      <c r="AP106" s="124"/>
      <c r="AQ106" s="126" t="s">
        <v>80</v>
      </c>
      <c r="AR106" s="127"/>
      <c r="AS106" s="128">
        <v>0</v>
      </c>
      <c r="AT106" s="129">
        <f>ROUND(SUM(AV106:AW106),2)</f>
        <v>0</v>
      </c>
      <c r="AU106" s="130">
        <f>'SO 16-01 - DEŠŤOVÁ KANALI...'!P133</f>
        <v>0</v>
      </c>
      <c r="AV106" s="129">
        <f>'SO 16-01 - DEŠŤOVÁ KANALI...'!J33</f>
        <v>0</v>
      </c>
      <c r="AW106" s="129">
        <f>'SO 16-01 - DEŠŤOVÁ KANALI...'!J34</f>
        <v>0</v>
      </c>
      <c r="AX106" s="129">
        <f>'SO 16-01 - DEŠŤOVÁ KANALI...'!J35</f>
        <v>0</v>
      </c>
      <c r="AY106" s="129">
        <f>'SO 16-01 - DEŠŤOVÁ KANALI...'!J36</f>
        <v>0</v>
      </c>
      <c r="AZ106" s="129">
        <f>'SO 16-01 - DEŠŤOVÁ KANALI...'!F33</f>
        <v>0</v>
      </c>
      <c r="BA106" s="129">
        <f>'SO 16-01 - DEŠŤOVÁ KANALI...'!F34</f>
        <v>0</v>
      </c>
      <c r="BB106" s="129">
        <f>'SO 16-01 - DEŠŤOVÁ KANALI...'!F35</f>
        <v>0</v>
      </c>
      <c r="BC106" s="129">
        <f>'SO 16-01 - DEŠŤOVÁ KANALI...'!F36</f>
        <v>0</v>
      </c>
      <c r="BD106" s="131">
        <f>'SO 16-01 - DEŠŤOVÁ KANALI...'!F37</f>
        <v>0</v>
      </c>
      <c r="BE106" s="7"/>
      <c r="BT106" s="132" t="s">
        <v>81</v>
      </c>
      <c r="BV106" s="132" t="s">
        <v>75</v>
      </c>
      <c r="BW106" s="132" t="s">
        <v>116</v>
      </c>
      <c r="BX106" s="132" t="s">
        <v>5</v>
      </c>
      <c r="CL106" s="132" t="s">
        <v>1</v>
      </c>
      <c r="CM106" s="132" t="s">
        <v>83</v>
      </c>
    </row>
    <row r="107" s="7" customFormat="1" ht="24.75" customHeight="1">
      <c r="A107" s="120" t="s">
        <v>77</v>
      </c>
      <c r="B107" s="121"/>
      <c r="C107" s="122"/>
      <c r="D107" s="123" t="s">
        <v>117</v>
      </c>
      <c r="E107" s="123"/>
      <c r="F107" s="123"/>
      <c r="G107" s="123"/>
      <c r="H107" s="123"/>
      <c r="I107" s="124"/>
      <c r="J107" s="123" t="s">
        <v>118</v>
      </c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5">
        <f>'SO 16-02 - JEDNOTNÁ KANAL...'!J30</f>
        <v>0</v>
      </c>
      <c r="AH107" s="124"/>
      <c r="AI107" s="124"/>
      <c r="AJ107" s="124"/>
      <c r="AK107" s="124"/>
      <c r="AL107" s="124"/>
      <c r="AM107" s="124"/>
      <c r="AN107" s="125">
        <f>SUM(AG107,AT107)</f>
        <v>0</v>
      </c>
      <c r="AO107" s="124"/>
      <c r="AP107" s="124"/>
      <c r="AQ107" s="126" t="s">
        <v>80</v>
      </c>
      <c r="AR107" s="127"/>
      <c r="AS107" s="128">
        <v>0</v>
      </c>
      <c r="AT107" s="129">
        <f>ROUND(SUM(AV107:AW107),2)</f>
        <v>0</v>
      </c>
      <c r="AU107" s="130">
        <f>'SO 16-02 - JEDNOTNÁ KANAL...'!P128</f>
        <v>0</v>
      </c>
      <c r="AV107" s="129">
        <f>'SO 16-02 - JEDNOTNÁ KANAL...'!J33</f>
        <v>0</v>
      </c>
      <c r="AW107" s="129">
        <f>'SO 16-02 - JEDNOTNÁ KANAL...'!J34</f>
        <v>0</v>
      </c>
      <c r="AX107" s="129">
        <f>'SO 16-02 - JEDNOTNÁ KANAL...'!J35</f>
        <v>0</v>
      </c>
      <c r="AY107" s="129">
        <f>'SO 16-02 - JEDNOTNÁ KANAL...'!J36</f>
        <v>0</v>
      </c>
      <c r="AZ107" s="129">
        <f>'SO 16-02 - JEDNOTNÁ KANAL...'!F33</f>
        <v>0</v>
      </c>
      <c r="BA107" s="129">
        <f>'SO 16-02 - JEDNOTNÁ KANAL...'!F34</f>
        <v>0</v>
      </c>
      <c r="BB107" s="129">
        <f>'SO 16-02 - JEDNOTNÁ KANAL...'!F35</f>
        <v>0</v>
      </c>
      <c r="BC107" s="129">
        <f>'SO 16-02 - JEDNOTNÁ KANAL...'!F36</f>
        <v>0</v>
      </c>
      <c r="BD107" s="131">
        <f>'SO 16-02 - JEDNOTNÁ KANAL...'!F37</f>
        <v>0</v>
      </c>
      <c r="BE107" s="7"/>
      <c r="BT107" s="132" t="s">
        <v>81</v>
      </c>
      <c r="BV107" s="132" t="s">
        <v>75</v>
      </c>
      <c r="BW107" s="132" t="s">
        <v>119</v>
      </c>
      <c r="BX107" s="132" t="s">
        <v>5</v>
      </c>
      <c r="CL107" s="132" t="s">
        <v>1</v>
      </c>
      <c r="CM107" s="132" t="s">
        <v>73</v>
      </c>
    </row>
    <row r="108" s="7" customFormat="1" ht="24.75" customHeight="1">
      <c r="A108" s="120" t="s">
        <v>77</v>
      </c>
      <c r="B108" s="121"/>
      <c r="C108" s="122"/>
      <c r="D108" s="123" t="s">
        <v>120</v>
      </c>
      <c r="E108" s="123"/>
      <c r="F108" s="123"/>
      <c r="G108" s="123"/>
      <c r="H108" s="123"/>
      <c r="I108" s="124"/>
      <c r="J108" s="123" t="s">
        <v>121</v>
      </c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5">
        <f>'SO 16-31 - VODOVOD (OVAK) '!J30</f>
        <v>0</v>
      </c>
      <c r="AH108" s="124"/>
      <c r="AI108" s="124"/>
      <c r="AJ108" s="124"/>
      <c r="AK108" s="124"/>
      <c r="AL108" s="124"/>
      <c r="AM108" s="124"/>
      <c r="AN108" s="125">
        <f>SUM(AG108,AT108)</f>
        <v>0</v>
      </c>
      <c r="AO108" s="124"/>
      <c r="AP108" s="124"/>
      <c r="AQ108" s="126" t="s">
        <v>80</v>
      </c>
      <c r="AR108" s="127"/>
      <c r="AS108" s="128">
        <v>0</v>
      </c>
      <c r="AT108" s="129">
        <f>ROUND(SUM(AV108:AW108),2)</f>
        <v>0</v>
      </c>
      <c r="AU108" s="130">
        <f>'SO 16-31 - VODOVOD (OVAK) '!P134</f>
        <v>0</v>
      </c>
      <c r="AV108" s="129">
        <f>'SO 16-31 - VODOVOD (OVAK) '!J33</f>
        <v>0</v>
      </c>
      <c r="AW108" s="129">
        <f>'SO 16-31 - VODOVOD (OVAK) '!J34</f>
        <v>0</v>
      </c>
      <c r="AX108" s="129">
        <f>'SO 16-31 - VODOVOD (OVAK) '!J35</f>
        <v>0</v>
      </c>
      <c r="AY108" s="129">
        <f>'SO 16-31 - VODOVOD (OVAK) '!J36</f>
        <v>0</v>
      </c>
      <c r="AZ108" s="129">
        <f>'SO 16-31 - VODOVOD (OVAK) '!F33</f>
        <v>0</v>
      </c>
      <c r="BA108" s="129">
        <f>'SO 16-31 - VODOVOD (OVAK) '!F34</f>
        <v>0</v>
      </c>
      <c r="BB108" s="129">
        <f>'SO 16-31 - VODOVOD (OVAK) '!F35</f>
        <v>0</v>
      </c>
      <c r="BC108" s="129">
        <f>'SO 16-31 - VODOVOD (OVAK) '!F36</f>
        <v>0</v>
      </c>
      <c r="BD108" s="131">
        <f>'SO 16-31 - VODOVOD (OVAK) '!F37</f>
        <v>0</v>
      </c>
      <c r="BE108" s="7"/>
      <c r="BT108" s="132" t="s">
        <v>81</v>
      </c>
      <c r="BV108" s="132" t="s">
        <v>75</v>
      </c>
      <c r="BW108" s="132" t="s">
        <v>122</v>
      </c>
      <c r="BX108" s="132" t="s">
        <v>5</v>
      </c>
      <c r="CL108" s="132" t="s">
        <v>1</v>
      </c>
      <c r="CM108" s="132" t="s">
        <v>73</v>
      </c>
    </row>
    <row r="109" s="7" customFormat="1" ht="24.75" customHeight="1">
      <c r="A109" s="120" t="s">
        <v>77</v>
      </c>
      <c r="B109" s="121"/>
      <c r="C109" s="122"/>
      <c r="D109" s="123" t="s">
        <v>123</v>
      </c>
      <c r="E109" s="123"/>
      <c r="F109" s="123"/>
      <c r="G109" s="123"/>
      <c r="H109" s="123"/>
      <c r="I109" s="124"/>
      <c r="J109" s="123" t="s">
        <v>124</v>
      </c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5">
        <f>'SO 16-61 - STL plynovod'!J30</f>
        <v>0</v>
      </c>
      <c r="AH109" s="124"/>
      <c r="AI109" s="124"/>
      <c r="AJ109" s="124"/>
      <c r="AK109" s="124"/>
      <c r="AL109" s="124"/>
      <c r="AM109" s="124"/>
      <c r="AN109" s="125">
        <f>SUM(AG109,AT109)</f>
        <v>0</v>
      </c>
      <c r="AO109" s="124"/>
      <c r="AP109" s="124"/>
      <c r="AQ109" s="126" t="s">
        <v>80</v>
      </c>
      <c r="AR109" s="127"/>
      <c r="AS109" s="128">
        <v>0</v>
      </c>
      <c r="AT109" s="129">
        <f>ROUND(SUM(AV109:AW109),2)</f>
        <v>0</v>
      </c>
      <c r="AU109" s="130">
        <f>'SO 16-61 - STL plynovod'!P128</f>
        <v>0</v>
      </c>
      <c r="AV109" s="129">
        <f>'SO 16-61 - STL plynovod'!J33</f>
        <v>0</v>
      </c>
      <c r="AW109" s="129">
        <f>'SO 16-61 - STL plynovod'!J34</f>
        <v>0</v>
      </c>
      <c r="AX109" s="129">
        <f>'SO 16-61 - STL plynovod'!J35</f>
        <v>0</v>
      </c>
      <c r="AY109" s="129">
        <f>'SO 16-61 - STL plynovod'!J36</f>
        <v>0</v>
      </c>
      <c r="AZ109" s="129">
        <f>'SO 16-61 - STL plynovod'!F33</f>
        <v>0</v>
      </c>
      <c r="BA109" s="129">
        <f>'SO 16-61 - STL plynovod'!F34</f>
        <v>0</v>
      </c>
      <c r="BB109" s="129">
        <f>'SO 16-61 - STL plynovod'!F35</f>
        <v>0</v>
      </c>
      <c r="BC109" s="129">
        <f>'SO 16-61 - STL plynovod'!F36</f>
        <v>0</v>
      </c>
      <c r="BD109" s="131">
        <f>'SO 16-61 - STL plynovod'!F37</f>
        <v>0</v>
      </c>
      <c r="BE109" s="7"/>
      <c r="BT109" s="132" t="s">
        <v>81</v>
      </c>
      <c r="BV109" s="132" t="s">
        <v>75</v>
      </c>
      <c r="BW109" s="132" t="s">
        <v>125</v>
      </c>
      <c r="BX109" s="132" t="s">
        <v>5</v>
      </c>
      <c r="CL109" s="132" t="s">
        <v>1</v>
      </c>
      <c r="CM109" s="132" t="s">
        <v>83</v>
      </c>
    </row>
    <row r="110" s="7" customFormat="1" ht="24.75" customHeight="1">
      <c r="A110" s="120" t="s">
        <v>77</v>
      </c>
      <c r="B110" s="121"/>
      <c r="C110" s="122"/>
      <c r="D110" s="123" t="s">
        <v>126</v>
      </c>
      <c r="E110" s="123"/>
      <c r="F110" s="123"/>
      <c r="G110" s="123"/>
      <c r="H110" s="123"/>
      <c r="I110" s="124"/>
      <c r="J110" s="123" t="s">
        <v>127</v>
      </c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5">
        <f>'SO 18-01 - Místní komunik...'!J30</f>
        <v>0</v>
      </c>
      <c r="AH110" s="124"/>
      <c r="AI110" s="124"/>
      <c r="AJ110" s="124"/>
      <c r="AK110" s="124"/>
      <c r="AL110" s="124"/>
      <c r="AM110" s="124"/>
      <c r="AN110" s="125">
        <f>SUM(AG110,AT110)</f>
        <v>0</v>
      </c>
      <c r="AO110" s="124"/>
      <c r="AP110" s="124"/>
      <c r="AQ110" s="126" t="s">
        <v>80</v>
      </c>
      <c r="AR110" s="127"/>
      <c r="AS110" s="128">
        <v>0</v>
      </c>
      <c r="AT110" s="129">
        <f>ROUND(SUM(AV110:AW110),2)</f>
        <v>0</v>
      </c>
      <c r="AU110" s="130">
        <f>'SO 18-01 - Místní komunik...'!P124</f>
        <v>0</v>
      </c>
      <c r="AV110" s="129">
        <f>'SO 18-01 - Místní komunik...'!J33</f>
        <v>0</v>
      </c>
      <c r="AW110" s="129">
        <f>'SO 18-01 - Místní komunik...'!J34</f>
        <v>0</v>
      </c>
      <c r="AX110" s="129">
        <f>'SO 18-01 - Místní komunik...'!J35</f>
        <v>0</v>
      </c>
      <c r="AY110" s="129">
        <f>'SO 18-01 - Místní komunik...'!J36</f>
        <v>0</v>
      </c>
      <c r="AZ110" s="129">
        <f>'SO 18-01 - Místní komunik...'!F33</f>
        <v>0</v>
      </c>
      <c r="BA110" s="129">
        <f>'SO 18-01 - Místní komunik...'!F34</f>
        <v>0</v>
      </c>
      <c r="BB110" s="129">
        <f>'SO 18-01 - Místní komunik...'!F35</f>
        <v>0</v>
      </c>
      <c r="BC110" s="129">
        <f>'SO 18-01 - Místní komunik...'!F36</f>
        <v>0</v>
      </c>
      <c r="BD110" s="131">
        <f>'SO 18-01 - Místní komunik...'!F37</f>
        <v>0</v>
      </c>
      <c r="BE110" s="7"/>
      <c r="BT110" s="132" t="s">
        <v>81</v>
      </c>
      <c r="BV110" s="132" t="s">
        <v>75</v>
      </c>
      <c r="BW110" s="132" t="s">
        <v>128</v>
      </c>
      <c r="BX110" s="132" t="s">
        <v>5</v>
      </c>
      <c r="CL110" s="132" t="s">
        <v>1</v>
      </c>
      <c r="CM110" s="132" t="s">
        <v>83</v>
      </c>
    </row>
    <row r="111" s="7" customFormat="1" ht="24.75" customHeight="1">
      <c r="A111" s="120" t="s">
        <v>77</v>
      </c>
      <c r="B111" s="121"/>
      <c r="C111" s="122"/>
      <c r="D111" s="123" t="s">
        <v>129</v>
      </c>
      <c r="E111" s="123"/>
      <c r="F111" s="123"/>
      <c r="G111" s="123"/>
      <c r="H111" s="123"/>
      <c r="I111" s="124"/>
      <c r="J111" s="123" t="s">
        <v>130</v>
      </c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5">
        <f>'SO 18-02 - Místní komunik...'!J30</f>
        <v>0</v>
      </c>
      <c r="AH111" s="124"/>
      <c r="AI111" s="124"/>
      <c r="AJ111" s="124"/>
      <c r="AK111" s="124"/>
      <c r="AL111" s="124"/>
      <c r="AM111" s="124"/>
      <c r="AN111" s="125">
        <f>SUM(AG111,AT111)</f>
        <v>0</v>
      </c>
      <c r="AO111" s="124"/>
      <c r="AP111" s="124"/>
      <c r="AQ111" s="126" t="s">
        <v>80</v>
      </c>
      <c r="AR111" s="127"/>
      <c r="AS111" s="128">
        <v>0</v>
      </c>
      <c r="AT111" s="129">
        <f>ROUND(SUM(AV111:AW111),2)</f>
        <v>0</v>
      </c>
      <c r="AU111" s="130">
        <f>'SO 18-02 - Místní komunik...'!P124</f>
        <v>0</v>
      </c>
      <c r="AV111" s="129">
        <f>'SO 18-02 - Místní komunik...'!J33</f>
        <v>0</v>
      </c>
      <c r="AW111" s="129">
        <f>'SO 18-02 - Místní komunik...'!J34</f>
        <v>0</v>
      </c>
      <c r="AX111" s="129">
        <f>'SO 18-02 - Místní komunik...'!J35</f>
        <v>0</v>
      </c>
      <c r="AY111" s="129">
        <f>'SO 18-02 - Místní komunik...'!J36</f>
        <v>0</v>
      </c>
      <c r="AZ111" s="129">
        <f>'SO 18-02 - Místní komunik...'!F33</f>
        <v>0</v>
      </c>
      <c r="BA111" s="129">
        <f>'SO 18-02 - Místní komunik...'!F34</f>
        <v>0</v>
      </c>
      <c r="BB111" s="129">
        <f>'SO 18-02 - Místní komunik...'!F35</f>
        <v>0</v>
      </c>
      <c r="BC111" s="129">
        <f>'SO 18-02 - Místní komunik...'!F36</f>
        <v>0</v>
      </c>
      <c r="BD111" s="131">
        <f>'SO 18-02 - Místní komunik...'!F37</f>
        <v>0</v>
      </c>
      <c r="BE111" s="7"/>
      <c r="BT111" s="132" t="s">
        <v>81</v>
      </c>
      <c r="BV111" s="132" t="s">
        <v>75</v>
      </c>
      <c r="BW111" s="132" t="s">
        <v>131</v>
      </c>
      <c r="BX111" s="132" t="s">
        <v>5</v>
      </c>
      <c r="CL111" s="132" t="s">
        <v>1</v>
      </c>
      <c r="CM111" s="132" t="s">
        <v>83</v>
      </c>
    </row>
    <row r="112" s="7" customFormat="1" ht="24.75" customHeight="1">
      <c r="A112" s="120" t="s">
        <v>77</v>
      </c>
      <c r="B112" s="121"/>
      <c r="C112" s="122"/>
      <c r="D112" s="123" t="s">
        <v>132</v>
      </c>
      <c r="E112" s="123"/>
      <c r="F112" s="123"/>
      <c r="G112" s="123"/>
      <c r="H112" s="123"/>
      <c r="I112" s="124"/>
      <c r="J112" s="123" t="s">
        <v>133</v>
      </c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5">
        <f>'SO 18-91.1 - ÚPRAVA KOMUN...'!J30</f>
        <v>0</v>
      </c>
      <c r="AH112" s="124"/>
      <c r="AI112" s="124"/>
      <c r="AJ112" s="124"/>
      <c r="AK112" s="124"/>
      <c r="AL112" s="124"/>
      <c r="AM112" s="124"/>
      <c r="AN112" s="125">
        <f>SUM(AG112,AT112)</f>
        <v>0</v>
      </c>
      <c r="AO112" s="124"/>
      <c r="AP112" s="124"/>
      <c r="AQ112" s="126" t="s">
        <v>80</v>
      </c>
      <c r="AR112" s="127"/>
      <c r="AS112" s="128">
        <v>0</v>
      </c>
      <c r="AT112" s="129">
        <f>ROUND(SUM(AV112:AW112),2)</f>
        <v>0</v>
      </c>
      <c r="AU112" s="130">
        <f>'SO 18-91.1 - ÚPRAVA KOMUN...'!P122</f>
        <v>0</v>
      </c>
      <c r="AV112" s="129">
        <f>'SO 18-91.1 - ÚPRAVA KOMUN...'!J33</f>
        <v>0</v>
      </c>
      <c r="AW112" s="129">
        <f>'SO 18-91.1 - ÚPRAVA KOMUN...'!J34</f>
        <v>0</v>
      </c>
      <c r="AX112" s="129">
        <f>'SO 18-91.1 - ÚPRAVA KOMUN...'!J35</f>
        <v>0</v>
      </c>
      <c r="AY112" s="129">
        <f>'SO 18-91.1 - ÚPRAVA KOMUN...'!J36</f>
        <v>0</v>
      </c>
      <c r="AZ112" s="129">
        <f>'SO 18-91.1 - ÚPRAVA KOMUN...'!F33</f>
        <v>0</v>
      </c>
      <c r="BA112" s="129">
        <f>'SO 18-91.1 - ÚPRAVA KOMUN...'!F34</f>
        <v>0</v>
      </c>
      <c r="BB112" s="129">
        <f>'SO 18-91.1 - ÚPRAVA KOMUN...'!F35</f>
        <v>0</v>
      </c>
      <c r="BC112" s="129">
        <f>'SO 18-91.1 - ÚPRAVA KOMUN...'!F36</f>
        <v>0</v>
      </c>
      <c r="BD112" s="131">
        <f>'SO 18-91.1 - ÚPRAVA KOMUN...'!F37</f>
        <v>0</v>
      </c>
      <c r="BE112" s="7"/>
      <c r="BT112" s="132" t="s">
        <v>81</v>
      </c>
      <c r="BV112" s="132" t="s">
        <v>75</v>
      </c>
      <c r="BW112" s="132" t="s">
        <v>134</v>
      </c>
      <c r="BX112" s="132" t="s">
        <v>5</v>
      </c>
      <c r="CL112" s="132" t="s">
        <v>1</v>
      </c>
      <c r="CM112" s="132" t="s">
        <v>83</v>
      </c>
    </row>
    <row r="113" s="7" customFormat="1" ht="24.75" customHeight="1">
      <c r="A113" s="120" t="s">
        <v>77</v>
      </c>
      <c r="B113" s="121"/>
      <c r="C113" s="122"/>
      <c r="D113" s="123" t="s">
        <v>135</v>
      </c>
      <c r="E113" s="123"/>
      <c r="F113" s="123"/>
      <c r="G113" s="123"/>
      <c r="H113" s="123"/>
      <c r="I113" s="124"/>
      <c r="J113" s="123" t="s">
        <v>136</v>
      </c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5">
        <f>'SO 18-91.2 - ÚPRAVA HL. V...'!J30</f>
        <v>0</v>
      </c>
      <c r="AH113" s="124"/>
      <c r="AI113" s="124"/>
      <c r="AJ113" s="124"/>
      <c r="AK113" s="124"/>
      <c r="AL113" s="124"/>
      <c r="AM113" s="124"/>
      <c r="AN113" s="125">
        <f>SUM(AG113,AT113)</f>
        <v>0</v>
      </c>
      <c r="AO113" s="124"/>
      <c r="AP113" s="124"/>
      <c r="AQ113" s="126" t="s">
        <v>80</v>
      </c>
      <c r="AR113" s="127"/>
      <c r="AS113" s="128">
        <v>0</v>
      </c>
      <c r="AT113" s="129">
        <f>ROUND(SUM(AV113:AW113),2)</f>
        <v>0</v>
      </c>
      <c r="AU113" s="130">
        <f>'SO 18-91.2 - ÚPRAVA HL. V...'!P121</f>
        <v>0</v>
      </c>
      <c r="AV113" s="129">
        <f>'SO 18-91.2 - ÚPRAVA HL. V...'!J33</f>
        <v>0</v>
      </c>
      <c r="AW113" s="129">
        <f>'SO 18-91.2 - ÚPRAVA HL. V...'!J34</f>
        <v>0</v>
      </c>
      <c r="AX113" s="129">
        <f>'SO 18-91.2 - ÚPRAVA HL. V...'!J35</f>
        <v>0</v>
      </c>
      <c r="AY113" s="129">
        <f>'SO 18-91.2 - ÚPRAVA HL. V...'!J36</f>
        <v>0</v>
      </c>
      <c r="AZ113" s="129">
        <f>'SO 18-91.2 - ÚPRAVA HL. V...'!F33</f>
        <v>0</v>
      </c>
      <c r="BA113" s="129">
        <f>'SO 18-91.2 - ÚPRAVA HL. V...'!F34</f>
        <v>0</v>
      </c>
      <c r="BB113" s="129">
        <f>'SO 18-91.2 - ÚPRAVA HL. V...'!F35</f>
        <v>0</v>
      </c>
      <c r="BC113" s="129">
        <f>'SO 18-91.2 - ÚPRAVA HL. V...'!F36</f>
        <v>0</v>
      </c>
      <c r="BD113" s="131">
        <f>'SO 18-91.2 - ÚPRAVA HL. V...'!F37</f>
        <v>0</v>
      </c>
      <c r="BE113" s="7"/>
      <c r="BT113" s="132" t="s">
        <v>81</v>
      </c>
      <c r="BV113" s="132" t="s">
        <v>75</v>
      </c>
      <c r="BW113" s="132" t="s">
        <v>137</v>
      </c>
      <c r="BX113" s="132" t="s">
        <v>5</v>
      </c>
      <c r="CL113" s="132" t="s">
        <v>1</v>
      </c>
      <c r="CM113" s="132" t="s">
        <v>83</v>
      </c>
    </row>
    <row r="114" s="7" customFormat="1" ht="24.75" customHeight="1">
      <c r="A114" s="120" t="s">
        <v>77</v>
      </c>
      <c r="B114" s="121"/>
      <c r="C114" s="122"/>
      <c r="D114" s="123" t="s">
        <v>138</v>
      </c>
      <c r="E114" s="123"/>
      <c r="F114" s="123"/>
      <c r="G114" s="123"/>
      <c r="H114" s="123"/>
      <c r="I114" s="124"/>
      <c r="J114" s="123" t="s">
        <v>139</v>
      </c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5">
        <f>'SO 18-91.3 - PROVIZORNÍ K...'!J30</f>
        <v>0</v>
      </c>
      <c r="AH114" s="124"/>
      <c r="AI114" s="124"/>
      <c r="AJ114" s="124"/>
      <c r="AK114" s="124"/>
      <c r="AL114" s="124"/>
      <c r="AM114" s="124"/>
      <c r="AN114" s="125">
        <f>SUM(AG114,AT114)</f>
        <v>0</v>
      </c>
      <c r="AO114" s="124"/>
      <c r="AP114" s="124"/>
      <c r="AQ114" s="126" t="s">
        <v>80</v>
      </c>
      <c r="AR114" s="127"/>
      <c r="AS114" s="128">
        <v>0</v>
      </c>
      <c r="AT114" s="129">
        <f>ROUND(SUM(AV114:AW114),2)</f>
        <v>0</v>
      </c>
      <c r="AU114" s="130">
        <f>'SO 18-91.3 - PROVIZORNÍ K...'!P120</f>
        <v>0</v>
      </c>
      <c r="AV114" s="129">
        <f>'SO 18-91.3 - PROVIZORNÍ K...'!J33</f>
        <v>0</v>
      </c>
      <c r="AW114" s="129">
        <f>'SO 18-91.3 - PROVIZORNÍ K...'!J34</f>
        <v>0</v>
      </c>
      <c r="AX114" s="129">
        <f>'SO 18-91.3 - PROVIZORNÍ K...'!J35</f>
        <v>0</v>
      </c>
      <c r="AY114" s="129">
        <f>'SO 18-91.3 - PROVIZORNÍ K...'!J36</f>
        <v>0</v>
      </c>
      <c r="AZ114" s="129">
        <f>'SO 18-91.3 - PROVIZORNÍ K...'!F33</f>
        <v>0</v>
      </c>
      <c r="BA114" s="129">
        <f>'SO 18-91.3 - PROVIZORNÍ K...'!F34</f>
        <v>0</v>
      </c>
      <c r="BB114" s="129">
        <f>'SO 18-91.3 - PROVIZORNÍ K...'!F35</f>
        <v>0</v>
      </c>
      <c r="BC114" s="129">
        <f>'SO 18-91.3 - PROVIZORNÍ K...'!F36</f>
        <v>0</v>
      </c>
      <c r="BD114" s="131">
        <f>'SO 18-91.3 - PROVIZORNÍ K...'!F37</f>
        <v>0</v>
      </c>
      <c r="BE114" s="7"/>
      <c r="BT114" s="132" t="s">
        <v>81</v>
      </c>
      <c r="BV114" s="132" t="s">
        <v>75</v>
      </c>
      <c r="BW114" s="132" t="s">
        <v>140</v>
      </c>
      <c r="BX114" s="132" t="s">
        <v>5</v>
      </c>
      <c r="CL114" s="132" t="s">
        <v>1</v>
      </c>
      <c r="CM114" s="132" t="s">
        <v>83</v>
      </c>
    </row>
    <row r="115" s="7" customFormat="1" ht="24.75" customHeight="1">
      <c r="A115" s="120" t="s">
        <v>77</v>
      </c>
      <c r="B115" s="121"/>
      <c r="C115" s="122"/>
      <c r="D115" s="123" t="s">
        <v>141</v>
      </c>
      <c r="E115" s="123"/>
      <c r="F115" s="123"/>
      <c r="G115" s="123"/>
      <c r="H115" s="123"/>
      <c r="I115" s="124"/>
      <c r="J115" s="123" t="s">
        <v>142</v>
      </c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5">
        <f>'SO 18-91.4 - PROVIZORNÍ K...'!J30</f>
        <v>0</v>
      </c>
      <c r="AH115" s="124"/>
      <c r="AI115" s="124"/>
      <c r="AJ115" s="124"/>
      <c r="AK115" s="124"/>
      <c r="AL115" s="124"/>
      <c r="AM115" s="124"/>
      <c r="AN115" s="125">
        <f>SUM(AG115,AT115)</f>
        <v>0</v>
      </c>
      <c r="AO115" s="124"/>
      <c r="AP115" s="124"/>
      <c r="AQ115" s="126" t="s">
        <v>80</v>
      </c>
      <c r="AR115" s="127"/>
      <c r="AS115" s="128">
        <v>0</v>
      </c>
      <c r="AT115" s="129">
        <f>ROUND(SUM(AV115:AW115),2)</f>
        <v>0</v>
      </c>
      <c r="AU115" s="130">
        <f>'SO 18-91.4 - PROVIZORNÍ K...'!P122</f>
        <v>0</v>
      </c>
      <c r="AV115" s="129">
        <f>'SO 18-91.4 - PROVIZORNÍ K...'!J33</f>
        <v>0</v>
      </c>
      <c r="AW115" s="129">
        <f>'SO 18-91.4 - PROVIZORNÍ K...'!J34</f>
        <v>0</v>
      </c>
      <c r="AX115" s="129">
        <f>'SO 18-91.4 - PROVIZORNÍ K...'!J35</f>
        <v>0</v>
      </c>
      <c r="AY115" s="129">
        <f>'SO 18-91.4 - PROVIZORNÍ K...'!J36</f>
        <v>0</v>
      </c>
      <c r="AZ115" s="129">
        <f>'SO 18-91.4 - PROVIZORNÍ K...'!F33</f>
        <v>0</v>
      </c>
      <c r="BA115" s="129">
        <f>'SO 18-91.4 - PROVIZORNÍ K...'!F34</f>
        <v>0</v>
      </c>
      <c r="BB115" s="129">
        <f>'SO 18-91.4 - PROVIZORNÍ K...'!F35</f>
        <v>0</v>
      </c>
      <c r="BC115" s="129">
        <f>'SO 18-91.4 - PROVIZORNÍ K...'!F36</f>
        <v>0</v>
      </c>
      <c r="BD115" s="131">
        <f>'SO 18-91.4 - PROVIZORNÍ K...'!F37</f>
        <v>0</v>
      </c>
      <c r="BE115" s="7"/>
      <c r="BT115" s="132" t="s">
        <v>81</v>
      </c>
      <c r="BV115" s="132" t="s">
        <v>75</v>
      </c>
      <c r="BW115" s="132" t="s">
        <v>143</v>
      </c>
      <c r="BX115" s="132" t="s">
        <v>5</v>
      </c>
      <c r="CL115" s="132" t="s">
        <v>1</v>
      </c>
      <c r="CM115" s="132" t="s">
        <v>83</v>
      </c>
    </row>
    <row r="116" s="7" customFormat="1" ht="24.75" customHeight="1">
      <c r="A116" s="120" t="s">
        <v>77</v>
      </c>
      <c r="B116" s="121"/>
      <c r="C116" s="122"/>
      <c r="D116" s="123" t="s">
        <v>144</v>
      </c>
      <c r="E116" s="123"/>
      <c r="F116" s="123"/>
      <c r="G116" s="123"/>
      <c r="H116" s="123"/>
      <c r="I116" s="124"/>
      <c r="J116" s="123" t="s">
        <v>145</v>
      </c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5">
        <f>'SO 18-91.5 - Dopravně inž...'!J30</f>
        <v>0</v>
      </c>
      <c r="AH116" s="124"/>
      <c r="AI116" s="124"/>
      <c r="AJ116" s="124"/>
      <c r="AK116" s="124"/>
      <c r="AL116" s="124"/>
      <c r="AM116" s="124"/>
      <c r="AN116" s="125">
        <f>SUM(AG116,AT116)</f>
        <v>0</v>
      </c>
      <c r="AO116" s="124"/>
      <c r="AP116" s="124"/>
      <c r="AQ116" s="126" t="s">
        <v>80</v>
      </c>
      <c r="AR116" s="127"/>
      <c r="AS116" s="128">
        <v>0</v>
      </c>
      <c r="AT116" s="129">
        <f>ROUND(SUM(AV116:AW116),2)</f>
        <v>0</v>
      </c>
      <c r="AU116" s="130">
        <f>'SO 18-91.5 - Dopravně inž...'!P119</f>
        <v>0</v>
      </c>
      <c r="AV116" s="129">
        <f>'SO 18-91.5 - Dopravně inž...'!J33</f>
        <v>0</v>
      </c>
      <c r="AW116" s="129">
        <f>'SO 18-91.5 - Dopravně inž...'!J34</f>
        <v>0</v>
      </c>
      <c r="AX116" s="129">
        <f>'SO 18-91.5 - Dopravně inž...'!J35</f>
        <v>0</v>
      </c>
      <c r="AY116" s="129">
        <f>'SO 18-91.5 - Dopravně inž...'!J36</f>
        <v>0</v>
      </c>
      <c r="AZ116" s="129">
        <f>'SO 18-91.5 - Dopravně inž...'!F33</f>
        <v>0</v>
      </c>
      <c r="BA116" s="129">
        <f>'SO 18-91.5 - Dopravně inž...'!F34</f>
        <v>0</v>
      </c>
      <c r="BB116" s="129">
        <f>'SO 18-91.5 - Dopravně inž...'!F35</f>
        <v>0</v>
      </c>
      <c r="BC116" s="129">
        <f>'SO 18-91.5 - Dopravně inž...'!F36</f>
        <v>0</v>
      </c>
      <c r="BD116" s="131">
        <f>'SO 18-91.5 - Dopravně inž...'!F37</f>
        <v>0</v>
      </c>
      <c r="BE116" s="7"/>
      <c r="BT116" s="132" t="s">
        <v>81</v>
      </c>
      <c r="BV116" s="132" t="s">
        <v>75</v>
      </c>
      <c r="BW116" s="132" t="s">
        <v>146</v>
      </c>
      <c r="BX116" s="132" t="s">
        <v>5</v>
      </c>
      <c r="CL116" s="132" t="s">
        <v>1</v>
      </c>
      <c r="CM116" s="132" t="s">
        <v>83</v>
      </c>
    </row>
    <row r="117" s="7" customFormat="1" ht="24.75" customHeight="1">
      <c r="A117" s="120" t="s">
        <v>77</v>
      </c>
      <c r="B117" s="121"/>
      <c r="C117" s="122"/>
      <c r="D117" s="123" t="s">
        <v>147</v>
      </c>
      <c r="E117" s="123"/>
      <c r="F117" s="123"/>
      <c r="G117" s="123"/>
      <c r="H117" s="123"/>
      <c r="I117" s="124"/>
      <c r="J117" s="123" t="s">
        <v>148</v>
      </c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5">
        <f>'SO 26-01 - Oplocení areál...'!J30</f>
        <v>0</v>
      </c>
      <c r="AH117" s="124"/>
      <c r="AI117" s="124"/>
      <c r="AJ117" s="124"/>
      <c r="AK117" s="124"/>
      <c r="AL117" s="124"/>
      <c r="AM117" s="124"/>
      <c r="AN117" s="125">
        <f>SUM(AG117,AT117)</f>
        <v>0</v>
      </c>
      <c r="AO117" s="124"/>
      <c r="AP117" s="124"/>
      <c r="AQ117" s="126" t="s">
        <v>80</v>
      </c>
      <c r="AR117" s="127"/>
      <c r="AS117" s="128">
        <v>0</v>
      </c>
      <c r="AT117" s="129">
        <f>ROUND(SUM(AV117:AW117),2)</f>
        <v>0</v>
      </c>
      <c r="AU117" s="130">
        <f>'SO 26-01 - Oplocení areál...'!P125</f>
        <v>0</v>
      </c>
      <c r="AV117" s="129">
        <f>'SO 26-01 - Oplocení areál...'!J33</f>
        <v>0</v>
      </c>
      <c r="AW117" s="129">
        <f>'SO 26-01 - Oplocení areál...'!J34</f>
        <v>0</v>
      </c>
      <c r="AX117" s="129">
        <f>'SO 26-01 - Oplocení areál...'!J35</f>
        <v>0</v>
      </c>
      <c r="AY117" s="129">
        <f>'SO 26-01 - Oplocení areál...'!J36</f>
        <v>0</v>
      </c>
      <c r="AZ117" s="129">
        <f>'SO 26-01 - Oplocení areál...'!F33</f>
        <v>0</v>
      </c>
      <c r="BA117" s="129">
        <f>'SO 26-01 - Oplocení areál...'!F34</f>
        <v>0</v>
      </c>
      <c r="BB117" s="129">
        <f>'SO 26-01 - Oplocení areál...'!F35</f>
        <v>0</v>
      </c>
      <c r="BC117" s="129">
        <f>'SO 26-01 - Oplocení areál...'!F36</f>
        <v>0</v>
      </c>
      <c r="BD117" s="131">
        <f>'SO 26-01 - Oplocení areál...'!F37</f>
        <v>0</v>
      </c>
      <c r="BE117" s="7"/>
      <c r="BT117" s="132" t="s">
        <v>81</v>
      </c>
      <c r="BV117" s="132" t="s">
        <v>75</v>
      </c>
      <c r="BW117" s="132" t="s">
        <v>149</v>
      </c>
      <c r="BX117" s="132" t="s">
        <v>5</v>
      </c>
      <c r="CL117" s="132" t="s">
        <v>1</v>
      </c>
      <c r="CM117" s="132" t="s">
        <v>83</v>
      </c>
    </row>
    <row r="118" s="7" customFormat="1" ht="24.75" customHeight="1">
      <c r="A118" s="120" t="s">
        <v>77</v>
      </c>
      <c r="B118" s="121"/>
      <c r="C118" s="122"/>
      <c r="D118" s="123" t="s">
        <v>150</v>
      </c>
      <c r="E118" s="123"/>
      <c r="F118" s="123"/>
      <c r="G118" s="123"/>
      <c r="H118" s="123"/>
      <c r="I118" s="124"/>
      <c r="J118" s="123" t="s">
        <v>151</v>
      </c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5">
        <f>'SO 31-01 - Trakční vedení'!J30</f>
        <v>0</v>
      </c>
      <c r="AH118" s="124"/>
      <c r="AI118" s="124"/>
      <c r="AJ118" s="124"/>
      <c r="AK118" s="124"/>
      <c r="AL118" s="124"/>
      <c r="AM118" s="124"/>
      <c r="AN118" s="125">
        <f>SUM(AG118,AT118)</f>
        <v>0</v>
      </c>
      <c r="AO118" s="124"/>
      <c r="AP118" s="124"/>
      <c r="AQ118" s="126" t="s">
        <v>80</v>
      </c>
      <c r="AR118" s="127"/>
      <c r="AS118" s="128">
        <v>0</v>
      </c>
      <c r="AT118" s="129">
        <f>ROUND(SUM(AV118:AW118),2)</f>
        <v>0</v>
      </c>
      <c r="AU118" s="130">
        <f>'SO 31-01 - Trakční vedení'!P116</f>
        <v>0</v>
      </c>
      <c r="AV118" s="129">
        <f>'SO 31-01 - Trakční vedení'!J33</f>
        <v>0</v>
      </c>
      <c r="AW118" s="129">
        <f>'SO 31-01 - Trakční vedení'!J34</f>
        <v>0</v>
      </c>
      <c r="AX118" s="129">
        <f>'SO 31-01 - Trakční vedení'!J35</f>
        <v>0</v>
      </c>
      <c r="AY118" s="129">
        <f>'SO 31-01 - Trakční vedení'!J36</f>
        <v>0</v>
      </c>
      <c r="AZ118" s="129">
        <f>'SO 31-01 - Trakční vedení'!F33</f>
        <v>0</v>
      </c>
      <c r="BA118" s="129">
        <f>'SO 31-01 - Trakční vedení'!F34</f>
        <v>0</v>
      </c>
      <c r="BB118" s="129">
        <f>'SO 31-01 - Trakční vedení'!F35</f>
        <v>0</v>
      </c>
      <c r="BC118" s="129">
        <f>'SO 31-01 - Trakční vedení'!F36</f>
        <v>0</v>
      </c>
      <c r="BD118" s="131">
        <f>'SO 31-01 - Trakční vedení'!F37</f>
        <v>0</v>
      </c>
      <c r="BE118" s="7"/>
      <c r="BT118" s="132" t="s">
        <v>81</v>
      </c>
      <c r="BV118" s="132" t="s">
        <v>75</v>
      </c>
      <c r="BW118" s="132" t="s">
        <v>152</v>
      </c>
      <c r="BX118" s="132" t="s">
        <v>5</v>
      </c>
      <c r="CL118" s="132" t="s">
        <v>1</v>
      </c>
      <c r="CM118" s="132" t="s">
        <v>83</v>
      </c>
    </row>
    <row r="119" s="7" customFormat="1" ht="24.75" customHeight="1">
      <c r="A119" s="120" t="s">
        <v>77</v>
      </c>
      <c r="B119" s="121"/>
      <c r="C119" s="122"/>
      <c r="D119" s="123" t="s">
        <v>153</v>
      </c>
      <c r="E119" s="123"/>
      <c r="F119" s="123"/>
      <c r="G119" s="123"/>
      <c r="H119" s="123"/>
      <c r="I119" s="124"/>
      <c r="J119" s="123" t="s">
        <v>154</v>
      </c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5">
        <f>'SO 36-01 - SILOVÉ VEDENÍ ...'!J30</f>
        <v>0</v>
      </c>
      <c r="AH119" s="124"/>
      <c r="AI119" s="124"/>
      <c r="AJ119" s="124"/>
      <c r="AK119" s="124"/>
      <c r="AL119" s="124"/>
      <c r="AM119" s="124"/>
      <c r="AN119" s="125">
        <f>SUM(AG119,AT119)</f>
        <v>0</v>
      </c>
      <c r="AO119" s="124"/>
      <c r="AP119" s="124"/>
      <c r="AQ119" s="126" t="s">
        <v>80</v>
      </c>
      <c r="AR119" s="127"/>
      <c r="AS119" s="128">
        <v>0</v>
      </c>
      <c r="AT119" s="129">
        <f>ROUND(SUM(AV119:AW119),2)</f>
        <v>0</v>
      </c>
      <c r="AU119" s="130">
        <f>'SO 36-01 - SILOVÉ VEDENÍ ...'!P122</f>
        <v>0</v>
      </c>
      <c r="AV119" s="129">
        <f>'SO 36-01 - SILOVÉ VEDENÍ ...'!J33</f>
        <v>0</v>
      </c>
      <c r="AW119" s="129">
        <f>'SO 36-01 - SILOVÉ VEDENÍ ...'!J34</f>
        <v>0</v>
      </c>
      <c r="AX119" s="129">
        <f>'SO 36-01 - SILOVÉ VEDENÍ ...'!J35</f>
        <v>0</v>
      </c>
      <c r="AY119" s="129">
        <f>'SO 36-01 - SILOVÉ VEDENÍ ...'!J36</f>
        <v>0</v>
      </c>
      <c r="AZ119" s="129">
        <f>'SO 36-01 - SILOVÉ VEDENÍ ...'!F33</f>
        <v>0</v>
      </c>
      <c r="BA119" s="129">
        <f>'SO 36-01 - SILOVÉ VEDENÍ ...'!F34</f>
        <v>0</v>
      </c>
      <c r="BB119" s="129">
        <f>'SO 36-01 - SILOVÉ VEDENÍ ...'!F35</f>
        <v>0</v>
      </c>
      <c r="BC119" s="129">
        <f>'SO 36-01 - SILOVÉ VEDENÍ ...'!F36</f>
        <v>0</v>
      </c>
      <c r="BD119" s="131">
        <f>'SO 36-01 - SILOVÉ VEDENÍ ...'!F37</f>
        <v>0</v>
      </c>
      <c r="BE119" s="7"/>
      <c r="BT119" s="132" t="s">
        <v>81</v>
      </c>
      <c r="BV119" s="132" t="s">
        <v>75</v>
      </c>
      <c r="BW119" s="132" t="s">
        <v>155</v>
      </c>
      <c r="BX119" s="132" t="s">
        <v>5</v>
      </c>
      <c r="CL119" s="132" t="s">
        <v>1</v>
      </c>
      <c r="CM119" s="132" t="s">
        <v>73</v>
      </c>
    </row>
    <row r="120" s="7" customFormat="1" ht="16.5" customHeight="1">
      <c r="A120" s="120" t="s">
        <v>77</v>
      </c>
      <c r="B120" s="121"/>
      <c r="C120" s="122"/>
      <c r="D120" s="123" t="s">
        <v>156</v>
      </c>
      <c r="E120" s="123"/>
      <c r="F120" s="123"/>
      <c r="G120" s="123"/>
      <c r="H120" s="123"/>
      <c r="I120" s="124"/>
      <c r="J120" s="123" t="s">
        <v>157</v>
      </c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5">
        <f>'VRN - Vedlejší rozpočtové...'!J30</f>
        <v>0</v>
      </c>
      <c r="AH120" s="124"/>
      <c r="AI120" s="124"/>
      <c r="AJ120" s="124"/>
      <c r="AK120" s="124"/>
      <c r="AL120" s="124"/>
      <c r="AM120" s="124"/>
      <c r="AN120" s="125">
        <f>SUM(AG120,AT120)</f>
        <v>0</v>
      </c>
      <c r="AO120" s="124"/>
      <c r="AP120" s="124"/>
      <c r="AQ120" s="126" t="s">
        <v>80</v>
      </c>
      <c r="AR120" s="127"/>
      <c r="AS120" s="133">
        <v>0</v>
      </c>
      <c r="AT120" s="134">
        <f>ROUND(SUM(AV120:AW120),2)</f>
        <v>0</v>
      </c>
      <c r="AU120" s="135">
        <f>'VRN - Vedlejší rozpočtové...'!P117</f>
        <v>0</v>
      </c>
      <c r="AV120" s="134">
        <f>'VRN - Vedlejší rozpočtové...'!J33</f>
        <v>0</v>
      </c>
      <c r="AW120" s="134">
        <f>'VRN - Vedlejší rozpočtové...'!J34</f>
        <v>0</v>
      </c>
      <c r="AX120" s="134">
        <f>'VRN - Vedlejší rozpočtové...'!J35</f>
        <v>0</v>
      </c>
      <c r="AY120" s="134">
        <f>'VRN - Vedlejší rozpočtové...'!J36</f>
        <v>0</v>
      </c>
      <c r="AZ120" s="134">
        <f>'VRN - Vedlejší rozpočtové...'!F33</f>
        <v>0</v>
      </c>
      <c r="BA120" s="134">
        <f>'VRN - Vedlejší rozpočtové...'!F34</f>
        <v>0</v>
      </c>
      <c r="BB120" s="134">
        <f>'VRN - Vedlejší rozpočtové...'!F35</f>
        <v>0</v>
      </c>
      <c r="BC120" s="134">
        <f>'VRN - Vedlejší rozpočtové...'!F36</f>
        <v>0</v>
      </c>
      <c r="BD120" s="136">
        <f>'VRN - Vedlejší rozpočtové...'!F37</f>
        <v>0</v>
      </c>
      <c r="BE120" s="7"/>
      <c r="BT120" s="132" t="s">
        <v>81</v>
      </c>
      <c r="BV120" s="132" t="s">
        <v>75</v>
      </c>
      <c r="BW120" s="132" t="s">
        <v>158</v>
      </c>
      <c r="BX120" s="132" t="s">
        <v>5</v>
      </c>
      <c r="CL120" s="132" t="s">
        <v>1</v>
      </c>
      <c r="CM120" s="132" t="s">
        <v>83</v>
      </c>
    </row>
    <row r="121" s="2" customFormat="1" ht="30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5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</row>
    <row r="122" s="2" customFormat="1" ht="6.96" customHeight="1">
      <c r="A122" s="39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45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</row>
  </sheetData>
  <sheetProtection sheet="1" formatColumns="0" formatRows="0" objects="1" scenarios="1" spinCount="100000" saltValue="31Xba5veiZhNfkXOWlbqdWThzY92ohXB27VOdxQ2k+Fq8CJ09calfGd1yBp70xtTnBDuwAf2yiM8vuIkr+9T3g==" hashValue="Fuz5OnBjV9nIFYYWdfUtPy2OXa2M9uMnqYxrSuAdXjJf3kIrjBr7Y4V5EWqG/H20I2zq1Ccw8BeuylTJ+rrT7w==" algorithmName="SHA-512" password="CC35"/>
  <mergeCells count="142"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J120:AF120"/>
    <mergeCell ref="AM87:AN87"/>
    <mergeCell ref="AG92:AM92"/>
    <mergeCell ref="AG95:AM95"/>
    <mergeCell ref="AG96:AM96"/>
    <mergeCell ref="AG97:AM97"/>
    <mergeCell ref="AG98:AM98"/>
    <mergeCell ref="AG99:AM99"/>
    <mergeCell ref="AG100:AM100"/>
    <mergeCell ref="AG94:AM94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92:AP92"/>
    <mergeCell ref="AN95:AP95"/>
    <mergeCell ref="AN96:AP96"/>
    <mergeCell ref="AN97:AP97"/>
    <mergeCell ref="AN98:AP98"/>
    <mergeCell ref="AN99:AP99"/>
    <mergeCell ref="AN100:AP100"/>
    <mergeCell ref="AN94:AP9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98:H98"/>
    <mergeCell ref="D95:H95"/>
    <mergeCell ref="D97:H97"/>
    <mergeCell ref="D96:H96"/>
    <mergeCell ref="D99:H99"/>
    <mergeCell ref="D119:H119"/>
    <mergeCell ref="D120:H120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M89:AP89"/>
    <mergeCell ref="AS89:AT91"/>
    <mergeCell ref="AM90:AP90"/>
    <mergeCell ref="AR2:BE2"/>
  </mergeCells>
  <hyperlinks>
    <hyperlink ref="A95" location="'SO 11-01 - Svršek a spode...'!C2" display="/"/>
    <hyperlink ref="A96" location="'SO 12-01 - Tramvajová zas...'!C2" display="/"/>
    <hyperlink ref="A97" location="'SO 14-01 - Kabelové komor...'!C2" display="/"/>
    <hyperlink ref="A98" location="'SO 15-01 - VÝSTRAŽNÁ SVĚT...'!C2" display="/"/>
    <hyperlink ref="A99" location="'SO 15-02 - SILOVÉ VEDENÍ ...'!C2" display="/"/>
    <hyperlink ref="A100" location="'SO 15-21 - VEŘEJNÉ OSVĚTL...'!C2" display="/"/>
    <hyperlink ref="A101" location="'SO 15-61 - POPLACHOVÝ ZAB...'!C2" display="/"/>
    <hyperlink ref="A102" location="'SO 15-62 - SDĚLOVACÍ VEDE...'!C2" display="/"/>
    <hyperlink ref="A103" location="'SO 15-64 - SDĚLOVACÍ VEDE...'!C2" display="/"/>
    <hyperlink ref="A104" location="'SO 15-65 - WIFI ANTÉNA A ...'!C2" display="/"/>
    <hyperlink ref="A105" location="'SO 15-66 - SDĚLOVACÍ VEDE...'!C2" display="/"/>
    <hyperlink ref="A106" location="'SO 16-01 - DEŠŤOVÁ KANALI...'!C2" display="/"/>
    <hyperlink ref="A107" location="'SO 16-02 - JEDNOTNÁ KANAL...'!C2" display="/"/>
    <hyperlink ref="A108" location="'SO 16-31 - VODOVOD (OVAK) '!C2" display="/"/>
    <hyperlink ref="A109" location="'SO 16-61 - STL plynovod'!C2" display="/"/>
    <hyperlink ref="A110" location="'SO 18-01 - Místní komunik...'!C2" display="/"/>
    <hyperlink ref="A111" location="'SO 18-02 - Místní komunik...'!C2" display="/"/>
    <hyperlink ref="A112" location="'SO 18-91.1 - ÚPRAVA KOMUN...'!C2" display="/"/>
    <hyperlink ref="A113" location="'SO 18-91.2 - ÚPRAVA HL. V...'!C2" display="/"/>
    <hyperlink ref="A114" location="'SO 18-91.3 - PROVIZORNÍ K...'!C2" display="/"/>
    <hyperlink ref="A115" location="'SO 18-91.4 - PROVIZORNÍ K...'!C2" display="/"/>
    <hyperlink ref="A116" location="'SO 18-91.5 - Dopravně inž...'!C2" display="/"/>
    <hyperlink ref="A117" location="'SO 26-01 - Oplocení areál...'!C2" display="/"/>
    <hyperlink ref="A118" location="'SO 31-01 - Trakční vedení'!C2" display="/"/>
    <hyperlink ref="A119" location="'SO 36-01 - SILOVÉ VEDENÍ ...'!C2" display="/"/>
    <hyperlink ref="A120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1695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ROUND((SUM(BE120:BE192)),  2)</f>
        <v>0</v>
      </c>
      <c r="G33" s="39"/>
      <c r="H33" s="39"/>
      <c r="I33" s="163">
        <v>0.20999999999999999</v>
      </c>
      <c r="J33" s="162">
        <f>ROUND(((SUM(BE120:BE192))*I33),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ROUND((SUM(BF120:BF192)),  2)</f>
        <v>0</v>
      </c>
      <c r="G34" s="39"/>
      <c r="H34" s="39"/>
      <c r="I34" s="163">
        <v>0.14999999999999999</v>
      </c>
      <c r="J34" s="162">
        <f>ROUND(((SUM(BF120:BF192))*I34),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ROUND((SUM(BG120:BG192)),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ROUND((SUM(BH120:BH192)),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ROUND((SUM(BI120:BI192)),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15-64 - SDĚLOVACÍ VEDENÍ (OVANET)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1545</v>
      </c>
      <c r="E99" s="197"/>
      <c r="F99" s="197"/>
      <c r="G99" s="197"/>
      <c r="H99" s="197"/>
      <c r="I99" s="198"/>
      <c r="J99" s="199">
        <f>J161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202"/>
      <c r="D100" s="203" t="s">
        <v>1546</v>
      </c>
      <c r="E100" s="204"/>
      <c r="F100" s="204"/>
      <c r="G100" s="204"/>
      <c r="H100" s="204"/>
      <c r="I100" s="205"/>
      <c r="J100" s="206">
        <f>J162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 xml:space="preserve">SO 15-64 - SDĚLOVACÍ VEDENÍ (OVANET) 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P121+P161</f>
        <v>0</v>
      </c>
      <c r="Q120" s="105"/>
      <c r="R120" s="217">
        <f>R121+R161</f>
        <v>0</v>
      </c>
      <c r="S120" s="105"/>
      <c r="T120" s="218">
        <f>T121+T161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BK121+BK161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</f>
        <v>0</v>
      </c>
      <c r="Q121" s="228"/>
      <c r="R121" s="229">
        <f>R122</f>
        <v>0</v>
      </c>
      <c r="S121" s="228"/>
      <c r="T121" s="23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SUM(P123:P160)</f>
        <v>0</v>
      </c>
      <c r="Q122" s="228"/>
      <c r="R122" s="229">
        <f>SUM(R123:R160)</f>
        <v>0</v>
      </c>
      <c r="S122" s="228"/>
      <c r="T122" s="230">
        <f>SUM(T123:T160)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SUM(BK123:BK160)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1696</v>
      </c>
      <c r="F123" s="238" t="s">
        <v>1547</v>
      </c>
      <c r="G123" s="239" t="s">
        <v>413</v>
      </c>
      <c r="H123" s="240">
        <v>1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1697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1547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2" customFormat="1" ht="16.5" customHeight="1">
      <c r="A125" s="39"/>
      <c r="B125" s="40"/>
      <c r="C125" s="236" t="s">
        <v>83</v>
      </c>
      <c r="D125" s="236" t="s">
        <v>194</v>
      </c>
      <c r="E125" s="237" t="s">
        <v>1698</v>
      </c>
      <c r="F125" s="238" t="s">
        <v>1699</v>
      </c>
      <c r="G125" s="239" t="s">
        <v>197</v>
      </c>
      <c r="H125" s="240">
        <v>23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1700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1699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2" customFormat="1" ht="16.5" customHeight="1">
      <c r="A127" s="39"/>
      <c r="B127" s="40"/>
      <c r="C127" s="236" t="s">
        <v>212</v>
      </c>
      <c r="D127" s="236" t="s">
        <v>194</v>
      </c>
      <c r="E127" s="237" t="s">
        <v>1701</v>
      </c>
      <c r="F127" s="238" t="s">
        <v>1579</v>
      </c>
      <c r="G127" s="239" t="s">
        <v>314</v>
      </c>
      <c r="H127" s="240">
        <v>13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1702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1579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2" customFormat="1" ht="16.5" customHeight="1">
      <c r="A129" s="39"/>
      <c r="B129" s="40"/>
      <c r="C129" s="236" t="s">
        <v>198</v>
      </c>
      <c r="D129" s="236" t="s">
        <v>194</v>
      </c>
      <c r="E129" s="237" t="s">
        <v>1703</v>
      </c>
      <c r="F129" s="238" t="s">
        <v>1549</v>
      </c>
      <c r="G129" s="239" t="s">
        <v>314</v>
      </c>
      <c r="H129" s="240">
        <v>364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1704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1549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2" customFormat="1" ht="16.5" customHeight="1">
      <c r="A131" s="39"/>
      <c r="B131" s="40"/>
      <c r="C131" s="236" t="s">
        <v>229</v>
      </c>
      <c r="D131" s="236" t="s">
        <v>194</v>
      </c>
      <c r="E131" s="237" t="s">
        <v>1705</v>
      </c>
      <c r="F131" s="238" t="s">
        <v>1706</v>
      </c>
      <c r="G131" s="239" t="s">
        <v>314</v>
      </c>
      <c r="H131" s="240">
        <v>53</v>
      </c>
      <c r="I131" s="241"/>
      <c r="J131" s="240">
        <f>ROUND(I131*H131,2)</f>
        <v>0</v>
      </c>
      <c r="K131" s="238" t="s">
        <v>1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1707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1706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2" customFormat="1" ht="16.5" customHeight="1">
      <c r="A133" s="39"/>
      <c r="B133" s="40"/>
      <c r="C133" s="236" t="s">
        <v>238</v>
      </c>
      <c r="D133" s="236" t="s">
        <v>194</v>
      </c>
      <c r="E133" s="237" t="s">
        <v>1708</v>
      </c>
      <c r="F133" s="238" t="s">
        <v>1709</v>
      </c>
      <c r="G133" s="239" t="s">
        <v>215</v>
      </c>
      <c r="H133" s="240">
        <v>9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1710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1709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2" customFormat="1" ht="21.75" customHeight="1">
      <c r="A135" s="39"/>
      <c r="B135" s="40"/>
      <c r="C135" s="236" t="s">
        <v>244</v>
      </c>
      <c r="D135" s="236" t="s">
        <v>194</v>
      </c>
      <c r="E135" s="237" t="s">
        <v>1711</v>
      </c>
      <c r="F135" s="238" t="s">
        <v>1551</v>
      </c>
      <c r="G135" s="239" t="s">
        <v>314</v>
      </c>
      <c r="H135" s="240">
        <v>364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1712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1551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2" customFormat="1" ht="16.5" customHeight="1">
      <c r="A137" s="39"/>
      <c r="B137" s="40"/>
      <c r="C137" s="236" t="s">
        <v>255</v>
      </c>
      <c r="D137" s="236" t="s">
        <v>194</v>
      </c>
      <c r="E137" s="237" t="s">
        <v>1713</v>
      </c>
      <c r="F137" s="238" t="s">
        <v>1589</v>
      </c>
      <c r="G137" s="239" t="s">
        <v>314</v>
      </c>
      <c r="H137" s="240">
        <v>364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1714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1589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2" customFormat="1" ht="16.5" customHeight="1">
      <c r="A139" s="39"/>
      <c r="B139" s="40"/>
      <c r="C139" s="236" t="s">
        <v>272</v>
      </c>
      <c r="D139" s="236" t="s">
        <v>194</v>
      </c>
      <c r="E139" s="237" t="s">
        <v>1715</v>
      </c>
      <c r="F139" s="238" t="s">
        <v>1592</v>
      </c>
      <c r="G139" s="239" t="s">
        <v>215</v>
      </c>
      <c r="H139" s="240">
        <v>3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1716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1592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2" customFormat="1" ht="16.5" customHeight="1">
      <c r="A141" s="39"/>
      <c r="B141" s="40"/>
      <c r="C141" s="236" t="s">
        <v>280</v>
      </c>
      <c r="D141" s="236" t="s">
        <v>194</v>
      </c>
      <c r="E141" s="237" t="s">
        <v>1717</v>
      </c>
      <c r="F141" s="238" t="s">
        <v>1595</v>
      </c>
      <c r="G141" s="239" t="s">
        <v>215</v>
      </c>
      <c r="H141" s="240">
        <v>3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1718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1595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2" customFormat="1" ht="16.5" customHeight="1">
      <c r="A143" s="39"/>
      <c r="B143" s="40"/>
      <c r="C143" s="236" t="s">
        <v>192</v>
      </c>
      <c r="D143" s="236" t="s">
        <v>194</v>
      </c>
      <c r="E143" s="237" t="s">
        <v>1719</v>
      </c>
      <c r="F143" s="238" t="s">
        <v>1598</v>
      </c>
      <c r="G143" s="239" t="s">
        <v>314</v>
      </c>
      <c r="H143" s="240">
        <v>26</v>
      </c>
      <c r="I143" s="241"/>
      <c r="J143" s="240">
        <f>ROUND(I143*H143,2)</f>
        <v>0</v>
      </c>
      <c r="K143" s="238" t="s">
        <v>1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1720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1598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83</v>
      </c>
    </row>
    <row r="145" s="2" customFormat="1" ht="21.75" customHeight="1">
      <c r="A145" s="39"/>
      <c r="B145" s="40"/>
      <c r="C145" s="236" t="s">
        <v>291</v>
      </c>
      <c r="D145" s="236" t="s">
        <v>194</v>
      </c>
      <c r="E145" s="237" t="s">
        <v>1721</v>
      </c>
      <c r="F145" s="238" t="s">
        <v>1604</v>
      </c>
      <c r="G145" s="239" t="s">
        <v>314</v>
      </c>
      <c r="H145" s="240">
        <v>13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1722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1604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2" customFormat="1" ht="21.75" customHeight="1">
      <c r="A147" s="39"/>
      <c r="B147" s="40"/>
      <c r="C147" s="236" t="s">
        <v>299</v>
      </c>
      <c r="D147" s="236" t="s">
        <v>194</v>
      </c>
      <c r="E147" s="237" t="s">
        <v>1723</v>
      </c>
      <c r="F147" s="238" t="s">
        <v>1553</v>
      </c>
      <c r="G147" s="239" t="s">
        <v>314</v>
      </c>
      <c r="H147" s="240">
        <v>364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1724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1553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2" customFormat="1" ht="16.5" customHeight="1">
      <c r="A149" s="39"/>
      <c r="B149" s="40"/>
      <c r="C149" s="236" t="s">
        <v>305</v>
      </c>
      <c r="D149" s="236" t="s">
        <v>194</v>
      </c>
      <c r="E149" s="237" t="s">
        <v>1725</v>
      </c>
      <c r="F149" s="238" t="s">
        <v>1612</v>
      </c>
      <c r="G149" s="239" t="s">
        <v>215</v>
      </c>
      <c r="H149" s="240">
        <v>18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198</v>
      </c>
      <c r="AT149" s="246" t="s">
        <v>194</v>
      </c>
      <c r="AU149" s="246" t="s">
        <v>83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198</v>
      </c>
      <c r="BM149" s="246" t="s">
        <v>1726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1612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83</v>
      </c>
    </row>
    <row r="151" s="2" customFormat="1" ht="16.5" customHeight="1">
      <c r="A151" s="39"/>
      <c r="B151" s="40"/>
      <c r="C151" s="236" t="s">
        <v>8</v>
      </c>
      <c r="D151" s="236" t="s">
        <v>194</v>
      </c>
      <c r="E151" s="237" t="s">
        <v>1727</v>
      </c>
      <c r="F151" s="238" t="s">
        <v>1615</v>
      </c>
      <c r="G151" s="239" t="s">
        <v>215</v>
      </c>
      <c r="H151" s="240">
        <v>55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1728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1615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2" customFormat="1" ht="16.5" customHeight="1">
      <c r="A153" s="39"/>
      <c r="B153" s="40"/>
      <c r="C153" s="236" t="s">
        <v>320</v>
      </c>
      <c r="D153" s="236" t="s">
        <v>194</v>
      </c>
      <c r="E153" s="237" t="s">
        <v>1729</v>
      </c>
      <c r="F153" s="238" t="s">
        <v>1618</v>
      </c>
      <c r="G153" s="239" t="s">
        <v>215</v>
      </c>
      <c r="H153" s="240">
        <v>15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1730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1618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2" customFormat="1" ht="16.5" customHeight="1">
      <c r="A155" s="39"/>
      <c r="B155" s="40"/>
      <c r="C155" s="236" t="s">
        <v>328</v>
      </c>
      <c r="D155" s="236" t="s">
        <v>194</v>
      </c>
      <c r="E155" s="237" t="s">
        <v>1731</v>
      </c>
      <c r="F155" s="238" t="s">
        <v>1732</v>
      </c>
      <c r="G155" s="239" t="s">
        <v>197</v>
      </c>
      <c r="H155" s="240">
        <v>23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1733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1732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2" customFormat="1" ht="16.5" customHeight="1">
      <c r="A157" s="39"/>
      <c r="B157" s="40"/>
      <c r="C157" s="236" t="s">
        <v>334</v>
      </c>
      <c r="D157" s="236" t="s">
        <v>194</v>
      </c>
      <c r="E157" s="237" t="s">
        <v>1734</v>
      </c>
      <c r="F157" s="238" t="s">
        <v>1735</v>
      </c>
      <c r="G157" s="239" t="s">
        <v>197</v>
      </c>
      <c r="H157" s="240">
        <v>8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198</v>
      </c>
      <c r="AT157" s="246" t="s">
        <v>194</v>
      </c>
      <c r="AU157" s="246" t="s">
        <v>83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198</v>
      </c>
      <c r="BM157" s="246" t="s">
        <v>1736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1735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83</v>
      </c>
    </row>
    <row r="159" s="2" customFormat="1" ht="16.5" customHeight="1">
      <c r="A159" s="39"/>
      <c r="B159" s="40"/>
      <c r="C159" s="236" t="s">
        <v>340</v>
      </c>
      <c r="D159" s="236" t="s">
        <v>194</v>
      </c>
      <c r="E159" s="237" t="s">
        <v>1737</v>
      </c>
      <c r="F159" s="238" t="s">
        <v>1738</v>
      </c>
      <c r="G159" s="239" t="s">
        <v>314</v>
      </c>
      <c r="H159" s="240">
        <v>26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198</v>
      </c>
      <c r="AT159" s="246" t="s">
        <v>194</v>
      </c>
      <c r="AU159" s="246" t="s">
        <v>83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198</v>
      </c>
      <c r="BM159" s="246" t="s">
        <v>1739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1738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83</v>
      </c>
    </row>
    <row r="161" s="12" customFormat="1" ht="25.92" customHeight="1">
      <c r="A161" s="12"/>
      <c r="B161" s="220"/>
      <c r="C161" s="221"/>
      <c r="D161" s="222" t="s">
        <v>72</v>
      </c>
      <c r="E161" s="223" t="s">
        <v>1555</v>
      </c>
      <c r="F161" s="223" t="s">
        <v>1556</v>
      </c>
      <c r="G161" s="221"/>
      <c r="H161" s="221"/>
      <c r="I161" s="224"/>
      <c r="J161" s="225">
        <f>BK161</f>
        <v>0</v>
      </c>
      <c r="K161" s="221"/>
      <c r="L161" s="226"/>
      <c r="M161" s="227"/>
      <c r="N161" s="228"/>
      <c r="O161" s="228"/>
      <c r="P161" s="229">
        <f>P162</f>
        <v>0</v>
      </c>
      <c r="Q161" s="228"/>
      <c r="R161" s="229">
        <f>R162</f>
        <v>0</v>
      </c>
      <c r="S161" s="228"/>
      <c r="T161" s="23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1" t="s">
        <v>83</v>
      </c>
      <c r="AT161" s="232" t="s">
        <v>72</v>
      </c>
      <c r="AU161" s="232" t="s">
        <v>73</v>
      </c>
      <c r="AY161" s="231" t="s">
        <v>191</v>
      </c>
      <c r="BK161" s="233">
        <f>BK162</f>
        <v>0</v>
      </c>
    </row>
    <row r="162" s="12" customFormat="1" ht="22.8" customHeight="1">
      <c r="A162" s="12"/>
      <c r="B162" s="220"/>
      <c r="C162" s="221"/>
      <c r="D162" s="222" t="s">
        <v>72</v>
      </c>
      <c r="E162" s="234" t="s">
        <v>1557</v>
      </c>
      <c r="F162" s="234" t="s">
        <v>1558</v>
      </c>
      <c r="G162" s="221"/>
      <c r="H162" s="221"/>
      <c r="I162" s="224"/>
      <c r="J162" s="235">
        <f>BK162</f>
        <v>0</v>
      </c>
      <c r="K162" s="221"/>
      <c r="L162" s="226"/>
      <c r="M162" s="227"/>
      <c r="N162" s="228"/>
      <c r="O162" s="228"/>
      <c r="P162" s="229">
        <f>SUM(P163:P192)</f>
        <v>0</v>
      </c>
      <c r="Q162" s="228"/>
      <c r="R162" s="229">
        <f>SUM(R163:R192)</f>
        <v>0</v>
      </c>
      <c r="S162" s="228"/>
      <c r="T162" s="230">
        <f>SUM(T163:T192)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1" t="s">
        <v>83</v>
      </c>
      <c r="AT162" s="232" t="s">
        <v>72</v>
      </c>
      <c r="AU162" s="232" t="s">
        <v>81</v>
      </c>
      <c r="AY162" s="231" t="s">
        <v>191</v>
      </c>
      <c r="BK162" s="233">
        <f>SUM(BK163:BK192)</f>
        <v>0</v>
      </c>
    </row>
    <row r="163" s="2" customFormat="1" ht="16.5" customHeight="1">
      <c r="A163" s="39"/>
      <c r="B163" s="40"/>
      <c r="C163" s="236" t="s">
        <v>346</v>
      </c>
      <c r="D163" s="236" t="s">
        <v>194</v>
      </c>
      <c r="E163" s="237" t="s">
        <v>1740</v>
      </c>
      <c r="F163" s="238" t="s">
        <v>1643</v>
      </c>
      <c r="G163" s="239" t="s">
        <v>413</v>
      </c>
      <c r="H163" s="240">
        <v>16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320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320</v>
      </c>
      <c r="BM163" s="246" t="s">
        <v>1741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1643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2" customFormat="1" ht="16.5" customHeight="1">
      <c r="A165" s="39"/>
      <c r="B165" s="40"/>
      <c r="C165" s="236" t="s">
        <v>7</v>
      </c>
      <c r="D165" s="236" t="s">
        <v>194</v>
      </c>
      <c r="E165" s="237" t="s">
        <v>1742</v>
      </c>
      <c r="F165" s="238" t="s">
        <v>1646</v>
      </c>
      <c r="G165" s="239" t="s">
        <v>413</v>
      </c>
      <c r="H165" s="240">
        <v>16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320</v>
      </c>
      <c r="AT165" s="246" t="s">
        <v>194</v>
      </c>
      <c r="AU165" s="246" t="s">
        <v>83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320</v>
      </c>
      <c r="BM165" s="246" t="s">
        <v>1743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1646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83</v>
      </c>
    </row>
    <row r="167" s="2" customFormat="1" ht="16.5" customHeight="1">
      <c r="A167" s="39"/>
      <c r="B167" s="40"/>
      <c r="C167" s="236" t="s">
        <v>367</v>
      </c>
      <c r="D167" s="236" t="s">
        <v>194</v>
      </c>
      <c r="E167" s="237" t="s">
        <v>1744</v>
      </c>
      <c r="F167" s="238" t="s">
        <v>1745</v>
      </c>
      <c r="G167" s="239" t="s">
        <v>413</v>
      </c>
      <c r="H167" s="240">
        <v>1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1746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1745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2" customFormat="1" ht="16.5" customHeight="1">
      <c r="A169" s="39"/>
      <c r="B169" s="40"/>
      <c r="C169" s="236" t="s">
        <v>376</v>
      </c>
      <c r="D169" s="236" t="s">
        <v>194</v>
      </c>
      <c r="E169" s="237" t="s">
        <v>1747</v>
      </c>
      <c r="F169" s="238" t="s">
        <v>1649</v>
      </c>
      <c r="G169" s="239" t="s">
        <v>1062</v>
      </c>
      <c r="H169" s="240">
        <v>12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1748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1649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2" customFormat="1" ht="16.5" customHeight="1">
      <c r="A171" s="39"/>
      <c r="B171" s="40"/>
      <c r="C171" s="236" t="s">
        <v>387</v>
      </c>
      <c r="D171" s="236" t="s">
        <v>194</v>
      </c>
      <c r="E171" s="237" t="s">
        <v>1749</v>
      </c>
      <c r="F171" s="238" t="s">
        <v>1652</v>
      </c>
      <c r="G171" s="239" t="s">
        <v>1062</v>
      </c>
      <c r="H171" s="240">
        <v>6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1750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1652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83</v>
      </c>
    </row>
    <row r="173" s="2" customFormat="1" ht="16.5" customHeight="1">
      <c r="A173" s="39"/>
      <c r="B173" s="40"/>
      <c r="C173" s="236" t="s">
        <v>395</v>
      </c>
      <c r="D173" s="236" t="s">
        <v>194</v>
      </c>
      <c r="E173" s="237" t="s">
        <v>1751</v>
      </c>
      <c r="F173" s="238" t="s">
        <v>1655</v>
      </c>
      <c r="G173" s="239" t="s">
        <v>1656</v>
      </c>
      <c r="H173" s="240">
        <v>0.5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1752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1655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2" customFormat="1" ht="16.5" customHeight="1">
      <c r="A175" s="39"/>
      <c r="B175" s="40"/>
      <c r="C175" s="236" t="s">
        <v>404</v>
      </c>
      <c r="D175" s="236" t="s">
        <v>194</v>
      </c>
      <c r="E175" s="237" t="s">
        <v>1753</v>
      </c>
      <c r="F175" s="238" t="s">
        <v>1659</v>
      </c>
      <c r="G175" s="239" t="s">
        <v>1062</v>
      </c>
      <c r="H175" s="240">
        <v>12</v>
      </c>
      <c r="I175" s="241"/>
      <c r="J175" s="240">
        <f>ROUND(I175*H175,2)</f>
        <v>0</v>
      </c>
      <c r="K175" s="238" t="s">
        <v>1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1754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1659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83</v>
      </c>
    </row>
    <row r="177" s="2" customFormat="1" ht="16.5" customHeight="1">
      <c r="A177" s="39"/>
      <c r="B177" s="40"/>
      <c r="C177" s="236" t="s">
        <v>410</v>
      </c>
      <c r="D177" s="236" t="s">
        <v>194</v>
      </c>
      <c r="E177" s="237" t="s">
        <v>1651</v>
      </c>
      <c r="F177" s="238" t="s">
        <v>1662</v>
      </c>
      <c r="G177" s="239" t="s">
        <v>1062</v>
      </c>
      <c r="H177" s="240">
        <v>12</v>
      </c>
      <c r="I177" s="241"/>
      <c r="J177" s="240">
        <f>ROUND(I177*H177,2)</f>
        <v>0</v>
      </c>
      <c r="K177" s="238" t="s">
        <v>1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1755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1662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83</v>
      </c>
    </row>
    <row r="179" s="2" customFormat="1" ht="16.5" customHeight="1">
      <c r="A179" s="39"/>
      <c r="B179" s="40"/>
      <c r="C179" s="236" t="s">
        <v>416</v>
      </c>
      <c r="D179" s="236" t="s">
        <v>194</v>
      </c>
      <c r="E179" s="237" t="s">
        <v>1756</v>
      </c>
      <c r="F179" s="238" t="s">
        <v>1665</v>
      </c>
      <c r="G179" s="239" t="s">
        <v>1062</v>
      </c>
      <c r="H179" s="240">
        <v>6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83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1757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1665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83</v>
      </c>
    </row>
    <row r="181" s="2" customFormat="1" ht="16.5" customHeight="1">
      <c r="A181" s="39"/>
      <c r="B181" s="40"/>
      <c r="C181" s="236" t="s">
        <v>422</v>
      </c>
      <c r="D181" s="236" t="s">
        <v>194</v>
      </c>
      <c r="E181" s="237" t="s">
        <v>1758</v>
      </c>
      <c r="F181" s="238" t="s">
        <v>1668</v>
      </c>
      <c r="G181" s="239" t="s">
        <v>314</v>
      </c>
      <c r="H181" s="240">
        <v>880</v>
      </c>
      <c r="I181" s="241"/>
      <c r="J181" s="240">
        <f>ROUND(I181*H181,2)</f>
        <v>0</v>
      </c>
      <c r="K181" s="238" t="s">
        <v>1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320</v>
      </c>
      <c r="AT181" s="246" t="s">
        <v>194</v>
      </c>
      <c r="AU181" s="246" t="s">
        <v>83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320</v>
      </c>
      <c r="BM181" s="246" t="s">
        <v>1759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1668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83</v>
      </c>
    </row>
    <row r="183" s="2" customFormat="1" ht="16.5" customHeight="1">
      <c r="A183" s="39"/>
      <c r="B183" s="40"/>
      <c r="C183" s="236" t="s">
        <v>429</v>
      </c>
      <c r="D183" s="236" t="s">
        <v>194</v>
      </c>
      <c r="E183" s="237" t="s">
        <v>1760</v>
      </c>
      <c r="F183" s="238" t="s">
        <v>1671</v>
      </c>
      <c r="G183" s="239" t="s">
        <v>413</v>
      </c>
      <c r="H183" s="240">
        <v>2</v>
      </c>
      <c r="I183" s="241"/>
      <c r="J183" s="240">
        <f>ROUND(I183*H183,2)</f>
        <v>0</v>
      </c>
      <c r="K183" s="238" t="s">
        <v>1</v>
      </c>
      <c r="L183" s="45"/>
      <c r="M183" s="242" t="s">
        <v>1</v>
      </c>
      <c r="N183" s="24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320</v>
      </c>
      <c r="AT183" s="246" t="s">
        <v>194</v>
      </c>
      <c r="AU183" s="246" t="s">
        <v>83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320</v>
      </c>
      <c r="BM183" s="246" t="s">
        <v>1761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1671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83</v>
      </c>
    </row>
    <row r="185" s="2" customFormat="1" ht="16.5" customHeight="1">
      <c r="A185" s="39"/>
      <c r="B185" s="40"/>
      <c r="C185" s="236" t="s">
        <v>436</v>
      </c>
      <c r="D185" s="236" t="s">
        <v>194</v>
      </c>
      <c r="E185" s="237" t="s">
        <v>1762</v>
      </c>
      <c r="F185" s="238" t="s">
        <v>1763</v>
      </c>
      <c r="G185" s="239" t="s">
        <v>413</v>
      </c>
      <c r="H185" s="240">
        <v>4</v>
      </c>
      <c r="I185" s="241"/>
      <c r="J185" s="240">
        <f>ROUND(I185*H185,2)</f>
        <v>0</v>
      </c>
      <c r="K185" s="238" t="s">
        <v>1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320</v>
      </c>
      <c r="AT185" s="246" t="s">
        <v>194</v>
      </c>
      <c r="AU185" s="246" t="s">
        <v>83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320</v>
      </c>
      <c r="BM185" s="246" t="s">
        <v>1764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1763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83</v>
      </c>
    </row>
    <row r="187" s="2" customFormat="1" ht="16.5" customHeight="1">
      <c r="A187" s="39"/>
      <c r="B187" s="40"/>
      <c r="C187" s="236" t="s">
        <v>445</v>
      </c>
      <c r="D187" s="236" t="s">
        <v>194</v>
      </c>
      <c r="E187" s="237" t="s">
        <v>1765</v>
      </c>
      <c r="F187" s="238" t="s">
        <v>1766</v>
      </c>
      <c r="G187" s="239" t="s">
        <v>413</v>
      </c>
      <c r="H187" s="240">
        <v>4</v>
      </c>
      <c r="I187" s="241"/>
      <c r="J187" s="240">
        <f>ROUND(I187*H187,2)</f>
        <v>0</v>
      </c>
      <c r="K187" s="238" t="s">
        <v>1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320</v>
      </c>
      <c r="AT187" s="246" t="s">
        <v>194</v>
      </c>
      <c r="AU187" s="246" t="s">
        <v>83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320</v>
      </c>
      <c r="BM187" s="246" t="s">
        <v>1767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1766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83</v>
      </c>
    </row>
    <row r="189" s="2" customFormat="1" ht="16.5" customHeight="1">
      <c r="A189" s="39"/>
      <c r="B189" s="40"/>
      <c r="C189" s="236" t="s">
        <v>450</v>
      </c>
      <c r="D189" s="236" t="s">
        <v>194</v>
      </c>
      <c r="E189" s="237" t="s">
        <v>1768</v>
      </c>
      <c r="F189" s="238" t="s">
        <v>1769</v>
      </c>
      <c r="G189" s="239" t="s">
        <v>314</v>
      </c>
      <c r="H189" s="240">
        <v>880</v>
      </c>
      <c r="I189" s="241"/>
      <c r="J189" s="240">
        <f>ROUND(I189*H189,2)</f>
        <v>0</v>
      </c>
      <c r="K189" s="238" t="s">
        <v>1</v>
      </c>
      <c r="L189" s="45"/>
      <c r="M189" s="242" t="s">
        <v>1</v>
      </c>
      <c r="N189" s="24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320</v>
      </c>
      <c r="AT189" s="246" t="s">
        <v>194</v>
      </c>
      <c r="AU189" s="246" t="s">
        <v>83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320</v>
      </c>
      <c r="BM189" s="246" t="s">
        <v>1770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1769</v>
      </c>
      <c r="G190" s="41"/>
      <c r="H190" s="41"/>
      <c r="I190" s="145"/>
      <c r="J190" s="41"/>
      <c r="K190" s="41"/>
      <c r="L190" s="45"/>
      <c r="M190" s="250"/>
      <c r="N190" s="251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83</v>
      </c>
    </row>
    <row r="191" s="2" customFormat="1" ht="16.5" customHeight="1">
      <c r="A191" s="39"/>
      <c r="B191" s="40"/>
      <c r="C191" s="236" t="s">
        <v>373</v>
      </c>
      <c r="D191" s="236" t="s">
        <v>194</v>
      </c>
      <c r="E191" s="237" t="s">
        <v>1771</v>
      </c>
      <c r="F191" s="238" t="s">
        <v>1772</v>
      </c>
      <c r="G191" s="239" t="s">
        <v>314</v>
      </c>
      <c r="H191" s="240">
        <v>880</v>
      </c>
      <c r="I191" s="241"/>
      <c r="J191" s="240">
        <f>ROUND(I191*H191,2)</f>
        <v>0</v>
      </c>
      <c r="K191" s="238" t="s">
        <v>1</v>
      </c>
      <c r="L191" s="45"/>
      <c r="M191" s="242" t="s">
        <v>1</v>
      </c>
      <c r="N191" s="243" t="s">
        <v>38</v>
      </c>
      <c r="O191" s="92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6" t="s">
        <v>320</v>
      </c>
      <c r="AT191" s="246" t="s">
        <v>194</v>
      </c>
      <c r="AU191" s="246" t="s">
        <v>83</v>
      </c>
      <c r="AY191" s="18" t="s">
        <v>191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18" t="s">
        <v>81</v>
      </c>
      <c r="BK191" s="247">
        <f>ROUND(I191*H191,2)</f>
        <v>0</v>
      </c>
      <c r="BL191" s="18" t="s">
        <v>320</v>
      </c>
      <c r="BM191" s="246" t="s">
        <v>1773</v>
      </c>
    </row>
    <row r="192" s="2" customFormat="1">
      <c r="A192" s="39"/>
      <c r="B192" s="40"/>
      <c r="C192" s="41"/>
      <c r="D192" s="248" t="s">
        <v>200</v>
      </c>
      <c r="E192" s="41"/>
      <c r="F192" s="249" t="s">
        <v>1772</v>
      </c>
      <c r="G192" s="41"/>
      <c r="H192" s="41"/>
      <c r="I192" s="145"/>
      <c r="J192" s="41"/>
      <c r="K192" s="41"/>
      <c r="L192" s="45"/>
      <c r="M192" s="297"/>
      <c r="N192" s="298"/>
      <c r="O192" s="299"/>
      <c r="P192" s="299"/>
      <c r="Q192" s="299"/>
      <c r="R192" s="299"/>
      <c r="S192" s="299"/>
      <c r="T192" s="300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200</v>
      </c>
      <c r="AU192" s="18" t="s">
        <v>83</v>
      </c>
    </row>
    <row r="193" s="2" customFormat="1" ht="6.96" customHeight="1">
      <c r="A193" s="39"/>
      <c r="B193" s="67"/>
      <c r="C193" s="68"/>
      <c r="D193" s="68"/>
      <c r="E193" s="68"/>
      <c r="F193" s="68"/>
      <c r="G193" s="68"/>
      <c r="H193" s="68"/>
      <c r="I193" s="184"/>
      <c r="J193" s="68"/>
      <c r="K193" s="68"/>
      <c r="L193" s="45"/>
      <c r="M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</row>
  </sheetData>
  <sheetProtection sheet="1" autoFilter="0" formatColumns="0" formatRows="0" objects="1" scenarios="1" spinCount="100000" saltValue="ombYnldn7jp2Eeco3ncSoFosylKTuEOQGT/Yv6WkU4Gwvyi3l+Owl1lzXTY1uGBGJNzR3yq94RAbjvqN3vZVuQ==" hashValue="fRcVz4S2IH9iAiXH3CSzSlngFA1PceVOe7csci9jClUptGcF1qzsvp0dOa/QL1oFLCYmAVwbXb8u1lCxf0ovJw==" algorithmName="SHA-512" password="CC35"/>
  <autoFilter ref="C119:K19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4.75" customHeight="1">
      <c r="A9" s="39"/>
      <c r="B9" s="45"/>
      <c r="C9" s="39"/>
      <c r="D9" s="39"/>
      <c r="E9" s="146" t="s">
        <v>1774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ROUND((SUM(BE120:BE180)),  2)</f>
        <v>0</v>
      </c>
      <c r="G33" s="39"/>
      <c r="H33" s="39"/>
      <c r="I33" s="163">
        <v>0.20999999999999999</v>
      </c>
      <c r="J33" s="162">
        <f>ROUND(((SUM(BE120:BE180))*I33),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ROUND((SUM(BF120:BF180)),  2)</f>
        <v>0</v>
      </c>
      <c r="G34" s="39"/>
      <c r="H34" s="39"/>
      <c r="I34" s="163">
        <v>0.14999999999999999</v>
      </c>
      <c r="J34" s="162">
        <f>ROUND(((SUM(BF120:BF180))*I34),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ROUND((SUM(BG120:BG180)),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ROUND((SUM(BH120:BH180)),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ROUND((SUM(BI120:BI180)),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4.75" customHeight="1">
      <c r="A87" s="39"/>
      <c r="B87" s="40"/>
      <c r="C87" s="41"/>
      <c r="D87" s="41"/>
      <c r="E87" s="77" t="str">
        <f>E9</f>
        <v xml:space="preserve">SO 15-65 - WIFI ANTÉNA A PŘÍPRAVA PRO KAMEROVÝ SYSTÉM (DPO)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1545</v>
      </c>
      <c r="E99" s="197"/>
      <c r="F99" s="197"/>
      <c r="G99" s="197"/>
      <c r="H99" s="197"/>
      <c r="I99" s="198"/>
      <c r="J99" s="199">
        <f>J155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202"/>
      <c r="D100" s="203" t="s">
        <v>1546</v>
      </c>
      <c r="E100" s="204"/>
      <c r="F100" s="204"/>
      <c r="G100" s="204"/>
      <c r="H100" s="204"/>
      <c r="I100" s="205"/>
      <c r="J100" s="206">
        <f>J156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75" customHeight="1">
      <c r="A112" s="39"/>
      <c r="B112" s="40"/>
      <c r="C112" s="41"/>
      <c r="D112" s="41"/>
      <c r="E112" s="77" t="str">
        <f>E9</f>
        <v xml:space="preserve">SO 15-65 - WIFI ANTÉNA A PŘÍPRAVA PRO KAMEROVÝ SYSTÉM (DPO) 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P121+P155</f>
        <v>0</v>
      </c>
      <c r="Q120" s="105"/>
      <c r="R120" s="217">
        <f>R121+R155</f>
        <v>0</v>
      </c>
      <c r="S120" s="105"/>
      <c r="T120" s="218">
        <f>T121+T155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BK121+BK155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</f>
        <v>0</v>
      </c>
      <c r="Q121" s="228"/>
      <c r="R121" s="229">
        <f>R122</f>
        <v>0</v>
      </c>
      <c r="S121" s="228"/>
      <c r="T121" s="23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SUM(P123:P154)</f>
        <v>0</v>
      </c>
      <c r="Q122" s="228"/>
      <c r="R122" s="229">
        <f>SUM(R123:R154)</f>
        <v>0</v>
      </c>
      <c r="S122" s="228"/>
      <c r="T122" s="230">
        <f>SUM(T123:T154)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SUM(BK123:BK154)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81</v>
      </c>
      <c r="F123" s="238" t="s">
        <v>1547</v>
      </c>
      <c r="G123" s="239" t="s">
        <v>413</v>
      </c>
      <c r="H123" s="240">
        <v>1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1775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1547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2" customFormat="1" ht="16.5" customHeight="1">
      <c r="A125" s="39"/>
      <c r="B125" s="40"/>
      <c r="C125" s="236" t="s">
        <v>83</v>
      </c>
      <c r="D125" s="236" t="s">
        <v>194</v>
      </c>
      <c r="E125" s="237" t="s">
        <v>83</v>
      </c>
      <c r="F125" s="238" t="s">
        <v>1549</v>
      </c>
      <c r="G125" s="239" t="s">
        <v>314</v>
      </c>
      <c r="H125" s="240">
        <v>13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1776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1549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2" customFormat="1" ht="16.5" customHeight="1">
      <c r="A127" s="39"/>
      <c r="B127" s="40"/>
      <c r="C127" s="236" t="s">
        <v>212</v>
      </c>
      <c r="D127" s="236" t="s">
        <v>194</v>
      </c>
      <c r="E127" s="237" t="s">
        <v>212</v>
      </c>
      <c r="F127" s="238" t="s">
        <v>1549</v>
      </c>
      <c r="G127" s="239" t="s">
        <v>314</v>
      </c>
      <c r="H127" s="240">
        <v>112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1777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1549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2" customFormat="1" ht="21.75" customHeight="1">
      <c r="A129" s="39"/>
      <c r="B129" s="40"/>
      <c r="C129" s="236" t="s">
        <v>198</v>
      </c>
      <c r="D129" s="236" t="s">
        <v>194</v>
      </c>
      <c r="E129" s="237" t="s">
        <v>198</v>
      </c>
      <c r="F129" s="238" t="s">
        <v>1551</v>
      </c>
      <c r="G129" s="239" t="s">
        <v>314</v>
      </c>
      <c r="H129" s="240">
        <v>112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1778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1551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2" customFormat="1" ht="16.5" customHeight="1">
      <c r="A131" s="39"/>
      <c r="B131" s="40"/>
      <c r="C131" s="236" t="s">
        <v>229</v>
      </c>
      <c r="D131" s="236" t="s">
        <v>194</v>
      </c>
      <c r="E131" s="237" t="s">
        <v>229</v>
      </c>
      <c r="F131" s="238" t="s">
        <v>1779</v>
      </c>
      <c r="G131" s="239" t="s">
        <v>314</v>
      </c>
      <c r="H131" s="240">
        <v>112</v>
      </c>
      <c r="I131" s="241"/>
      <c r="J131" s="240">
        <f>ROUND(I131*H131,2)</f>
        <v>0</v>
      </c>
      <c r="K131" s="238" t="s">
        <v>1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1780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1779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2" customFormat="1" ht="16.5" customHeight="1">
      <c r="A133" s="39"/>
      <c r="B133" s="40"/>
      <c r="C133" s="236" t="s">
        <v>238</v>
      </c>
      <c r="D133" s="236" t="s">
        <v>194</v>
      </c>
      <c r="E133" s="237" t="s">
        <v>238</v>
      </c>
      <c r="F133" s="238" t="s">
        <v>1592</v>
      </c>
      <c r="G133" s="239" t="s">
        <v>215</v>
      </c>
      <c r="H133" s="240">
        <v>4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1781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1592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2" customFormat="1" ht="16.5" customHeight="1">
      <c r="A135" s="39"/>
      <c r="B135" s="40"/>
      <c r="C135" s="236" t="s">
        <v>244</v>
      </c>
      <c r="D135" s="236" t="s">
        <v>194</v>
      </c>
      <c r="E135" s="237" t="s">
        <v>244</v>
      </c>
      <c r="F135" s="238" t="s">
        <v>1595</v>
      </c>
      <c r="G135" s="239" t="s">
        <v>215</v>
      </c>
      <c r="H135" s="240">
        <v>4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1782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1595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2" customFormat="1" ht="16.5" customHeight="1">
      <c r="A137" s="39"/>
      <c r="B137" s="40"/>
      <c r="C137" s="236" t="s">
        <v>255</v>
      </c>
      <c r="D137" s="236" t="s">
        <v>194</v>
      </c>
      <c r="E137" s="237" t="s">
        <v>255</v>
      </c>
      <c r="F137" s="238" t="s">
        <v>1783</v>
      </c>
      <c r="G137" s="239" t="s">
        <v>314</v>
      </c>
      <c r="H137" s="240">
        <v>13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1784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1783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2" customFormat="1" ht="16.5" customHeight="1">
      <c r="A139" s="39"/>
      <c r="B139" s="40"/>
      <c r="C139" s="236" t="s">
        <v>272</v>
      </c>
      <c r="D139" s="236" t="s">
        <v>194</v>
      </c>
      <c r="E139" s="237" t="s">
        <v>272</v>
      </c>
      <c r="F139" s="238" t="s">
        <v>1785</v>
      </c>
      <c r="G139" s="239" t="s">
        <v>413</v>
      </c>
      <c r="H139" s="240">
        <v>2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1786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1785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2" customFormat="1" ht="21.75" customHeight="1">
      <c r="A141" s="39"/>
      <c r="B141" s="40"/>
      <c r="C141" s="236" t="s">
        <v>280</v>
      </c>
      <c r="D141" s="236" t="s">
        <v>194</v>
      </c>
      <c r="E141" s="237" t="s">
        <v>280</v>
      </c>
      <c r="F141" s="238" t="s">
        <v>1787</v>
      </c>
      <c r="G141" s="239" t="s">
        <v>413</v>
      </c>
      <c r="H141" s="240">
        <v>2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1788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1787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2" customFormat="1" ht="21.75" customHeight="1">
      <c r="A143" s="39"/>
      <c r="B143" s="40"/>
      <c r="C143" s="236" t="s">
        <v>192</v>
      </c>
      <c r="D143" s="236" t="s">
        <v>194</v>
      </c>
      <c r="E143" s="237" t="s">
        <v>192</v>
      </c>
      <c r="F143" s="238" t="s">
        <v>1604</v>
      </c>
      <c r="G143" s="239" t="s">
        <v>314</v>
      </c>
      <c r="H143" s="240">
        <v>13</v>
      </c>
      <c r="I143" s="241"/>
      <c r="J143" s="240">
        <f>ROUND(I143*H143,2)</f>
        <v>0</v>
      </c>
      <c r="K143" s="238" t="s">
        <v>1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1789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1604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83</v>
      </c>
    </row>
    <row r="145" s="2" customFormat="1" ht="21.75" customHeight="1">
      <c r="A145" s="39"/>
      <c r="B145" s="40"/>
      <c r="C145" s="236" t="s">
        <v>291</v>
      </c>
      <c r="D145" s="236" t="s">
        <v>194</v>
      </c>
      <c r="E145" s="237" t="s">
        <v>291</v>
      </c>
      <c r="F145" s="238" t="s">
        <v>1553</v>
      </c>
      <c r="G145" s="239" t="s">
        <v>314</v>
      </c>
      <c r="H145" s="240">
        <v>112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320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320</v>
      </c>
      <c r="BM145" s="246" t="s">
        <v>1790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1553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2" customFormat="1" ht="16.5" customHeight="1">
      <c r="A147" s="39"/>
      <c r="B147" s="40"/>
      <c r="C147" s="236" t="s">
        <v>299</v>
      </c>
      <c r="D147" s="236" t="s">
        <v>194</v>
      </c>
      <c r="E147" s="237" t="s">
        <v>299</v>
      </c>
      <c r="F147" s="238" t="s">
        <v>1612</v>
      </c>
      <c r="G147" s="239" t="s">
        <v>215</v>
      </c>
      <c r="H147" s="240">
        <v>9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320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320</v>
      </c>
      <c r="BM147" s="246" t="s">
        <v>1791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1612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2" customFormat="1" ht="16.5" customHeight="1">
      <c r="A149" s="39"/>
      <c r="B149" s="40"/>
      <c r="C149" s="236" t="s">
        <v>305</v>
      </c>
      <c r="D149" s="236" t="s">
        <v>194</v>
      </c>
      <c r="E149" s="237" t="s">
        <v>305</v>
      </c>
      <c r="F149" s="238" t="s">
        <v>1615</v>
      </c>
      <c r="G149" s="239" t="s">
        <v>215</v>
      </c>
      <c r="H149" s="240">
        <v>21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320</v>
      </c>
      <c r="AT149" s="246" t="s">
        <v>194</v>
      </c>
      <c r="AU149" s="246" t="s">
        <v>83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320</v>
      </c>
      <c r="BM149" s="246" t="s">
        <v>1792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1615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83</v>
      </c>
    </row>
    <row r="151" s="2" customFormat="1" ht="16.5" customHeight="1">
      <c r="A151" s="39"/>
      <c r="B151" s="40"/>
      <c r="C151" s="236" t="s">
        <v>8</v>
      </c>
      <c r="D151" s="236" t="s">
        <v>194</v>
      </c>
      <c r="E151" s="237" t="s">
        <v>8</v>
      </c>
      <c r="F151" s="238" t="s">
        <v>1618</v>
      </c>
      <c r="G151" s="239" t="s">
        <v>215</v>
      </c>
      <c r="H151" s="240">
        <v>5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320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320</v>
      </c>
      <c r="BM151" s="246" t="s">
        <v>1793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1618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2" customFormat="1" ht="16.5" customHeight="1">
      <c r="A153" s="39"/>
      <c r="B153" s="40"/>
      <c r="C153" s="236" t="s">
        <v>320</v>
      </c>
      <c r="D153" s="236" t="s">
        <v>194</v>
      </c>
      <c r="E153" s="237" t="s">
        <v>320</v>
      </c>
      <c r="F153" s="238" t="s">
        <v>1738</v>
      </c>
      <c r="G153" s="239" t="s">
        <v>314</v>
      </c>
      <c r="H153" s="240">
        <v>26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320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320</v>
      </c>
      <c r="BM153" s="246" t="s">
        <v>1794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1738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12" customFormat="1" ht="25.92" customHeight="1">
      <c r="A155" s="12"/>
      <c r="B155" s="220"/>
      <c r="C155" s="221"/>
      <c r="D155" s="222" t="s">
        <v>72</v>
      </c>
      <c r="E155" s="223" t="s">
        <v>1555</v>
      </c>
      <c r="F155" s="223" t="s">
        <v>1556</v>
      </c>
      <c r="G155" s="221"/>
      <c r="H155" s="221"/>
      <c r="I155" s="224"/>
      <c r="J155" s="225">
        <f>BK155</f>
        <v>0</v>
      </c>
      <c r="K155" s="221"/>
      <c r="L155" s="226"/>
      <c r="M155" s="227"/>
      <c r="N155" s="228"/>
      <c r="O155" s="228"/>
      <c r="P155" s="229">
        <f>P156</f>
        <v>0</v>
      </c>
      <c r="Q155" s="228"/>
      <c r="R155" s="229">
        <f>R156</f>
        <v>0</v>
      </c>
      <c r="S155" s="228"/>
      <c r="T155" s="23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1" t="s">
        <v>83</v>
      </c>
      <c r="AT155" s="232" t="s">
        <v>72</v>
      </c>
      <c r="AU155" s="232" t="s">
        <v>73</v>
      </c>
      <c r="AY155" s="231" t="s">
        <v>191</v>
      </c>
      <c r="BK155" s="233">
        <f>BK156</f>
        <v>0</v>
      </c>
    </row>
    <row r="156" s="12" customFormat="1" ht="22.8" customHeight="1">
      <c r="A156" s="12"/>
      <c r="B156" s="220"/>
      <c r="C156" s="221"/>
      <c r="D156" s="222" t="s">
        <v>72</v>
      </c>
      <c r="E156" s="234" t="s">
        <v>1557</v>
      </c>
      <c r="F156" s="234" t="s">
        <v>1558</v>
      </c>
      <c r="G156" s="221"/>
      <c r="H156" s="221"/>
      <c r="I156" s="224"/>
      <c r="J156" s="235">
        <f>BK156</f>
        <v>0</v>
      </c>
      <c r="K156" s="221"/>
      <c r="L156" s="226"/>
      <c r="M156" s="227"/>
      <c r="N156" s="228"/>
      <c r="O156" s="228"/>
      <c r="P156" s="229">
        <f>SUM(P157:P180)</f>
        <v>0</v>
      </c>
      <c r="Q156" s="228"/>
      <c r="R156" s="229">
        <f>SUM(R157:R180)</f>
        <v>0</v>
      </c>
      <c r="S156" s="228"/>
      <c r="T156" s="230">
        <f>SUM(T157:T180)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1" t="s">
        <v>83</v>
      </c>
      <c r="AT156" s="232" t="s">
        <v>72</v>
      </c>
      <c r="AU156" s="232" t="s">
        <v>81</v>
      </c>
      <c r="AY156" s="231" t="s">
        <v>191</v>
      </c>
      <c r="BK156" s="233">
        <f>SUM(BK157:BK180)</f>
        <v>0</v>
      </c>
    </row>
    <row r="157" s="2" customFormat="1" ht="16.5" customHeight="1">
      <c r="A157" s="39"/>
      <c r="B157" s="40"/>
      <c r="C157" s="236" t="s">
        <v>328</v>
      </c>
      <c r="D157" s="236" t="s">
        <v>194</v>
      </c>
      <c r="E157" s="237" t="s">
        <v>328</v>
      </c>
      <c r="F157" s="238" t="s">
        <v>1668</v>
      </c>
      <c r="G157" s="239" t="s">
        <v>314</v>
      </c>
      <c r="H157" s="240">
        <v>205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320</v>
      </c>
      <c r="AT157" s="246" t="s">
        <v>194</v>
      </c>
      <c r="AU157" s="246" t="s">
        <v>83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320</v>
      </c>
      <c r="BM157" s="246" t="s">
        <v>1795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1668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83</v>
      </c>
    </row>
    <row r="159" s="2" customFormat="1" ht="21.75" customHeight="1">
      <c r="A159" s="39"/>
      <c r="B159" s="40"/>
      <c r="C159" s="236" t="s">
        <v>334</v>
      </c>
      <c r="D159" s="236" t="s">
        <v>194</v>
      </c>
      <c r="E159" s="237" t="s">
        <v>334</v>
      </c>
      <c r="F159" s="238" t="s">
        <v>1796</v>
      </c>
      <c r="G159" s="239" t="s">
        <v>314</v>
      </c>
      <c r="H159" s="240">
        <v>50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320</v>
      </c>
      <c r="AT159" s="246" t="s">
        <v>194</v>
      </c>
      <c r="AU159" s="246" t="s">
        <v>83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320</v>
      </c>
      <c r="BM159" s="246" t="s">
        <v>1797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1796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83</v>
      </c>
    </row>
    <row r="161" s="2" customFormat="1" ht="16.5" customHeight="1">
      <c r="A161" s="39"/>
      <c r="B161" s="40"/>
      <c r="C161" s="236" t="s">
        <v>340</v>
      </c>
      <c r="D161" s="236" t="s">
        <v>194</v>
      </c>
      <c r="E161" s="237" t="s">
        <v>340</v>
      </c>
      <c r="F161" s="238" t="s">
        <v>1798</v>
      </c>
      <c r="G161" s="239" t="s">
        <v>413</v>
      </c>
      <c r="H161" s="240">
        <v>1</v>
      </c>
      <c r="I161" s="241"/>
      <c r="J161" s="240">
        <f>ROUND(I161*H161,2)</f>
        <v>0</v>
      </c>
      <c r="K161" s="238" t="s">
        <v>1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320</v>
      </c>
      <c r="AT161" s="246" t="s">
        <v>194</v>
      </c>
      <c r="AU161" s="246" t="s">
        <v>83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320</v>
      </c>
      <c r="BM161" s="246" t="s">
        <v>1799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1798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83</v>
      </c>
    </row>
    <row r="163" s="2" customFormat="1" ht="16.5" customHeight="1">
      <c r="A163" s="39"/>
      <c r="B163" s="40"/>
      <c r="C163" s="236" t="s">
        <v>346</v>
      </c>
      <c r="D163" s="236" t="s">
        <v>194</v>
      </c>
      <c r="E163" s="237" t="s">
        <v>346</v>
      </c>
      <c r="F163" s="238" t="s">
        <v>1800</v>
      </c>
      <c r="G163" s="239" t="s">
        <v>413</v>
      </c>
      <c r="H163" s="240">
        <v>2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320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320</v>
      </c>
      <c r="BM163" s="246" t="s">
        <v>1801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1800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2" customFormat="1" ht="16.5" customHeight="1">
      <c r="A165" s="39"/>
      <c r="B165" s="40"/>
      <c r="C165" s="236" t="s">
        <v>7</v>
      </c>
      <c r="D165" s="236" t="s">
        <v>194</v>
      </c>
      <c r="E165" s="237" t="s">
        <v>7</v>
      </c>
      <c r="F165" s="238" t="s">
        <v>1802</v>
      </c>
      <c r="G165" s="239" t="s">
        <v>314</v>
      </c>
      <c r="H165" s="240">
        <v>50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320</v>
      </c>
      <c r="AT165" s="246" t="s">
        <v>194</v>
      </c>
      <c r="AU165" s="246" t="s">
        <v>83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320</v>
      </c>
      <c r="BM165" s="246" t="s">
        <v>1803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1802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83</v>
      </c>
    </row>
    <row r="167" s="2" customFormat="1" ht="16.5" customHeight="1">
      <c r="A167" s="39"/>
      <c r="B167" s="40"/>
      <c r="C167" s="236" t="s">
        <v>367</v>
      </c>
      <c r="D167" s="236" t="s">
        <v>194</v>
      </c>
      <c r="E167" s="237" t="s">
        <v>367</v>
      </c>
      <c r="F167" s="238" t="s">
        <v>1804</v>
      </c>
      <c r="G167" s="239" t="s">
        <v>413</v>
      </c>
      <c r="H167" s="240">
        <v>2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1805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1804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2" customFormat="1" ht="16.5" customHeight="1">
      <c r="A169" s="39"/>
      <c r="B169" s="40"/>
      <c r="C169" s="236" t="s">
        <v>376</v>
      </c>
      <c r="D169" s="236" t="s">
        <v>194</v>
      </c>
      <c r="E169" s="237" t="s">
        <v>376</v>
      </c>
      <c r="F169" s="238" t="s">
        <v>1806</v>
      </c>
      <c r="G169" s="239" t="s">
        <v>413</v>
      </c>
      <c r="H169" s="240">
        <v>1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1807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1806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2" customFormat="1" ht="16.5" customHeight="1">
      <c r="A171" s="39"/>
      <c r="B171" s="40"/>
      <c r="C171" s="236" t="s">
        <v>387</v>
      </c>
      <c r="D171" s="236" t="s">
        <v>194</v>
      </c>
      <c r="E171" s="237" t="s">
        <v>387</v>
      </c>
      <c r="F171" s="238" t="s">
        <v>1808</v>
      </c>
      <c r="G171" s="239" t="s">
        <v>413</v>
      </c>
      <c r="H171" s="240">
        <v>1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1809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1808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83</v>
      </c>
    </row>
    <row r="173" s="2" customFormat="1" ht="16.5" customHeight="1">
      <c r="A173" s="39"/>
      <c r="B173" s="40"/>
      <c r="C173" s="236" t="s">
        <v>395</v>
      </c>
      <c r="D173" s="236" t="s">
        <v>194</v>
      </c>
      <c r="E173" s="237" t="s">
        <v>395</v>
      </c>
      <c r="F173" s="238" t="s">
        <v>1810</v>
      </c>
      <c r="G173" s="239" t="s">
        <v>314</v>
      </c>
      <c r="H173" s="240">
        <v>5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1811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1810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2" customFormat="1" ht="21.75" customHeight="1">
      <c r="A175" s="39"/>
      <c r="B175" s="40"/>
      <c r="C175" s="236" t="s">
        <v>404</v>
      </c>
      <c r="D175" s="236" t="s">
        <v>194</v>
      </c>
      <c r="E175" s="237" t="s">
        <v>404</v>
      </c>
      <c r="F175" s="238" t="s">
        <v>1812</v>
      </c>
      <c r="G175" s="239" t="s">
        <v>413</v>
      </c>
      <c r="H175" s="240">
        <v>1</v>
      </c>
      <c r="I175" s="241"/>
      <c r="J175" s="240">
        <f>ROUND(I175*H175,2)</f>
        <v>0</v>
      </c>
      <c r="K175" s="238" t="s">
        <v>1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1813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1812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83</v>
      </c>
    </row>
    <row r="177" s="2" customFormat="1" ht="16.5" customHeight="1">
      <c r="A177" s="39"/>
      <c r="B177" s="40"/>
      <c r="C177" s="236" t="s">
        <v>410</v>
      </c>
      <c r="D177" s="236" t="s">
        <v>194</v>
      </c>
      <c r="E177" s="237" t="s">
        <v>410</v>
      </c>
      <c r="F177" s="238" t="s">
        <v>1769</v>
      </c>
      <c r="G177" s="239" t="s">
        <v>314</v>
      </c>
      <c r="H177" s="240">
        <v>205</v>
      </c>
      <c r="I177" s="241"/>
      <c r="J177" s="240">
        <f>ROUND(I177*H177,2)</f>
        <v>0</v>
      </c>
      <c r="K177" s="238" t="s">
        <v>1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1814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1769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83</v>
      </c>
    </row>
    <row r="179" s="2" customFormat="1" ht="16.5" customHeight="1">
      <c r="A179" s="39"/>
      <c r="B179" s="40"/>
      <c r="C179" s="236" t="s">
        <v>416</v>
      </c>
      <c r="D179" s="236" t="s">
        <v>194</v>
      </c>
      <c r="E179" s="237" t="s">
        <v>416</v>
      </c>
      <c r="F179" s="238" t="s">
        <v>1772</v>
      </c>
      <c r="G179" s="239" t="s">
        <v>314</v>
      </c>
      <c r="H179" s="240">
        <v>205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83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1815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1772</v>
      </c>
      <c r="G180" s="41"/>
      <c r="H180" s="41"/>
      <c r="I180" s="145"/>
      <c r="J180" s="41"/>
      <c r="K180" s="41"/>
      <c r="L180" s="45"/>
      <c r="M180" s="297"/>
      <c r="N180" s="298"/>
      <c r="O180" s="299"/>
      <c r="P180" s="299"/>
      <c r="Q180" s="299"/>
      <c r="R180" s="299"/>
      <c r="S180" s="299"/>
      <c r="T180" s="300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83</v>
      </c>
    </row>
    <row r="181" s="2" customFormat="1" ht="6.96" customHeight="1">
      <c r="A181" s="39"/>
      <c r="B181" s="67"/>
      <c r="C181" s="68"/>
      <c r="D181" s="68"/>
      <c r="E181" s="68"/>
      <c r="F181" s="68"/>
      <c r="G181" s="68"/>
      <c r="H181" s="68"/>
      <c r="I181" s="184"/>
      <c r="J181" s="68"/>
      <c r="K181" s="68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KMyyP/XUMovDXud6pL+9f6jXS8Fh/AjlQmaXbRT1p3w7JgTRiNMK9Pd74XNqnbS/dv1G3nLShvFWYDFtOZpWpQ==" hashValue="DVrZw4S68iIRm84LDxwI5p52JK3UfPcj8rn86uLvYgn5uhNiLwYHU+WxGoE/Zbnv4OkzVHnt3tXRy7IOodESQQ==" algorithmName="SHA-512" password="CC35"/>
  <autoFilter ref="C119:K180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1816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ROUND((SUM(BE120:BE182)),  2)</f>
        <v>0</v>
      </c>
      <c r="G33" s="39"/>
      <c r="H33" s="39"/>
      <c r="I33" s="163">
        <v>0.20999999999999999</v>
      </c>
      <c r="J33" s="162">
        <f>ROUND(((SUM(BE120:BE182))*I33),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ROUND((SUM(BF120:BF182)),  2)</f>
        <v>0</v>
      </c>
      <c r="G34" s="39"/>
      <c r="H34" s="39"/>
      <c r="I34" s="163">
        <v>0.14999999999999999</v>
      </c>
      <c r="J34" s="162">
        <f>ROUND(((SUM(BF120:BF182))*I34),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ROUND((SUM(BG120:BG182)),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ROUND((SUM(BH120:BH182)),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ROUND((SUM(BI120:BI182)),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15-66 - SDĚLOVACÍ VEDENÍ (SŽDC)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1545</v>
      </c>
      <c r="E99" s="197"/>
      <c r="F99" s="197"/>
      <c r="G99" s="197"/>
      <c r="H99" s="197"/>
      <c r="I99" s="198"/>
      <c r="J99" s="199">
        <f>J143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202"/>
      <c r="D100" s="203" t="s">
        <v>1546</v>
      </c>
      <c r="E100" s="204"/>
      <c r="F100" s="204"/>
      <c r="G100" s="204"/>
      <c r="H100" s="204"/>
      <c r="I100" s="205"/>
      <c r="J100" s="206">
        <f>J144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>SO 15-66 - SDĚLOVACÍ VEDENÍ (SŽDC)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P121+P143</f>
        <v>0</v>
      </c>
      <c r="Q120" s="105"/>
      <c r="R120" s="217">
        <f>R121+R143</f>
        <v>0</v>
      </c>
      <c r="S120" s="105"/>
      <c r="T120" s="218">
        <f>T121+T143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BK121+BK143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</f>
        <v>0</v>
      </c>
      <c r="Q121" s="228"/>
      <c r="R121" s="229">
        <f>R122</f>
        <v>0</v>
      </c>
      <c r="S121" s="228"/>
      <c r="T121" s="23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SUM(P123:P142)</f>
        <v>0</v>
      </c>
      <c r="Q122" s="228"/>
      <c r="R122" s="229">
        <f>SUM(R123:R142)</f>
        <v>0</v>
      </c>
      <c r="S122" s="228"/>
      <c r="T122" s="230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SUM(BK123:BK142)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81</v>
      </c>
      <c r="F123" s="238" t="s">
        <v>1547</v>
      </c>
      <c r="G123" s="239" t="s">
        <v>413</v>
      </c>
      <c r="H123" s="240">
        <v>1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1817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1547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2" customFormat="1" ht="16.5" customHeight="1">
      <c r="A125" s="39"/>
      <c r="B125" s="40"/>
      <c r="C125" s="236" t="s">
        <v>83</v>
      </c>
      <c r="D125" s="236" t="s">
        <v>194</v>
      </c>
      <c r="E125" s="237" t="s">
        <v>280</v>
      </c>
      <c r="F125" s="238" t="s">
        <v>1621</v>
      </c>
      <c r="G125" s="239" t="s">
        <v>413</v>
      </c>
      <c r="H125" s="240">
        <v>2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1818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1621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2" customFormat="1" ht="16.5" customHeight="1">
      <c r="A127" s="39"/>
      <c r="B127" s="40"/>
      <c r="C127" s="236" t="s">
        <v>212</v>
      </c>
      <c r="D127" s="236" t="s">
        <v>194</v>
      </c>
      <c r="E127" s="237" t="s">
        <v>83</v>
      </c>
      <c r="F127" s="238" t="s">
        <v>1549</v>
      </c>
      <c r="G127" s="239" t="s">
        <v>314</v>
      </c>
      <c r="H127" s="240">
        <v>115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1819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1549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2" customFormat="1" ht="16.5" customHeight="1">
      <c r="A129" s="39"/>
      <c r="B129" s="40"/>
      <c r="C129" s="236" t="s">
        <v>198</v>
      </c>
      <c r="D129" s="236" t="s">
        <v>194</v>
      </c>
      <c r="E129" s="237" t="s">
        <v>212</v>
      </c>
      <c r="F129" s="238" t="s">
        <v>1584</v>
      </c>
      <c r="G129" s="239" t="s">
        <v>413</v>
      </c>
      <c r="H129" s="240">
        <v>2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1820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1584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2" customFormat="1" ht="21.75" customHeight="1">
      <c r="A131" s="39"/>
      <c r="B131" s="40"/>
      <c r="C131" s="236" t="s">
        <v>229</v>
      </c>
      <c r="D131" s="236" t="s">
        <v>194</v>
      </c>
      <c r="E131" s="237" t="s">
        <v>198</v>
      </c>
      <c r="F131" s="238" t="s">
        <v>1551</v>
      </c>
      <c r="G131" s="239" t="s">
        <v>314</v>
      </c>
      <c r="H131" s="240">
        <v>115</v>
      </c>
      <c r="I131" s="241"/>
      <c r="J131" s="240">
        <f>ROUND(I131*H131,2)</f>
        <v>0</v>
      </c>
      <c r="K131" s="238" t="s">
        <v>1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1821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1551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2" customFormat="1" ht="16.5" customHeight="1">
      <c r="A133" s="39"/>
      <c r="B133" s="40"/>
      <c r="C133" s="236" t="s">
        <v>238</v>
      </c>
      <c r="D133" s="236" t="s">
        <v>194</v>
      </c>
      <c r="E133" s="237" t="s">
        <v>229</v>
      </c>
      <c r="F133" s="238" t="s">
        <v>1589</v>
      </c>
      <c r="G133" s="239" t="s">
        <v>314</v>
      </c>
      <c r="H133" s="240">
        <v>115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1822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1589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2" customFormat="1" ht="21.75" customHeight="1">
      <c r="A135" s="39"/>
      <c r="B135" s="40"/>
      <c r="C135" s="236" t="s">
        <v>244</v>
      </c>
      <c r="D135" s="236" t="s">
        <v>194</v>
      </c>
      <c r="E135" s="237" t="s">
        <v>238</v>
      </c>
      <c r="F135" s="238" t="s">
        <v>1553</v>
      </c>
      <c r="G135" s="239" t="s">
        <v>314</v>
      </c>
      <c r="H135" s="240">
        <v>115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1823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1553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2" customFormat="1" ht="16.5" customHeight="1">
      <c r="A137" s="39"/>
      <c r="B137" s="40"/>
      <c r="C137" s="236" t="s">
        <v>255</v>
      </c>
      <c r="D137" s="236" t="s">
        <v>194</v>
      </c>
      <c r="E137" s="237" t="s">
        <v>244</v>
      </c>
      <c r="F137" s="238" t="s">
        <v>1612</v>
      </c>
      <c r="G137" s="239" t="s">
        <v>215</v>
      </c>
      <c r="H137" s="240">
        <v>5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1824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1612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2" customFormat="1" ht="16.5" customHeight="1">
      <c r="A139" s="39"/>
      <c r="B139" s="40"/>
      <c r="C139" s="236" t="s">
        <v>272</v>
      </c>
      <c r="D139" s="236" t="s">
        <v>194</v>
      </c>
      <c r="E139" s="237" t="s">
        <v>255</v>
      </c>
      <c r="F139" s="238" t="s">
        <v>1615</v>
      </c>
      <c r="G139" s="239" t="s">
        <v>215</v>
      </c>
      <c r="H139" s="240">
        <v>12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1825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1615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2" customFormat="1" ht="16.5" customHeight="1">
      <c r="A141" s="39"/>
      <c r="B141" s="40"/>
      <c r="C141" s="236" t="s">
        <v>280</v>
      </c>
      <c r="D141" s="236" t="s">
        <v>194</v>
      </c>
      <c r="E141" s="237" t="s">
        <v>272</v>
      </c>
      <c r="F141" s="238" t="s">
        <v>1618</v>
      </c>
      <c r="G141" s="239" t="s">
        <v>215</v>
      </c>
      <c r="H141" s="240">
        <v>5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1826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1618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12" customFormat="1" ht="25.92" customHeight="1">
      <c r="A143" s="12"/>
      <c r="B143" s="220"/>
      <c r="C143" s="221"/>
      <c r="D143" s="222" t="s">
        <v>72</v>
      </c>
      <c r="E143" s="223" t="s">
        <v>1555</v>
      </c>
      <c r="F143" s="223" t="s">
        <v>1556</v>
      </c>
      <c r="G143" s="221"/>
      <c r="H143" s="221"/>
      <c r="I143" s="224"/>
      <c r="J143" s="225">
        <f>BK143</f>
        <v>0</v>
      </c>
      <c r="K143" s="221"/>
      <c r="L143" s="226"/>
      <c r="M143" s="227"/>
      <c r="N143" s="228"/>
      <c r="O143" s="228"/>
      <c r="P143" s="229">
        <f>P144</f>
        <v>0</v>
      </c>
      <c r="Q143" s="228"/>
      <c r="R143" s="229">
        <f>R144</f>
        <v>0</v>
      </c>
      <c r="S143" s="228"/>
      <c r="T143" s="230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1" t="s">
        <v>83</v>
      </c>
      <c r="AT143" s="232" t="s">
        <v>72</v>
      </c>
      <c r="AU143" s="232" t="s">
        <v>73</v>
      </c>
      <c r="AY143" s="231" t="s">
        <v>191</v>
      </c>
      <c r="BK143" s="233">
        <f>BK144</f>
        <v>0</v>
      </c>
    </row>
    <row r="144" s="12" customFormat="1" ht="22.8" customHeight="1">
      <c r="A144" s="12"/>
      <c r="B144" s="220"/>
      <c r="C144" s="221"/>
      <c r="D144" s="222" t="s">
        <v>72</v>
      </c>
      <c r="E144" s="234" t="s">
        <v>1557</v>
      </c>
      <c r="F144" s="234" t="s">
        <v>1558</v>
      </c>
      <c r="G144" s="221"/>
      <c r="H144" s="221"/>
      <c r="I144" s="224"/>
      <c r="J144" s="235">
        <f>BK144</f>
        <v>0</v>
      </c>
      <c r="K144" s="221"/>
      <c r="L144" s="226"/>
      <c r="M144" s="227"/>
      <c r="N144" s="228"/>
      <c r="O144" s="228"/>
      <c r="P144" s="229">
        <f>SUM(P145:P182)</f>
        <v>0</v>
      </c>
      <c r="Q144" s="228"/>
      <c r="R144" s="229">
        <f>SUM(R145:R182)</f>
        <v>0</v>
      </c>
      <c r="S144" s="228"/>
      <c r="T144" s="230">
        <f>SUM(T145:T182)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1" t="s">
        <v>83</v>
      </c>
      <c r="AT144" s="232" t="s">
        <v>72</v>
      </c>
      <c r="AU144" s="232" t="s">
        <v>81</v>
      </c>
      <c r="AY144" s="231" t="s">
        <v>191</v>
      </c>
      <c r="BK144" s="233">
        <f>SUM(BK145:BK182)</f>
        <v>0</v>
      </c>
    </row>
    <row r="145" s="2" customFormat="1" ht="16.5" customHeight="1">
      <c r="A145" s="39"/>
      <c r="B145" s="40"/>
      <c r="C145" s="236" t="s">
        <v>192</v>
      </c>
      <c r="D145" s="236" t="s">
        <v>194</v>
      </c>
      <c r="E145" s="237" t="s">
        <v>192</v>
      </c>
      <c r="F145" s="238" t="s">
        <v>1827</v>
      </c>
      <c r="G145" s="239" t="s">
        <v>314</v>
      </c>
      <c r="H145" s="240">
        <v>123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320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320</v>
      </c>
      <c r="BM145" s="246" t="s">
        <v>1828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1827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2" customFormat="1" ht="16.5" customHeight="1">
      <c r="A147" s="39"/>
      <c r="B147" s="40"/>
      <c r="C147" s="236" t="s">
        <v>291</v>
      </c>
      <c r="D147" s="236" t="s">
        <v>194</v>
      </c>
      <c r="E147" s="237" t="s">
        <v>291</v>
      </c>
      <c r="F147" s="238" t="s">
        <v>1829</v>
      </c>
      <c r="G147" s="239" t="s">
        <v>1830</v>
      </c>
      <c r="H147" s="240">
        <v>50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320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320</v>
      </c>
      <c r="BM147" s="246" t="s">
        <v>1831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1829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2" customFormat="1" ht="16.5" customHeight="1">
      <c r="A149" s="39"/>
      <c r="B149" s="40"/>
      <c r="C149" s="236" t="s">
        <v>299</v>
      </c>
      <c r="D149" s="236" t="s">
        <v>194</v>
      </c>
      <c r="E149" s="237" t="s">
        <v>299</v>
      </c>
      <c r="F149" s="238" t="s">
        <v>1832</v>
      </c>
      <c r="G149" s="239" t="s">
        <v>1830</v>
      </c>
      <c r="H149" s="240">
        <v>50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320</v>
      </c>
      <c r="AT149" s="246" t="s">
        <v>194</v>
      </c>
      <c r="AU149" s="246" t="s">
        <v>83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320</v>
      </c>
      <c r="BM149" s="246" t="s">
        <v>1833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1832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83</v>
      </c>
    </row>
    <row r="151" s="2" customFormat="1" ht="16.5" customHeight="1">
      <c r="A151" s="39"/>
      <c r="B151" s="40"/>
      <c r="C151" s="236" t="s">
        <v>305</v>
      </c>
      <c r="D151" s="236" t="s">
        <v>194</v>
      </c>
      <c r="E151" s="237" t="s">
        <v>305</v>
      </c>
      <c r="F151" s="238" t="s">
        <v>1834</v>
      </c>
      <c r="G151" s="239" t="s">
        <v>1830</v>
      </c>
      <c r="H151" s="240">
        <v>50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320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320</v>
      </c>
      <c r="BM151" s="246" t="s">
        <v>1835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1834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2" customFormat="1" ht="16.5" customHeight="1">
      <c r="A153" s="39"/>
      <c r="B153" s="40"/>
      <c r="C153" s="236" t="s">
        <v>8</v>
      </c>
      <c r="D153" s="236" t="s">
        <v>194</v>
      </c>
      <c r="E153" s="237" t="s">
        <v>8</v>
      </c>
      <c r="F153" s="238" t="s">
        <v>1836</v>
      </c>
      <c r="G153" s="239" t="s">
        <v>1830</v>
      </c>
      <c r="H153" s="240">
        <v>50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320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320</v>
      </c>
      <c r="BM153" s="246" t="s">
        <v>1837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1836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2" customFormat="1" ht="16.5" customHeight="1">
      <c r="A155" s="39"/>
      <c r="B155" s="40"/>
      <c r="C155" s="236" t="s">
        <v>320</v>
      </c>
      <c r="D155" s="236" t="s">
        <v>194</v>
      </c>
      <c r="E155" s="237" t="s">
        <v>320</v>
      </c>
      <c r="F155" s="238" t="s">
        <v>1643</v>
      </c>
      <c r="G155" s="239" t="s">
        <v>413</v>
      </c>
      <c r="H155" s="240">
        <v>2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320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320</v>
      </c>
      <c r="BM155" s="246" t="s">
        <v>1838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1643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2" customFormat="1" ht="16.5" customHeight="1">
      <c r="A157" s="39"/>
      <c r="B157" s="40"/>
      <c r="C157" s="236" t="s">
        <v>328</v>
      </c>
      <c r="D157" s="236" t="s">
        <v>194</v>
      </c>
      <c r="E157" s="237" t="s">
        <v>328</v>
      </c>
      <c r="F157" s="238" t="s">
        <v>1646</v>
      </c>
      <c r="G157" s="239" t="s">
        <v>413</v>
      </c>
      <c r="H157" s="240">
        <v>2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320</v>
      </c>
      <c r="AT157" s="246" t="s">
        <v>194</v>
      </c>
      <c r="AU157" s="246" t="s">
        <v>83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320</v>
      </c>
      <c r="BM157" s="246" t="s">
        <v>1839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1646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83</v>
      </c>
    </row>
    <row r="159" s="2" customFormat="1" ht="16.5" customHeight="1">
      <c r="A159" s="39"/>
      <c r="B159" s="40"/>
      <c r="C159" s="236" t="s">
        <v>334</v>
      </c>
      <c r="D159" s="236" t="s">
        <v>194</v>
      </c>
      <c r="E159" s="237" t="s">
        <v>334</v>
      </c>
      <c r="F159" s="238" t="s">
        <v>1840</v>
      </c>
      <c r="G159" s="239" t="s">
        <v>1062</v>
      </c>
      <c r="H159" s="240">
        <v>4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320</v>
      </c>
      <c r="AT159" s="246" t="s">
        <v>194</v>
      </c>
      <c r="AU159" s="246" t="s">
        <v>83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320</v>
      </c>
      <c r="BM159" s="246" t="s">
        <v>1841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1840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83</v>
      </c>
    </row>
    <row r="161" s="2" customFormat="1" ht="16.5" customHeight="1">
      <c r="A161" s="39"/>
      <c r="B161" s="40"/>
      <c r="C161" s="236" t="s">
        <v>340</v>
      </c>
      <c r="D161" s="236" t="s">
        <v>194</v>
      </c>
      <c r="E161" s="237" t="s">
        <v>340</v>
      </c>
      <c r="F161" s="238" t="s">
        <v>1842</v>
      </c>
      <c r="G161" s="239" t="s">
        <v>1062</v>
      </c>
      <c r="H161" s="240">
        <v>4</v>
      </c>
      <c r="I161" s="241"/>
      <c r="J161" s="240">
        <f>ROUND(I161*H161,2)</f>
        <v>0</v>
      </c>
      <c r="K161" s="238" t="s">
        <v>1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320</v>
      </c>
      <c r="AT161" s="246" t="s">
        <v>194</v>
      </c>
      <c r="AU161" s="246" t="s">
        <v>83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320</v>
      </c>
      <c r="BM161" s="246" t="s">
        <v>1843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1842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83</v>
      </c>
    </row>
    <row r="163" s="2" customFormat="1" ht="16.5" customHeight="1">
      <c r="A163" s="39"/>
      <c r="B163" s="40"/>
      <c r="C163" s="236" t="s">
        <v>346</v>
      </c>
      <c r="D163" s="236" t="s">
        <v>194</v>
      </c>
      <c r="E163" s="237" t="s">
        <v>346</v>
      </c>
      <c r="F163" s="238" t="s">
        <v>1649</v>
      </c>
      <c r="G163" s="239" t="s">
        <v>1062</v>
      </c>
      <c r="H163" s="240">
        <v>6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320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320</v>
      </c>
      <c r="BM163" s="246" t="s">
        <v>1844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1649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2" customFormat="1" ht="16.5" customHeight="1">
      <c r="A165" s="39"/>
      <c r="B165" s="40"/>
      <c r="C165" s="236" t="s">
        <v>7</v>
      </c>
      <c r="D165" s="236" t="s">
        <v>194</v>
      </c>
      <c r="E165" s="237" t="s">
        <v>7</v>
      </c>
      <c r="F165" s="238" t="s">
        <v>1652</v>
      </c>
      <c r="G165" s="239" t="s">
        <v>1062</v>
      </c>
      <c r="H165" s="240">
        <v>4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320</v>
      </c>
      <c r="AT165" s="246" t="s">
        <v>194</v>
      </c>
      <c r="AU165" s="246" t="s">
        <v>83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320</v>
      </c>
      <c r="BM165" s="246" t="s">
        <v>1845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1652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83</v>
      </c>
    </row>
    <row r="167" s="2" customFormat="1" ht="16.5" customHeight="1">
      <c r="A167" s="39"/>
      <c r="B167" s="40"/>
      <c r="C167" s="236" t="s">
        <v>367</v>
      </c>
      <c r="D167" s="236" t="s">
        <v>194</v>
      </c>
      <c r="E167" s="237" t="s">
        <v>367</v>
      </c>
      <c r="F167" s="238" t="s">
        <v>1655</v>
      </c>
      <c r="G167" s="239" t="s">
        <v>1656</v>
      </c>
      <c r="H167" s="240">
        <v>0.5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1846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1655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2" customFormat="1" ht="16.5" customHeight="1">
      <c r="A169" s="39"/>
      <c r="B169" s="40"/>
      <c r="C169" s="236" t="s">
        <v>376</v>
      </c>
      <c r="D169" s="236" t="s">
        <v>194</v>
      </c>
      <c r="E169" s="237" t="s">
        <v>376</v>
      </c>
      <c r="F169" s="238" t="s">
        <v>1659</v>
      </c>
      <c r="G169" s="239" t="s">
        <v>1062</v>
      </c>
      <c r="H169" s="240">
        <v>4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1847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1659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2" customFormat="1" ht="16.5" customHeight="1">
      <c r="A171" s="39"/>
      <c r="B171" s="40"/>
      <c r="C171" s="236" t="s">
        <v>387</v>
      </c>
      <c r="D171" s="236" t="s">
        <v>194</v>
      </c>
      <c r="E171" s="237" t="s">
        <v>387</v>
      </c>
      <c r="F171" s="238" t="s">
        <v>1662</v>
      </c>
      <c r="G171" s="239" t="s">
        <v>1062</v>
      </c>
      <c r="H171" s="240">
        <v>4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1848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1662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83</v>
      </c>
    </row>
    <row r="173" s="2" customFormat="1" ht="16.5" customHeight="1">
      <c r="A173" s="39"/>
      <c r="B173" s="40"/>
      <c r="C173" s="236" t="s">
        <v>395</v>
      </c>
      <c r="D173" s="236" t="s">
        <v>194</v>
      </c>
      <c r="E173" s="237" t="s">
        <v>395</v>
      </c>
      <c r="F173" s="238" t="s">
        <v>1665</v>
      </c>
      <c r="G173" s="239" t="s">
        <v>1062</v>
      </c>
      <c r="H173" s="240">
        <v>4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1849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1665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2" customFormat="1" ht="16.5" customHeight="1">
      <c r="A175" s="39"/>
      <c r="B175" s="40"/>
      <c r="C175" s="236" t="s">
        <v>404</v>
      </c>
      <c r="D175" s="236" t="s">
        <v>194</v>
      </c>
      <c r="E175" s="237" t="s">
        <v>404</v>
      </c>
      <c r="F175" s="238" t="s">
        <v>1850</v>
      </c>
      <c r="G175" s="239" t="s">
        <v>314</v>
      </c>
      <c r="H175" s="240">
        <v>123</v>
      </c>
      <c r="I175" s="241"/>
      <c r="J175" s="240">
        <f>ROUND(I175*H175,2)</f>
        <v>0</v>
      </c>
      <c r="K175" s="238" t="s">
        <v>1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1851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1850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83</v>
      </c>
    </row>
    <row r="177" s="2" customFormat="1" ht="16.5" customHeight="1">
      <c r="A177" s="39"/>
      <c r="B177" s="40"/>
      <c r="C177" s="236" t="s">
        <v>410</v>
      </c>
      <c r="D177" s="236" t="s">
        <v>194</v>
      </c>
      <c r="E177" s="237" t="s">
        <v>410</v>
      </c>
      <c r="F177" s="238" t="s">
        <v>1852</v>
      </c>
      <c r="G177" s="239" t="s">
        <v>413</v>
      </c>
      <c r="H177" s="240">
        <v>2</v>
      </c>
      <c r="I177" s="241"/>
      <c r="J177" s="240">
        <f>ROUND(I177*H177,2)</f>
        <v>0</v>
      </c>
      <c r="K177" s="238" t="s">
        <v>1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1853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1852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83</v>
      </c>
    </row>
    <row r="179" s="2" customFormat="1" ht="16.5" customHeight="1">
      <c r="A179" s="39"/>
      <c r="B179" s="40"/>
      <c r="C179" s="236" t="s">
        <v>416</v>
      </c>
      <c r="D179" s="236" t="s">
        <v>194</v>
      </c>
      <c r="E179" s="237" t="s">
        <v>416</v>
      </c>
      <c r="F179" s="238" t="s">
        <v>1854</v>
      </c>
      <c r="G179" s="239" t="s">
        <v>413</v>
      </c>
      <c r="H179" s="240">
        <v>2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83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1855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1854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83</v>
      </c>
    </row>
    <row r="181" s="2" customFormat="1" ht="21.75" customHeight="1">
      <c r="A181" s="39"/>
      <c r="B181" s="40"/>
      <c r="C181" s="236" t="s">
        <v>422</v>
      </c>
      <c r="D181" s="236" t="s">
        <v>194</v>
      </c>
      <c r="E181" s="237" t="s">
        <v>422</v>
      </c>
      <c r="F181" s="238" t="s">
        <v>1856</v>
      </c>
      <c r="G181" s="239" t="s">
        <v>413</v>
      </c>
      <c r="H181" s="240">
        <v>4</v>
      </c>
      <c r="I181" s="241"/>
      <c r="J181" s="240">
        <f>ROUND(I181*H181,2)</f>
        <v>0</v>
      </c>
      <c r="K181" s="238" t="s">
        <v>1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320</v>
      </c>
      <c r="AT181" s="246" t="s">
        <v>194</v>
      </c>
      <c r="AU181" s="246" t="s">
        <v>83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320</v>
      </c>
      <c r="BM181" s="246" t="s">
        <v>1857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1856</v>
      </c>
      <c r="G182" s="41"/>
      <c r="H182" s="41"/>
      <c r="I182" s="145"/>
      <c r="J182" s="41"/>
      <c r="K182" s="41"/>
      <c r="L182" s="45"/>
      <c r="M182" s="297"/>
      <c r="N182" s="298"/>
      <c r="O182" s="299"/>
      <c r="P182" s="299"/>
      <c r="Q182" s="299"/>
      <c r="R182" s="299"/>
      <c r="S182" s="299"/>
      <c r="T182" s="300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83</v>
      </c>
    </row>
    <row r="183" s="2" customFormat="1" ht="6.96" customHeight="1">
      <c r="A183" s="39"/>
      <c r="B183" s="67"/>
      <c r="C183" s="68"/>
      <c r="D183" s="68"/>
      <c r="E183" s="68"/>
      <c r="F183" s="68"/>
      <c r="G183" s="68"/>
      <c r="H183" s="68"/>
      <c r="I183" s="184"/>
      <c r="J183" s="68"/>
      <c r="K183" s="68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vgEV64h6xeB9e4fKfRyv6wiMfVCjNBh9lS1NW2NPZKFL8O041KULRmGOYIlDbFmTL5i8K2UNUgXnhqUFMxBzvQ==" hashValue="SVar/4ujssI9thYEs5cfngB/ped0BEThUX1awuIECHJQKBhBWwnlLz9MrgJK69orkGhAUItvrNw2/Scs1ZJE6Q==" algorithmName="SHA-512" password="CC35"/>
  <autoFilter ref="C119:K18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1858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ROUND(J133,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ROUND((SUM(BE133:BE372)),  2)</f>
        <v>0</v>
      </c>
      <c r="G33" s="39"/>
      <c r="H33" s="39"/>
      <c r="I33" s="163">
        <v>0.20999999999999999</v>
      </c>
      <c r="J33" s="162">
        <f>ROUND(((SUM(BE133:BE372))*I33),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ROUND((SUM(BF133:BF372)),  2)</f>
        <v>0</v>
      </c>
      <c r="G34" s="39"/>
      <c r="H34" s="39"/>
      <c r="I34" s="163">
        <v>0.14999999999999999</v>
      </c>
      <c r="J34" s="162">
        <f>ROUND(((SUM(BF133:BF372))*I34),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ROUND((SUM(BG133:BG372)),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ROUND((SUM(BH133:BH372)),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ROUND((SUM(BI133:BI372)),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16-01 - DEŠŤOVÁ KANALIZACE (DPO)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J133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1859</v>
      </c>
      <c r="E97" s="197"/>
      <c r="F97" s="197"/>
      <c r="G97" s="197"/>
      <c r="H97" s="197"/>
      <c r="I97" s="198"/>
      <c r="J97" s="199">
        <f>J134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1860</v>
      </c>
      <c r="E98" s="197"/>
      <c r="F98" s="197"/>
      <c r="G98" s="197"/>
      <c r="H98" s="197"/>
      <c r="I98" s="198"/>
      <c r="J98" s="199">
        <f>J153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1861</v>
      </c>
      <c r="E99" s="197"/>
      <c r="F99" s="197"/>
      <c r="G99" s="197"/>
      <c r="H99" s="197"/>
      <c r="I99" s="198"/>
      <c r="J99" s="199">
        <f>J159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1862</v>
      </c>
      <c r="E100" s="197"/>
      <c r="F100" s="197"/>
      <c r="G100" s="197"/>
      <c r="H100" s="197"/>
      <c r="I100" s="198"/>
      <c r="J100" s="199">
        <f>J176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1863</v>
      </c>
      <c r="E101" s="197"/>
      <c r="F101" s="197"/>
      <c r="G101" s="197"/>
      <c r="H101" s="197"/>
      <c r="I101" s="198"/>
      <c r="J101" s="199">
        <f>J191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1864</v>
      </c>
      <c r="E102" s="197"/>
      <c r="F102" s="197"/>
      <c r="G102" s="197"/>
      <c r="H102" s="197"/>
      <c r="I102" s="198"/>
      <c r="J102" s="199">
        <f>J212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4"/>
      <c r="C103" s="195"/>
      <c r="D103" s="196" t="s">
        <v>1865</v>
      </c>
      <c r="E103" s="197"/>
      <c r="F103" s="197"/>
      <c r="G103" s="197"/>
      <c r="H103" s="197"/>
      <c r="I103" s="198"/>
      <c r="J103" s="199">
        <f>J236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4"/>
      <c r="C104" s="195"/>
      <c r="D104" s="196" t="s">
        <v>1866</v>
      </c>
      <c r="E104" s="197"/>
      <c r="F104" s="197"/>
      <c r="G104" s="197"/>
      <c r="H104" s="197"/>
      <c r="I104" s="198"/>
      <c r="J104" s="199">
        <f>J256</f>
        <v>0</v>
      </c>
      <c r="K104" s="195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4"/>
      <c r="C105" s="195"/>
      <c r="D105" s="196" t="s">
        <v>1867</v>
      </c>
      <c r="E105" s="197"/>
      <c r="F105" s="197"/>
      <c r="G105" s="197"/>
      <c r="H105" s="197"/>
      <c r="I105" s="198"/>
      <c r="J105" s="199">
        <f>J261</f>
        <v>0</v>
      </c>
      <c r="K105" s="195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4"/>
      <c r="C106" s="195"/>
      <c r="D106" s="196" t="s">
        <v>1868</v>
      </c>
      <c r="E106" s="197"/>
      <c r="F106" s="197"/>
      <c r="G106" s="197"/>
      <c r="H106" s="197"/>
      <c r="I106" s="198"/>
      <c r="J106" s="199">
        <f>J267</f>
        <v>0</v>
      </c>
      <c r="K106" s="195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4"/>
      <c r="C107" s="195"/>
      <c r="D107" s="196" t="s">
        <v>1869</v>
      </c>
      <c r="E107" s="197"/>
      <c r="F107" s="197"/>
      <c r="G107" s="197"/>
      <c r="H107" s="197"/>
      <c r="I107" s="198"/>
      <c r="J107" s="199">
        <f>J283</f>
        <v>0</v>
      </c>
      <c r="K107" s="195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4"/>
      <c r="C108" s="195"/>
      <c r="D108" s="196" t="s">
        <v>1870</v>
      </c>
      <c r="E108" s="197"/>
      <c r="F108" s="197"/>
      <c r="G108" s="197"/>
      <c r="H108" s="197"/>
      <c r="I108" s="198"/>
      <c r="J108" s="199">
        <f>J296</f>
        <v>0</v>
      </c>
      <c r="K108" s="195"/>
      <c r="L108" s="20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4"/>
      <c r="C109" s="195"/>
      <c r="D109" s="196" t="s">
        <v>1416</v>
      </c>
      <c r="E109" s="197"/>
      <c r="F109" s="197"/>
      <c r="G109" s="197"/>
      <c r="H109" s="197"/>
      <c r="I109" s="198"/>
      <c r="J109" s="199">
        <f>J338</f>
        <v>0</v>
      </c>
      <c r="K109" s="195"/>
      <c r="L109" s="200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4"/>
      <c r="C110" s="195"/>
      <c r="D110" s="196" t="s">
        <v>1871</v>
      </c>
      <c r="E110" s="197"/>
      <c r="F110" s="197"/>
      <c r="G110" s="197"/>
      <c r="H110" s="197"/>
      <c r="I110" s="198"/>
      <c r="J110" s="199">
        <f>J345</f>
        <v>0</v>
      </c>
      <c r="K110" s="195"/>
      <c r="L110" s="20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4"/>
      <c r="C111" s="195"/>
      <c r="D111" s="196" t="s">
        <v>1872</v>
      </c>
      <c r="E111" s="197"/>
      <c r="F111" s="197"/>
      <c r="G111" s="197"/>
      <c r="H111" s="197"/>
      <c r="I111" s="198"/>
      <c r="J111" s="199">
        <f>J351</f>
        <v>0</v>
      </c>
      <c r="K111" s="195"/>
      <c r="L111" s="200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94"/>
      <c r="C112" s="195"/>
      <c r="D112" s="196" t="s">
        <v>1873</v>
      </c>
      <c r="E112" s="197"/>
      <c r="F112" s="197"/>
      <c r="G112" s="197"/>
      <c r="H112" s="197"/>
      <c r="I112" s="198"/>
      <c r="J112" s="199">
        <f>J357</f>
        <v>0</v>
      </c>
      <c r="K112" s="195"/>
      <c r="L112" s="200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94"/>
      <c r="C113" s="195"/>
      <c r="D113" s="196" t="s">
        <v>1874</v>
      </c>
      <c r="E113" s="197"/>
      <c r="F113" s="197"/>
      <c r="G113" s="197"/>
      <c r="H113" s="197"/>
      <c r="I113" s="198"/>
      <c r="J113" s="199">
        <f>J363</f>
        <v>0</v>
      </c>
      <c r="K113" s="195"/>
      <c r="L113" s="200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2" customFormat="1" ht="21.84" customHeight="1">
      <c r="A114" s="39"/>
      <c r="B114" s="40"/>
      <c r="C114" s="41"/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67"/>
      <c r="C115" s="68"/>
      <c r="D115" s="68"/>
      <c r="E115" s="68"/>
      <c r="F115" s="68"/>
      <c r="G115" s="68"/>
      <c r="H115" s="68"/>
      <c r="I115" s="184"/>
      <c r="J115" s="68"/>
      <c r="K115" s="68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9" s="2" customFormat="1" ht="6.96" customHeight="1">
      <c r="A119" s="39"/>
      <c r="B119" s="69"/>
      <c r="C119" s="70"/>
      <c r="D119" s="70"/>
      <c r="E119" s="70"/>
      <c r="F119" s="70"/>
      <c r="G119" s="70"/>
      <c r="H119" s="70"/>
      <c r="I119" s="187"/>
      <c r="J119" s="70"/>
      <c r="K119" s="70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4.96" customHeight="1">
      <c r="A120" s="39"/>
      <c r="B120" s="40"/>
      <c r="C120" s="24" t="s">
        <v>176</v>
      </c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145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15</v>
      </c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188" t="str">
        <f>E7</f>
        <v>Rekonstrukce TT na ul. Pavlova vč. zastávky Rodimcevova</v>
      </c>
      <c r="F123" s="33"/>
      <c r="G123" s="33"/>
      <c r="H123" s="33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160</v>
      </c>
      <c r="D124" s="41"/>
      <c r="E124" s="41"/>
      <c r="F124" s="41"/>
      <c r="G124" s="41"/>
      <c r="H124" s="41"/>
      <c r="I124" s="145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77" t="str">
        <f>E9</f>
        <v xml:space="preserve">SO 16-01 - DEŠŤOVÁ KANALIZACE (DPO) </v>
      </c>
      <c r="F125" s="41"/>
      <c r="G125" s="41"/>
      <c r="H125" s="41"/>
      <c r="I125" s="145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145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F12</f>
        <v xml:space="preserve"> </v>
      </c>
      <c r="G127" s="41"/>
      <c r="H127" s="41"/>
      <c r="I127" s="148" t="s">
        <v>21</v>
      </c>
      <c r="J127" s="80" t="str">
        <f>IF(J12="","",J12)</f>
        <v>19. 11. 2019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145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23</v>
      </c>
      <c r="D129" s="41"/>
      <c r="E129" s="41"/>
      <c r="F129" s="28" t="str">
        <f>E15</f>
        <v xml:space="preserve"> </v>
      </c>
      <c r="G129" s="41"/>
      <c r="H129" s="41"/>
      <c r="I129" s="148" t="s">
        <v>29</v>
      </c>
      <c r="J129" s="37" t="str">
        <f>E21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27</v>
      </c>
      <c r="D130" s="41"/>
      <c r="E130" s="41"/>
      <c r="F130" s="28" t="str">
        <f>IF(E18="","",E18)</f>
        <v>Vyplň údaj</v>
      </c>
      <c r="G130" s="41"/>
      <c r="H130" s="41"/>
      <c r="I130" s="148" t="s">
        <v>31</v>
      </c>
      <c r="J130" s="37" t="str">
        <f>E24</f>
        <v xml:space="preserve"> 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145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08"/>
      <c r="B132" s="209"/>
      <c r="C132" s="210" t="s">
        <v>177</v>
      </c>
      <c r="D132" s="211" t="s">
        <v>58</v>
      </c>
      <c r="E132" s="211" t="s">
        <v>54</v>
      </c>
      <c r="F132" s="211" t="s">
        <v>55</v>
      </c>
      <c r="G132" s="211" t="s">
        <v>178</v>
      </c>
      <c r="H132" s="211" t="s">
        <v>179</v>
      </c>
      <c r="I132" s="212" t="s">
        <v>180</v>
      </c>
      <c r="J132" s="211" t="s">
        <v>164</v>
      </c>
      <c r="K132" s="213" t="s">
        <v>181</v>
      </c>
      <c r="L132" s="214"/>
      <c r="M132" s="101" t="s">
        <v>1</v>
      </c>
      <c r="N132" s="102" t="s">
        <v>37</v>
      </c>
      <c r="O132" s="102" t="s">
        <v>182</v>
      </c>
      <c r="P132" s="102" t="s">
        <v>183</v>
      </c>
      <c r="Q132" s="102" t="s">
        <v>184</v>
      </c>
      <c r="R132" s="102" t="s">
        <v>185</v>
      </c>
      <c r="S132" s="102" t="s">
        <v>186</v>
      </c>
      <c r="T132" s="103" t="s">
        <v>187</v>
      </c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</row>
    <row r="133" s="2" customFormat="1" ht="22.8" customHeight="1">
      <c r="A133" s="39"/>
      <c r="B133" s="40"/>
      <c r="C133" s="108" t="s">
        <v>188</v>
      </c>
      <c r="D133" s="41"/>
      <c r="E133" s="41"/>
      <c r="F133" s="41"/>
      <c r="G133" s="41"/>
      <c r="H133" s="41"/>
      <c r="I133" s="145"/>
      <c r="J133" s="215">
        <f>BK133</f>
        <v>0</v>
      </c>
      <c r="K133" s="41"/>
      <c r="L133" s="45"/>
      <c r="M133" s="104"/>
      <c r="N133" s="216"/>
      <c r="O133" s="105"/>
      <c r="P133" s="217">
        <f>P134+P153+P159+P176+P191+P212+P236+P256+P261+P267+P283+P296+P338+P345+P351+P357+P363</f>
        <v>0</v>
      </c>
      <c r="Q133" s="105"/>
      <c r="R133" s="217">
        <f>R134+R153+R159+R176+R191+R212+R236+R256+R261+R267+R283+R296+R338+R345+R351+R357+R363</f>
        <v>4467.1725472999997</v>
      </c>
      <c r="S133" s="105"/>
      <c r="T133" s="218">
        <f>T134+T153+T159+T176+T191+T212+T236+T256+T261+T267+T283+T296+T338+T345+T351+T357+T363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72</v>
      </c>
      <c r="AU133" s="18" t="s">
        <v>166</v>
      </c>
      <c r="BK133" s="219">
        <f>BK134+BK153+BK159+BK176+BK191+BK212+BK236+BK256+BK261+BK267+BK283+BK296+BK338+BK345+BK351+BK357+BK363</f>
        <v>0</v>
      </c>
    </row>
    <row r="134" s="12" customFormat="1" ht="25.92" customHeight="1">
      <c r="A134" s="12"/>
      <c r="B134" s="220"/>
      <c r="C134" s="221"/>
      <c r="D134" s="222" t="s">
        <v>72</v>
      </c>
      <c r="E134" s="223" t="s">
        <v>192</v>
      </c>
      <c r="F134" s="223" t="s">
        <v>1875</v>
      </c>
      <c r="G134" s="221"/>
      <c r="H134" s="221"/>
      <c r="I134" s="224"/>
      <c r="J134" s="225">
        <f>BK134</f>
        <v>0</v>
      </c>
      <c r="K134" s="221"/>
      <c r="L134" s="226"/>
      <c r="M134" s="227"/>
      <c r="N134" s="228"/>
      <c r="O134" s="228"/>
      <c r="P134" s="229">
        <f>SUM(P135:P152)</f>
        <v>0</v>
      </c>
      <c r="Q134" s="228"/>
      <c r="R134" s="229">
        <f>SUM(R135:R152)</f>
        <v>0.55172939999999993</v>
      </c>
      <c r="S134" s="228"/>
      <c r="T134" s="230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1" t="s">
        <v>198</v>
      </c>
      <c r="AT134" s="232" t="s">
        <v>72</v>
      </c>
      <c r="AU134" s="232" t="s">
        <v>73</v>
      </c>
      <c r="AY134" s="231" t="s">
        <v>191</v>
      </c>
      <c r="BK134" s="233">
        <f>SUM(BK135:BK152)</f>
        <v>0</v>
      </c>
    </row>
    <row r="135" s="2" customFormat="1" ht="16.5" customHeight="1">
      <c r="A135" s="39"/>
      <c r="B135" s="40"/>
      <c r="C135" s="236" t="s">
        <v>81</v>
      </c>
      <c r="D135" s="236" t="s">
        <v>194</v>
      </c>
      <c r="E135" s="237" t="s">
        <v>1876</v>
      </c>
      <c r="F135" s="238" t="s">
        <v>1877</v>
      </c>
      <c r="G135" s="239" t="s">
        <v>1878</v>
      </c>
      <c r="H135" s="240">
        <v>100</v>
      </c>
      <c r="I135" s="241"/>
      <c r="J135" s="240">
        <f>ROUND(I135*H135,2)</f>
        <v>0</v>
      </c>
      <c r="K135" s="238" t="s">
        <v>1879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81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1880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1877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81</v>
      </c>
    </row>
    <row r="137" s="2" customFormat="1">
      <c r="A137" s="39"/>
      <c r="B137" s="40"/>
      <c r="C137" s="41"/>
      <c r="D137" s="248" t="s">
        <v>277</v>
      </c>
      <c r="E137" s="41"/>
      <c r="F137" s="284" t="s">
        <v>1881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277</v>
      </c>
      <c r="AU137" s="18" t="s">
        <v>81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1882</v>
      </c>
      <c r="G138" s="263"/>
      <c r="H138" s="266">
        <v>100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81</v>
      </c>
      <c r="AV138" s="14" t="s">
        <v>83</v>
      </c>
      <c r="AW138" s="14" t="s">
        <v>30</v>
      </c>
      <c r="AX138" s="14" t="s">
        <v>73</v>
      </c>
      <c r="AY138" s="272" t="s">
        <v>191</v>
      </c>
    </row>
    <row r="139" s="15" customFormat="1">
      <c r="A139" s="15"/>
      <c r="B139" s="273"/>
      <c r="C139" s="274"/>
      <c r="D139" s="248" t="s">
        <v>201</v>
      </c>
      <c r="E139" s="275" t="s">
        <v>1</v>
      </c>
      <c r="F139" s="276" t="s">
        <v>205</v>
      </c>
      <c r="G139" s="274"/>
      <c r="H139" s="277">
        <v>100</v>
      </c>
      <c r="I139" s="278"/>
      <c r="J139" s="274"/>
      <c r="K139" s="274"/>
      <c r="L139" s="279"/>
      <c r="M139" s="280"/>
      <c r="N139" s="281"/>
      <c r="O139" s="281"/>
      <c r="P139" s="281"/>
      <c r="Q139" s="281"/>
      <c r="R139" s="281"/>
      <c r="S139" s="281"/>
      <c r="T139" s="28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3" t="s">
        <v>201</v>
      </c>
      <c r="AU139" s="283" t="s">
        <v>81</v>
      </c>
      <c r="AV139" s="15" t="s">
        <v>198</v>
      </c>
      <c r="AW139" s="15" t="s">
        <v>30</v>
      </c>
      <c r="AX139" s="15" t="s">
        <v>81</v>
      </c>
      <c r="AY139" s="283" t="s">
        <v>191</v>
      </c>
    </row>
    <row r="140" s="2" customFormat="1" ht="16.5" customHeight="1">
      <c r="A140" s="39"/>
      <c r="B140" s="40"/>
      <c r="C140" s="236" t="s">
        <v>83</v>
      </c>
      <c r="D140" s="236" t="s">
        <v>194</v>
      </c>
      <c r="E140" s="237" t="s">
        <v>1883</v>
      </c>
      <c r="F140" s="238" t="s">
        <v>1884</v>
      </c>
      <c r="G140" s="239" t="s">
        <v>314</v>
      </c>
      <c r="H140" s="240">
        <v>18.84</v>
      </c>
      <c r="I140" s="241"/>
      <c r="J140" s="240">
        <f>ROUND(I140*H140,2)</f>
        <v>0</v>
      </c>
      <c r="K140" s="238" t="s">
        <v>1879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0.010699999999999999</v>
      </c>
      <c r="R140" s="244">
        <f>Q140*H140</f>
        <v>0.20158799999999999</v>
      </c>
      <c r="S140" s="244">
        <v>0</v>
      </c>
      <c r="T140" s="24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198</v>
      </c>
      <c r="AT140" s="246" t="s">
        <v>194</v>
      </c>
      <c r="AU140" s="246" t="s">
        <v>81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198</v>
      </c>
      <c r="BM140" s="246" t="s">
        <v>1885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1884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81</v>
      </c>
    </row>
    <row r="142" s="2" customFormat="1">
      <c r="A142" s="39"/>
      <c r="B142" s="40"/>
      <c r="C142" s="41"/>
      <c r="D142" s="248" t="s">
        <v>277</v>
      </c>
      <c r="E142" s="41"/>
      <c r="F142" s="284" t="s">
        <v>1886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277</v>
      </c>
      <c r="AU142" s="18" t="s">
        <v>81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1887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81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4" customFormat="1">
      <c r="A144" s="14"/>
      <c r="B144" s="262"/>
      <c r="C144" s="263"/>
      <c r="D144" s="248" t="s">
        <v>201</v>
      </c>
      <c r="E144" s="264" t="s">
        <v>1</v>
      </c>
      <c r="F144" s="265" t="s">
        <v>1888</v>
      </c>
      <c r="G144" s="263"/>
      <c r="H144" s="266">
        <v>12.560000000000001</v>
      </c>
      <c r="I144" s="267"/>
      <c r="J144" s="263"/>
      <c r="K144" s="263"/>
      <c r="L144" s="268"/>
      <c r="M144" s="269"/>
      <c r="N144" s="270"/>
      <c r="O144" s="270"/>
      <c r="P144" s="270"/>
      <c r="Q144" s="270"/>
      <c r="R144" s="270"/>
      <c r="S144" s="270"/>
      <c r="T144" s="27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2" t="s">
        <v>201</v>
      </c>
      <c r="AU144" s="272" t="s">
        <v>81</v>
      </c>
      <c r="AV144" s="14" t="s">
        <v>83</v>
      </c>
      <c r="AW144" s="14" t="s">
        <v>30</v>
      </c>
      <c r="AX144" s="14" t="s">
        <v>73</v>
      </c>
      <c r="AY144" s="272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1889</v>
      </c>
      <c r="G145" s="263"/>
      <c r="H145" s="266">
        <v>6.2800000000000002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81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5" customFormat="1">
      <c r="A146" s="15"/>
      <c r="B146" s="273"/>
      <c r="C146" s="274"/>
      <c r="D146" s="248" t="s">
        <v>201</v>
      </c>
      <c r="E146" s="275" t="s">
        <v>1</v>
      </c>
      <c r="F146" s="276" t="s">
        <v>205</v>
      </c>
      <c r="G146" s="274"/>
      <c r="H146" s="277">
        <v>18.84</v>
      </c>
      <c r="I146" s="278"/>
      <c r="J146" s="274"/>
      <c r="K146" s="274"/>
      <c r="L146" s="279"/>
      <c r="M146" s="280"/>
      <c r="N146" s="281"/>
      <c r="O146" s="281"/>
      <c r="P146" s="281"/>
      <c r="Q146" s="281"/>
      <c r="R146" s="281"/>
      <c r="S146" s="281"/>
      <c r="T146" s="28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3" t="s">
        <v>201</v>
      </c>
      <c r="AU146" s="283" t="s">
        <v>81</v>
      </c>
      <c r="AV146" s="15" t="s">
        <v>198</v>
      </c>
      <c r="AW146" s="15" t="s">
        <v>30</v>
      </c>
      <c r="AX146" s="15" t="s">
        <v>81</v>
      </c>
      <c r="AY146" s="283" t="s">
        <v>191</v>
      </c>
    </row>
    <row r="147" s="2" customFormat="1" ht="16.5" customHeight="1">
      <c r="A147" s="39"/>
      <c r="B147" s="40"/>
      <c r="C147" s="236" t="s">
        <v>212</v>
      </c>
      <c r="D147" s="236" t="s">
        <v>194</v>
      </c>
      <c r="E147" s="237" t="s">
        <v>1890</v>
      </c>
      <c r="F147" s="238" t="s">
        <v>1891</v>
      </c>
      <c r="G147" s="239" t="s">
        <v>314</v>
      </c>
      <c r="H147" s="240">
        <v>14.130000000000001</v>
      </c>
      <c r="I147" s="241"/>
      <c r="J147" s="240">
        <f>ROUND(I147*H147,2)</f>
        <v>0</v>
      </c>
      <c r="K147" s="238" t="s">
        <v>1879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0.02478</v>
      </c>
      <c r="R147" s="244">
        <f>Q147*H147</f>
        <v>0.35014139999999999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81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1892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1891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81</v>
      </c>
    </row>
    <row r="149" s="2" customFormat="1">
      <c r="A149" s="39"/>
      <c r="B149" s="40"/>
      <c r="C149" s="41"/>
      <c r="D149" s="248" t="s">
        <v>277</v>
      </c>
      <c r="E149" s="41"/>
      <c r="F149" s="284" t="s">
        <v>1893</v>
      </c>
      <c r="G149" s="41"/>
      <c r="H149" s="41"/>
      <c r="I149" s="145"/>
      <c r="J149" s="41"/>
      <c r="K149" s="41"/>
      <c r="L149" s="45"/>
      <c r="M149" s="250"/>
      <c r="N149" s="251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277</v>
      </c>
      <c r="AU149" s="18" t="s">
        <v>81</v>
      </c>
    </row>
    <row r="150" s="14" customFormat="1">
      <c r="A150" s="14"/>
      <c r="B150" s="262"/>
      <c r="C150" s="263"/>
      <c r="D150" s="248" t="s">
        <v>201</v>
      </c>
      <c r="E150" s="264" t="s">
        <v>1</v>
      </c>
      <c r="F150" s="265" t="s">
        <v>1894</v>
      </c>
      <c r="G150" s="263"/>
      <c r="H150" s="266">
        <v>9.4199999999999999</v>
      </c>
      <c r="I150" s="267"/>
      <c r="J150" s="263"/>
      <c r="K150" s="263"/>
      <c r="L150" s="268"/>
      <c r="M150" s="269"/>
      <c r="N150" s="270"/>
      <c r="O150" s="270"/>
      <c r="P150" s="270"/>
      <c r="Q150" s="270"/>
      <c r="R150" s="270"/>
      <c r="S150" s="270"/>
      <c r="T150" s="27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2" t="s">
        <v>201</v>
      </c>
      <c r="AU150" s="272" t="s">
        <v>81</v>
      </c>
      <c r="AV150" s="14" t="s">
        <v>83</v>
      </c>
      <c r="AW150" s="14" t="s">
        <v>30</v>
      </c>
      <c r="AX150" s="14" t="s">
        <v>73</v>
      </c>
      <c r="AY150" s="272" t="s">
        <v>191</v>
      </c>
    </row>
    <row r="151" s="14" customFormat="1">
      <c r="A151" s="14"/>
      <c r="B151" s="262"/>
      <c r="C151" s="263"/>
      <c r="D151" s="248" t="s">
        <v>201</v>
      </c>
      <c r="E151" s="264" t="s">
        <v>1</v>
      </c>
      <c r="F151" s="265" t="s">
        <v>1895</v>
      </c>
      <c r="G151" s="263"/>
      <c r="H151" s="266">
        <v>4.71</v>
      </c>
      <c r="I151" s="267"/>
      <c r="J151" s="263"/>
      <c r="K151" s="263"/>
      <c r="L151" s="268"/>
      <c r="M151" s="269"/>
      <c r="N151" s="270"/>
      <c r="O151" s="270"/>
      <c r="P151" s="270"/>
      <c r="Q151" s="270"/>
      <c r="R151" s="270"/>
      <c r="S151" s="270"/>
      <c r="T151" s="27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2" t="s">
        <v>201</v>
      </c>
      <c r="AU151" s="272" t="s">
        <v>81</v>
      </c>
      <c r="AV151" s="14" t="s">
        <v>83</v>
      </c>
      <c r="AW151" s="14" t="s">
        <v>30</v>
      </c>
      <c r="AX151" s="14" t="s">
        <v>73</v>
      </c>
      <c r="AY151" s="272" t="s">
        <v>191</v>
      </c>
    </row>
    <row r="152" s="15" customFormat="1">
      <c r="A152" s="15"/>
      <c r="B152" s="273"/>
      <c r="C152" s="274"/>
      <c r="D152" s="248" t="s">
        <v>201</v>
      </c>
      <c r="E152" s="275" t="s">
        <v>1</v>
      </c>
      <c r="F152" s="276" t="s">
        <v>205</v>
      </c>
      <c r="G152" s="274"/>
      <c r="H152" s="277">
        <v>14.129999999999999</v>
      </c>
      <c r="I152" s="278"/>
      <c r="J152" s="274"/>
      <c r="K152" s="274"/>
      <c r="L152" s="279"/>
      <c r="M152" s="280"/>
      <c r="N152" s="281"/>
      <c r="O152" s="281"/>
      <c r="P152" s="281"/>
      <c r="Q152" s="281"/>
      <c r="R152" s="281"/>
      <c r="S152" s="281"/>
      <c r="T152" s="28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3" t="s">
        <v>201</v>
      </c>
      <c r="AU152" s="283" t="s">
        <v>81</v>
      </c>
      <c r="AV152" s="15" t="s">
        <v>198</v>
      </c>
      <c r="AW152" s="15" t="s">
        <v>30</v>
      </c>
      <c r="AX152" s="15" t="s">
        <v>81</v>
      </c>
      <c r="AY152" s="283" t="s">
        <v>191</v>
      </c>
    </row>
    <row r="153" s="12" customFormat="1" ht="25.92" customHeight="1">
      <c r="A153" s="12"/>
      <c r="B153" s="220"/>
      <c r="C153" s="221"/>
      <c r="D153" s="222" t="s">
        <v>72</v>
      </c>
      <c r="E153" s="223" t="s">
        <v>1896</v>
      </c>
      <c r="F153" s="223" t="s">
        <v>1897</v>
      </c>
      <c r="G153" s="221"/>
      <c r="H153" s="221"/>
      <c r="I153" s="224"/>
      <c r="J153" s="225">
        <f>BK153</f>
        <v>0</v>
      </c>
      <c r="K153" s="221"/>
      <c r="L153" s="226"/>
      <c r="M153" s="227"/>
      <c r="N153" s="228"/>
      <c r="O153" s="228"/>
      <c r="P153" s="229">
        <f>SUM(P154:P158)</f>
        <v>0</v>
      </c>
      <c r="Q153" s="228"/>
      <c r="R153" s="229">
        <f>SUM(R154:R158)</f>
        <v>0</v>
      </c>
      <c r="S153" s="228"/>
      <c r="T153" s="230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1" t="s">
        <v>198</v>
      </c>
      <c r="AT153" s="232" t="s">
        <v>72</v>
      </c>
      <c r="AU153" s="232" t="s">
        <v>73</v>
      </c>
      <c r="AY153" s="231" t="s">
        <v>191</v>
      </c>
      <c r="BK153" s="233">
        <f>SUM(BK154:BK158)</f>
        <v>0</v>
      </c>
    </row>
    <row r="154" s="2" customFormat="1" ht="16.5" customHeight="1">
      <c r="A154" s="39"/>
      <c r="B154" s="40"/>
      <c r="C154" s="236" t="s">
        <v>198</v>
      </c>
      <c r="D154" s="236" t="s">
        <v>194</v>
      </c>
      <c r="E154" s="237" t="s">
        <v>1898</v>
      </c>
      <c r="F154" s="238" t="s">
        <v>1899</v>
      </c>
      <c r="G154" s="239" t="s">
        <v>314</v>
      </c>
      <c r="H154" s="240">
        <v>15</v>
      </c>
      <c r="I154" s="241"/>
      <c r="J154" s="240">
        <f>ROUND(I154*H154,2)</f>
        <v>0</v>
      </c>
      <c r="K154" s="238" t="s">
        <v>1900</v>
      </c>
      <c r="L154" s="45"/>
      <c r="M154" s="242" t="s">
        <v>1</v>
      </c>
      <c r="N154" s="243" t="s">
        <v>38</v>
      </c>
      <c r="O154" s="92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6" t="s">
        <v>198</v>
      </c>
      <c r="AT154" s="246" t="s">
        <v>194</v>
      </c>
      <c r="AU154" s="246" t="s">
        <v>81</v>
      </c>
      <c r="AY154" s="18" t="s">
        <v>191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18" t="s">
        <v>81</v>
      </c>
      <c r="BK154" s="247">
        <f>ROUND(I154*H154,2)</f>
        <v>0</v>
      </c>
      <c r="BL154" s="18" t="s">
        <v>198</v>
      </c>
      <c r="BM154" s="246" t="s">
        <v>1901</v>
      </c>
    </row>
    <row r="155" s="2" customFormat="1">
      <c r="A155" s="39"/>
      <c r="B155" s="40"/>
      <c r="C155" s="41"/>
      <c r="D155" s="248" t="s">
        <v>200</v>
      </c>
      <c r="E155" s="41"/>
      <c r="F155" s="249" t="s">
        <v>1899</v>
      </c>
      <c r="G155" s="41"/>
      <c r="H155" s="41"/>
      <c r="I155" s="145"/>
      <c r="J155" s="41"/>
      <c r="K155" s="41"/>
      <c r="L155" s="45"/>
      <c r="M155" s="250"/>
      <c r="N155" s="251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200</v>
      </c>
      <c r="AU155" s="18" t="s">
        <v>81</v>
      </c>
    </row>
    <row r="156" s="2" customFormat="1">
      <c r="A156" s="39"/>
      <c r="B156" s="40"/>
      <c r="C156" s="41"/>
      <c r="D156" s="248" t="s">
        <v>277</v>
      </c>
      <c r="E156" s="41"/>
      <c r="F156" s="284" t="s">
        <v>1902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277</v>
      </c>
      <c r="AU156" s="18" t="s">
        <v>81</v>
      </c>
    </row>
    <row r="157" s="14" customFormat="1">
      <c r="A157" s="14"/>
      <c r="B157" s="262"/>
      <c r="C157" s="263"/>
      <c r="D157" s="248" t="s">
        <v>201</v>
      </c>
      <c r="E157" s="264" t="s">
        <v>1</v>
      </c>
      <c r="F157" s="265" t="s">
        <v>8</v>
      </c>
      <c r="G157" s="263"/>
      <c r="H157" s="266">
        <v>15</v>
      </c>
      <c r="I157" s="267"/>
      <c r="J157" s="263"/>
      <c r="K157" s="263"/>
      <c r="L157" s="268"/>
      <c r="M157" s="269"/>
      <c r="N157" s="270"/>
      <c r="O157" s="270"/>
      <c r="P157" s="270"/>
      <c r="Q157" s="270"/>
      <c r="R157" s="270"/>
      <c r="S157" s="270"/>
      <c r="T157" s="27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2" t="s">
        <v>201</v>
      </c>
      <c r="AU157" s="272" t="s">
        <v>81</v>
      </c>
      <c r="AV157" s="14" t="s">
        <v>83</v>
      </c>
      <c r="AW157" s="14" t="s">
        <v>30</v>
      </c>
      <c r="AX157" s="14" t="s">
        <v>73</v>
      </c>
      <c r="AY157" s="272" t="s">
        <v>191</v>
      </c>
    </row>
    <row r="158" s="15" customFormat="1">
      <c r="A158" s="15"/>
      <c r="B158" s="273"/>
      <c r="C158" s="274"/>
      <c r="D158" s="248" t="s">
        <v>201</v>
      </c>
      <c r="E158" s="275" t="s">
        <v>1</v>
      </c>
      <c r="F158" s="276" t="s">
        <v>205</v>
      </c>
      <c r="G158" s="274"/>
      <c r="H158" s="277">
        <v>15</v>
      </c>
      <c r="I158" s="278"/>
      <c r="J158" s="274"/>
      <c r="K158" s="274"/>
      <c r="L158" s="279"/>
      <c r="M158" s="280"/>
      <c r="N158" s="281"/>
      <c r="O158" s="281"/>
      <c r="P158" s="281"/>
      <c r="Q158" s="281"/>
      <c r="R158" s="281"/>
      <c r="S158" s="281"/>
      <c r="T158" s="282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83" t="s">
        <v>201</v>
      </c>
      <c r="AU158" s="283" t="s">
        <v>81</v>
      </c>
      <c r="AV158" s="15" t="s">
        <v>198</v>
      </c>
      <c r="AW158" s="15" t="s">
        <v>30</v>
      </c>
      <c r="AX158" s="15" t="s">
        <v>81</v>
      </c>
      <c r="AY158" s="283" t="s">
        <v>191</v>
      </c>
    </row>
    <row r="159" s="12" customFormat="1" ht="25.92" customHeight="1">
      <c r="A159" s="12"/>
      <c r="B159" s="220"/>
      <c r="C159" s="221"/>
      <c r="D159" s="222" t="s">
        <v>72</v>
      </c>
      <c r="E159" s="223" t="s">
        <v>291</v>
      </c>
      <c r="F159" s="223" t="s">
        <v>1903</v>
      </c>
      <c r="G159" s="221"/>
      <c r="H159" s="221"/>
      <c r="I159" s="224"/>
      <c r="J159" s="225">
        <f>BK159</f>
        <v>0</v>
      </c>
      <c r="K159" s="221"/>
      <c r="L159" s="226"/>
      <c r="M159" s="227"/>
      <c r="N159" s="228"/>
      <c r="O159" s="228"/>
      <c r="P159" s="229">
        <f>SUM(P160:P175)</f>
        <v>0</v>
      </c>
      <c r="Q159" s="228"/>
      <c r="R159" s="229">
        <f>SUM(R160:R175)</f>
        <v>0</v>
      </c>
      <c r="S159" s="228"/>
      <c r="T159" s="230">
        <f>SUM(T160:T175)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1" t="s">
        <v>198</v>
      </c>
      <c r="AT159" s="232" t="s">
        <v>72</v>
      </c>
      <c r="AU159" s="232" t="s">
        <v>73</v>
      </c>
      <c r="AY159" s="231" t="s">
        <v>191</v>
      </c>
      <c r="BK159" s="233">
        <f>SUM(BK160:BK175)</f>
        <v>0</v>
      </c>
    </row>
    <row r="160" s="2" customFormat="1" ht="16.5" customHeight="1">
      <c r="A160" s="39"/>
      <c r="B160" s="40"/>
      <c r="C160" s="236" t="s">
        <v>229</v>
      </c>
      <c r="D160" s="236" t="s">
        <v>194</v>
      </c>
      <c r="E160" s="237" t="s">
        <v>1904</v>
      </c>
      <c r="F160" s="238" t="s">
        <v>1905</v>
      </c>
      <c r="G160" s="239" t="s">
        <v>215</v>
      </c>
      <c r="H160" s="240">
        <v>271.76999999999998</v>
      </c>
      <c r="I160" s="241"/>
      <c r="J160" s="240">
        <f>ROUND(I160*H160,2)</f>
        <v>0</v>
      </c>
      <c r="K160" s="238" t="s">
        <v>1879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198</v>
      </c>
      <c r="AT160" s="246" t="s">
        <v>194</v>
      </c>
      <c r="AU160" s="246" t="s">
        <v>81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198</v>
      </c>
      <c r="BM160" s="246" t="s">
        <v>1906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1905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81</v>
      </c>
    </row>
    <row r="162" s="2" customFormat="1">
      <c r="A162" s="39"/>
      <c r="B162" s="40"/>
      <c r="C162" s="41"/>
      <c r="D162" s="248" t="s">
        <v>277</v>
      </c>
      <c r="E162" s="41"/>
      <c r="F162" s="284" t="s">
        <v>1907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277</v>
      </c>
      <c r="AU162" s="18" t="s">
        <v>81</v>
      </c>
    </row>
    <row r="163" s="14" customFormat="1">
      <c r="A163" s="14"/>
      <c r="B163" s="262"/>
      <c r="C163" s="263"/>
      <c r="D163" s="248" t="s">
        <v>201</v>
      </c>
      <c r="E163" s="264" t="s">
        <v>1</v>
      </c>
      <c r="F163" s="265" t="s">
        <v>1908</v>
      </c>
      <c r="G163" s="263"/>
      <c r="H163" s="266">
        <v>169.56</v>
      </c>
      <c r="I163" s="267"/>
      <c r="J163" s="263"/>
      <c r="K163" s="263"/>
      <c r="L163" s="268"/>
      <c r="M163" s="269"/>
      <c r="N163" s="270"/>
      <c r="O163" s="270"/>
      <c r="P163" s="270"/>
      <c r="Q163" s="270"/>
      <c r="R163" s="270"/>
      <c r="S163" s="270"/>
      <c r="T163" s="27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2" t="s">
        <v>201</v>
      </c>
      <c r="AU163" s="272" t="s">
        <v>81</v>
      </c>
      <c r="AV163" s="14" t="s">
        <v>83</v>
      </c>
      <c r="AW163" s="14" t="s">
        <v>30</v>
      </c>
      <c r="AX163" s="14" t="s">
        <v>73</v>
      </c>
      <c r="AY163" s="272" t="s">
        <v>191</v>
      </c>
    </row>
    <row r="164" s="14" customFormat="1">
      <c r="A164" s="14"/>
      <c r="B164" s="262"/>
      <c r="C164" s="263"/>
      <c r="D164" s="248" t="s">
        <v>201</v>
      </c>
      <c r="E164" s="264" t="s">
        <v>1</v>
      </c>
      <c r="F164" s="265" t="s">
        <v>1909</v>
      </c>
      <c r="G164" s="263"/>
      <c r="H164" s="266">
        <v>63.590000000000003</v>
      </c>
      <c r="I164" s="267"/>
      <c r="J164" s="263"/>
      <c r="K164" s="263"/>
      <c r="L164" s="268"/>
      <c r="M164" s="269"/>
      <c r="N164" s="270"/>
      <c r="O164" s="270"/>
      <c r="P164" s="270"/>
      <c r="Q164" s="270"/>
      <c r="R164" s="270"/>
      <c r="S164" s="270"/>
      <c r="T164" s="27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2" t="s">
        <v>201</v>
      </c>
      <c r="AU164" s="272" t="s">
        <v>81</v>
      </c>
      <c r="AV164" s="14" t="s">
        <v>83</v>
      </c>
      <c r="AW164" s="14" t="s">
        <v>30</v>
      </c>
      <c r="AX164" s="14" t="s">
        <v>73</v>
      </c>
      <c r="AY164" s="272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1910</v>
      </c>
      <c r="G165" s="263"/>
      <c r="H165" s="266">
        <v>4.71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81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4" customFormat="1">
      <c r="A166" s="14"/>
      <c r="B166" s="262"/>
      <c r="C166" s="263"/>
      <c r="D166" s="248" t="s">
        <v>201</v>
      </c>
      <c r="E166" s="264" t="s">
        <v>1</v>
      </c>
      <c r="F166" s="265" t="s">
        <v>1911</v>
      </c>
      <c r="G166" s="263"/>
      <c r="H166" s="266">
        <v>22.609999999999999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2" t="s">
        <v>201</v>
      </c>
      <c r="AU166" s="272" t="s">
        <v>81</v>
      </c>
      <c r="AV166" s="14" t="s">
        <v>83</v>
      </c>
      <c r="AW166" s="14" t="s">
        <v>30</v>
      </c>
      <c r="AX166" s="14" t="s">
        <v>73</v>
      </c>
      <c r="AY166" s="272" t="s">
        <v>191</v>
      </c>
    </row>
    <row r="167" s="14" customFormat="1">
      <c r="A167" s="14"/>
      <c r="B167" s="262"/>
      <c r="C167" s="263"/>
      <c r="D167" s="248" t="s">
        <v>201</v>
      </c>
      <c r="E167" s="264" t="s">
        <v>1</v>
      </c>
      <c r="F167" s="265" t="s">
        <v>1912</v>
      </c>
      <c r="G167" s="263"/>
      <c r="H167" s="266">
        <v>11.300000000000001</v>
      </c>
      <c r="I167" s="267"/>
      <c r="J167" s="263"/>
      <c r="K167" s="263"/>
      <c r="L167" s="268"/>
      <c r="M167" s="269"/>
      <c r="N167" s="270"/>
      <c r="O167" s="270"/>
      <c r="P167" s="270"/>
      <c r="Q167" s="270"/>
      <c r="R167" s="270"/>
      <c r="S167" s="270"/>
      <c r="T167" s="27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2" t="s">
        <v>201</v>
      </c>
      <c r="AU167" s="272" t="s">
        <v>81</v>
      </c>
      <c r="AV167" s="14" t="s">
        <v>83</v>
      </c>
      <c r="AW167" s="14" t="s">
        <v>30</v>
      </c>
      <c r="AX167" s="14" t="s">
        <v>73</v>
      </c>
      <c r="AY167" s="272" t="s">
        <v>191</v>
      </c>
    </row>
    <row r="168" s="15" customFormat="1">
      <c r="A168" s="15"/>
      <c r="B168" s="273"/>
      <c r="C168" s="274"/>
      <c r="D168" s="248" t="s">
        <v>201</v>
      </c>
      <c r="E168" s="275" t="s">
        <v>1</v>
      </c>
      <c r="F168" s="276" t="s">
        <v>205</v>
      </c>
      <c r="G168" s="274"/>
      <c r="H168" s="277">
        <v>271.77000000000004</v>
      </c>
      <c r="I168" s="278"/>
      <c r="J168" s="274"/>
      <c r="K168" s="274"/>
      <c r="L168" s="279"/>
      <c r="M168" s="280"/>
      <c r="N168" s="281"/>
      <c r="O168" s="281"/>
      <c r="P168" s="281"/>
      <c r="Q168" s="281"/>
      <c r="R168" s="281"/>
      <c r="S168" s="281"/>
      <c r="T168" s="28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3" t="s">
        <v>201</v>
      </c>
      <c r="AU168" s="283" t="s">
        <v>81</v>
      </c>
      <c r="AV168" s="15" t="s">
        <v>198</v>
      </c>
      <c r="AW168" s="15" t="s">
        <v>30</v>
      </c>
      <c r="AX168" s="15" t="s">
        <v>81</v>
      </c>
      <c r="AY168" s="283" t="s">
        <v>191</v>
      </c>
    </row>
    <row r="169" s="2" customFormat="1" ht="16.5" customHeight="1">
      <c r="A169" s="39"/>
      <c r="B169" s="40"/>
      <c r="C169" s="236" t="s">
        <v>238</v>
      </c>
      <c r="D169" s="236" t="s">
        <v>194</v>
      </c>
      <c r="E169" s="237" t="s">
        <v>1913</v>
      </c>
      <c r="F169" s="238" t="s">
        <v>1914</v>
      </c>
      <c r="G169" s="239" t="s">
        <v>215</v>
      </c>
      <c r="H169" s="240">
        <v>12</v>
      </c>
      <c r="I169" s="241"/>
      <c r="J169" s="240">
        <f>ROUND(I169*H169,2)</f>
        <v>0</v>
      </c>
      <c r="K169" s="238" t="s">
        <v>1879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198</v>
      </c>
      <c r="AT169" s="246" t="s">
        <v>194</v>
      </c>
      <c r="AU169" s="246" t="s">
        <v>81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198</v>
      </c>
      <c r="BM169" s="246" t="s">
        <v>1915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1914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81</v>
      </c>
    </row>
    <row r="171" s="2" customFormat="1">
      <c r="A171" s="39"/>
      <c r="B171" s="40"/>
      <c r="C171" s="41"/>
      <c r="D171" s="248" t="s">
        <v>277</v>
      </c>
      <c r="E171" s="41"/>
      <c r="F171" s="284" t="s">
        <v>1916</v>
      </c>
      <c r="G171" s="41"/>
      <c r="H171" s="41"/>
      <c r="I171" s="145"/>
      <c r="J171" s="41"/>
      <c r="K171" s="41"/>
      <c r="L171" s="45"/>
      <c r="M171" s="250"/>
      <c r="N171" s="251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277</v>
      </c>
      <c r="AU171" s="18" t="s">
        <v>81</v>
      </c>
    </row>
    <row r="172" s="13" customFormat="1">
      <c r="A172" s="13"/>
      <c r="B172" s="252"/>
      <c r="C172" s="253"/>
      <c r="D172" s="248" t="s">
        <v>201</v>
      </c>
      <c r="E172" s="254" t="s">
        <v>1</v>
      </c>
      <c r="F172" s="255" t="s">
        <v>1917</v>
      </c>
      <c r="G172" s="253"/>
      <c r="H172" s="254" t="s">
        <v>1</v>
      </c>
      <c r="I172" s="256"/>
      <c r="J172" s="253"/>
      <c r="K172" s="253"/>
      <c r="L172" s="257"/>
      <c r="M172" s="258"/>
      <c r="N172" s="259"/>
      <c r="O172" s="259"/>
      <c r="P172" s="259"/>
      <c r="Q172" s="259"/>
      <c r="R172" s="259"/>
      <c r="S172" s="259"/>
      <c r="T172" s="26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1" t="s">
        <v>201</v>
      </c>
      <c r="AU172" s="261" t="s">
        <v>81</v>
      </c>
      <c r="AV172" s="13" t="s">
        <v>81</v>
      </c>
      <c r="AW172" s="13" t="s">
        <v>30</v>
      </c>
      <c r="AX172" s="13" t="s">
        <v>73</v>
      </c>
      <c r="AY172" s="261" t="s">
        <v>191</v>
      </c>
    </row>
    <row r="173" s="13" customFormat="1">
      <c r="A173" s="13"/>
      <c r="B173" s="252"/>
      <c r="C173" s="253"/>
      <c r="D173" s="248" t="s">
        <v>201</v>
      </c>
      <c r="E173" s="254" t="s">
        <v>1</v>
      </c>
      <c r="F173" s="255" t="s">
        <v>1918</v>
      </c>
      <c r="G173" s="253"/>
      <c r="H173" s="254" t="s">
        <v>1</v>
      </c>
      <c r="I173" s="256"/>
      <c r="J173" s="253"/>
      <c r="K173" s="253"/>
      <c r="L173" s="257"/>
      <c r="M173" s="258"/>
      <c r="N173" s="259"/>
      <c r="O173" s="259"/>
      <c r="P173" s="259"/>
      <c r="Q173" s="259"/>
      <c r="R173" s="259"/>
      <c r="S173" s="259"/>
      <c r="T173" s="26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1" t="s">
        <v>201</v>
      </c>
      <c r="AU173" s="261" t="s">
        <v>81</v>
      </c>
      <c r="AV173" s="13" t="s">
        <v>81</v>
      </c>
      <c r="AW173" s="13" t="s">
        <v>30</v>
      </c>
      <c r="AX173" s="13" t="s">
        <v>73</v>
      </c>
      <c r="AY173" s="261" t="s">
        <v>191</v>
      </c>
    </row>
    <row r="174" s="14" customFormat="1">
      <c r="A174" s="14"/>
      <c r="B174" s="262"/>
      <c r="C174" s="263"/>
      <c r="D174" s="248" t="s">
        <v>201</v>
      </c>
      <c r="E174" s="264" t="s">
        <v>1</v>
      </c>
      <c r="F174" s="265" t="s">
        <v>1919</v>
      </c>
      <c r="G174" s="263"/>
      <c r="H174" s="266">
        <v>12</v>
      </c>
      <c r="I174" s="267"/>
      <c r="J174" s="263"/>
      <c r="K174" s="263"/>
      <c r="L174" s="268"/>
      <c r="M174" s="269"/>
      <c r="N174" s="270"/>
      <c r="O174" s="270"/>
      <c r="P174" s="270"/>
      <c r="Q174" s="270"/>
      <c r="R174" s="270"/>
      <c r="S174" s="270"/>
      <c r="T174" s="27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2" t="s">
        <v>201</v>
      </c>
      <c r="AU174" s="272" t="s">
        <v>81</v>
      </c>
      <c r="AV174" s="14" t="s">
        <v>83</v>
      </c>
      <c r="AW174" s="14" t="s">
        <v>30</v>
      </c>
      <c r="AX174" s="14" t="s">
        <v>73</v>
      </c>
      <c r="AY174" s="272" t="s">
        <v>191</v>
      </c>
    </row>
    <row r="175" s="15" customFormat="1">
      <c r="A175" s="15"/>
      <c r="B175" s="273"/>
      <c r="C175" s="274"/>
      <c r="D175" s="248" t="s">
        <v>201</v>
      </c>
      <c r="E175" s="275" t="s">
        <v>1</v>
      </c>
      <c r="F175" s="276" t="s">
        <v>205</v>
      </c>
      <c r="G175" s="274"/>
      <c r="H175" s="277">
        <v>12</v>
      </c>
      <c r="I175" s="278"/>
      <c r="J175" s="274"/>
      <c r="K175" s="274"/>
      <c r="L175" s="279"/>
      <c r="M175" s="280"/>
      <c r="N175" s="281"/>
      <c r="O175" s="281"/>
      <c r="P175" s="281"/>
      <c r="Q175" s="281"/>
      <c r="R175" s="281"/>
      <c r="S175" s="281"/>
      <c r="T175" s="282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83" t="s">
        <v>201</v>
      </c>
      <c r="AU175" s="283" t="s">
        <v>81</v>
      </c>
      <c r="AV175" s="15" t="s">
        <v>198</v>
      </c>
      <c r="AW175" s="15" t="s">
        <v>30</v>
      </c>
      <c r="AX175" s="15" t="s">
        <v>81</v>
      </c>
      <c r="AY175" s="283" t="s">
        <v>191</v>
      </c>
    </row>
    <row r="176" s="12" customFormat="1" ht="25.92" customHeight="1">
      <c r="A176" s="12"/>
      <c r="B176" s="220"/>
      <c r="C176" s="221"/>
      <c r="D176" s="222" t="s">
        <v>72</v>
      </c>
      <c r="E176" s="223" t="s">
        <v>299</v>
      </c>
      <c r="F176" s="223" t="s">
        <v>1920</v>
      </c>
      <c r="G176" s="221"/>
      <c r="H176" s="221"/>
      <c r="I176" s="224"/>
      <c r="J176" s="225">
        <f>BK176</f>
        <v>0</v>
      </c>
      <c r="K176" s="221"/>
      <c r="L176" s="226"/>
      <c r="M176" s="227"/>
      <c r="N176" s="228"/>
      <c r="O176" s="228"/>
      <c r="P176" s="229">
        <f>SUM(P177:P190)</f>
        <v>0</v>
      </c>
      <c r="Q176" s="228"/>
      <c r="R176" s="229">
        <f>SUM(R177:R190)</f>
        <v>0</v>
      </c>
      <c r="S176" s="228"/>
      <c r="T176" s="230">
        <f>SUM(T177:T190)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1" t="s">
        <v>198</v>
      </c>
      <c r="AT176" s="232" t="s">
        <v>72</v>
      </c>
      <c r="AU176" s="232" t="s">
        <v>73</v>
      </c>
      <c r="AY176" s="231" t="s">
        <v>191</v>
      </c>
      <c r="BK176" s="233">
        <f>SUM(BK177:BK190)</f>
        <v>0</v>
      </c>
    </row>
    <row r="177" s="2" customFormat="1" ht="21.75" customHeight="1">
      <c r="A177" s="39"/>
      <c r="B177" s="40"/>
      <c r="C177" s="236" t="s">
        <v>244</v>
      </c>
      <c r="D177" s="236" t="s">
        <v>194</v>
      </c>
      <c r="E177" s="237" t="s">
        <v>1921</v>
      </c>
      <c r="F177" s="238" t="s">
        <v>1922</v>
      </c>
      <c r="G177" s="239" t="s">
        <v>215</v>
      </c>
      <c r="H177" s="240">
        <v>1976.6400000000001</v>
      </c>
      <c r="I177" s="241"/>
      <c r="J177" s="240">
        <f>ROUND(I177*H177,2)</f>
        <v>0</v>
      </c>
      <c r="K177" s="238" t="s">
        <v>1879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198</v>
      </c>
      <c r="AT177" s="246" t="s">
        <v>194</v>
      </c>
      <c r="AU177" s="246" t="s">
        <v>81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198</v>
      </c>
      <c r="BM177" s="246" t="s">
        <v>1923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1922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81</v>
      </c>
    </row>
    <row r="179" s="2" customFormat="1">
      <c r="A179" s="39"/>
      <c r="B179" s="40"/>
      <c r="C179" s="41"/>
      <c r="D179" s="248" t="s">
        <v>277</v>
      </c>
      <c r="E179" s="41"/>
      <c r="F179" s="284" t="s">
        <v>1924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277</v>
      </c>
      <c r="AU179" s="18" t="s">
        <v>81</v>
      </c>
    </row>
    <row r="180" s="14" customFormat="1">
      <c r="A180" s="14"/>
      <c r="B180" s="262"/>
      <c r="C180" s="263"/>
      <c r="D180" s="248" t="s">
        <v>201</v>
      </c>
      <c r="E180" s="264" t="s">
        <v>1</v>
      </c>
      <c r="F180" s="265" t="s">
        <v>1925</v>
      </c>
      <c r="G180" s="263"/>
      <c r="H180" s="266">
        <v>151.97999999999999</v>
      </c>
      <c r="I180" s="267"/>
      <c r="J180" s="263"/>
      <c r="K180" s="263"/>
      <c r="L180" s="268"/>
      <c r="M180" s="269"/>
      <c r="N180" s="270"/>
      <c r="O180" s="270"/>
      <c r="P180" s="270"/>
      <c r="Q180" s="270"/>
      <c r="R180" s="270"/>
      <c r="S180" s="270"/>
      <c r="T180" s="27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2" t="s">
        <v>201</v>
      </c>
      <c r="AU180" s="272" t="s">
        <v>81</v>
      </c>
      <c r="AV180" s="14" t="s">
        <v>83</v>
      </c>
      <c r="AW180" s="14" t="s">
        <v>30</v>
      </c>
      <c r="AX180" s="14" t="s">
        <v>73</v>
      </c>
      <c r="AY180" s="272" t="s">
        <v>191</v>
      </c>
    </row>
    <row r="181" s="14" customFormat="1">
      <c r="A181" s="14"/>
      <c r="B181" s="262"/>
      <c r="C181" s="263"/>
      <c r="D181" s="248" t="s">
        <v>201</v>
      </c>
      <c r="E181" s="264" t="s">
        <v>1</v>
      </c>
      <c r="F181" s="265" t="s">
        <v>1926</v>
      </c>
      <c r="G181" s="263"/>
      <c r="H181" s="266">
        <v>1082.8299999999999</v>
      </c>
      <c r="I181" s="267"/>
      <c r="J181" s="263"/>
      <c r="K181" s="263"/>
      <c r="L181" s="268"/>
      <c r="M181" s="269"/>
      <c r="N181" s="270"/>
      <c r="O181" s="270"/>
      <c r="P181" s="270"/>
      <c r="Q181" s="270"/>
      <c r="R181" s="270"/>
      <c r="S181" s="270"/>
      <c r="T181" s="27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2" t="s">
        <v>201</v>
      </c>
      <c r="AU181" s="272" t="s">
        <v>81</v>
      </c>
      <c r="AV181" s="14" t="s">
        <v>83</v>
      </c>
      <c r="AW181" s="14" t="s">
        <v>30</v>
      </c>
      <c r="AX181" s="14" t="s">
        <v>73</v>
      </c>
      <c r="AY181" s="272" t="s">
        <v>191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1927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81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1928</v>
      </c>
      <c r="G183" s="263"/>
      <c r="H183" s="266">
        <v>741.83000000000004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81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5" customFormat="1">
      <c r="A184" s="15"/>
      <c r="B184" s="273"/>
      <c r="C184" s="274"/>
      <c r="D184" s="248" t="s">
        <v>201</v>
      </c>
      <c r="E184" s="275" t="s">
        <v>1</v>
      </c>
      <c r="F184" s="276" t="s">
        <v>205</v>
      </c>
      <c r="G184" s="274"/>
      <c r="H184" s="277">
        <v>1976.6399999999999</v>
      </c>
      <c r="I184" s="278"/>
      <c r="J184" s="274"/>
      <c r="K184" s="274"/>
      <c r="L184" s="279"/>
      <c r="M184" s="280"/>
      <c r="N184" s="281"/>
      <c r="O184" s="281"/>
      <c r="P184" s="281"/>
      <c r="Q184" s="281"/>
      <c r="R184" s="281"/>
      <c r="S184" s="281"/>
      <c r="T184" s="28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3" t="s">
        <v>201</v>
      </c>
      <c r="AU184" s="283" t="s">
        <v>81</v>
      </c>
      <c r="AV184" s="15" t="s">
        <v>198</v>
      </c>
      <c r="AW184" s="15" t="s">
        <v>30</v>
      </c>
      <c r="AX184" s="15" t="s">
        <v>81</v>
      </c>
      <c r="AY184" s="283" t="s">
        <v>191</v>
      </c>
    </row>
    <row r="185" s="2" customFormat="1" ht="16.5" customHeight="1">
      <c r="A185" s="39"/>
      <c r="B185" s="40"/>
      <c r="C185" s="236" t="s">
        <v>255</v>
      </c>
      <c r="D185" s="236" t="s">
        <v>194</v>
      </c>
      <c r="E185" s="237" t="s">
        <v>1929</v>
      </c>
      <c r="F185" s="238" t="s">
        <v>1930</v>
      </c>
      <c r="G185" s="239" t="s">
        <v>215</v>
      </c>
      <c r="H185" s="240">
        <v>592.99000000000001</v>
      </c>
      <c r="I185" s="241"/>
      <c r="J185" s="240">
        <f>ROUND(I185*H185,2)</f>
        <v>0</v>
      </c>
      <c r="K185" s="238" t="s">
        <v>1879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198</v>
      </c>
      <c r="AT185" s="246" t="s">
        <v>194</v>
      </c>
      <c r="AU185" s="246" t="s">
        <v>81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198</v>
      </c>
      <c r="BM185" s="246" t="s">
        <v>1931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1930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81</v>
      </c>
    </row>
    <row r="187" s="2" customFormat="1">
      <c r="A187" s="39"/>
      <c r="B187" s="40"/>
      <c r="C187" s="41"/>
      <c r="D187" s="248" t="s">
        <v>277</v>
      </c>
      <c r="E187" s="41"/>
      <c r="F187" s="284" t="s">
        <v>1932</v>
      </c>
      <c r="G187" s="41"/>
      <c r="H187" s="41"/>
      <c r="I187" s="145"/>
      <c r="J187" s="41"/>
      <c r="K187" s="41"/>
      <c r="L187" s="45"/>
      <c r="M187" s="250"/>
      <c r="N187" s="251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277</v>
      </c>
      <c r="AU187" s="18" t="s">
        <v>81</v>
      </c>
    </row>
    <row r="188" s="13" customFormat="1">
      <c r="A188" s="13"/>
      <c r="B188" s="252"/>
      <c r="C188" s="253"/>
      <c r="D188" s="248" t="s">
        <v>201</v>
      </c>
      <c r="E188" s="254" t="s">
        <v>1</v>
      </c>
      <c r="F188" s="255" t="s">
        <v>1933</v>
      </c>
      <c r="G188" s="253"/>
      <c r="H188" s="254" t="s">
        <v>1</v>
      </c>
      <c r="I188" s="256"/>
      <c r="J188" s="253"/>
      <c r="K188" s="253"/>
      <c r="L188" s="257"/>
      <c r="M188" s="258"/>
      <c r="N188" s="259"/>
      <c r="O188" s="259"/>
      <c r="P188" s="259"/>
      <c r="Q188" s="259"/>
      <c r="R188" s="259"/>
      <c r="S188" s="259"/>
      <c r="T188" s="26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1" t="s">
        <v>201</v>
      </c>
      <c r="AU188" s="261" t="s">
        <v>81</v>
      </c>
      <c r="AV188" s="13" t="s">
        <v>81</v>
      </c>
      <c r="AW188" s="13" t="s">
        <v>30</v>
      </c>
      <c r="AX188" s="13" t="s">
        <v>73</v>
      </c>
      <c r="AY188" s="261" t="s">
        <v>191</v>
      </c>
    </row>
    <row r="189" s="14" customFormat="1">
      <c r="A189" s="14"/>
      <c r="B189" s="262"/>
      <c r="C189" s="263"/>
      <c r="D189" s="248" t="s">
        <v>201</v>
      </c>
      <c r="E189" s="264" t="s">
        <v>1</v>
      </c>
      <c r="F189" s="265" t="s">
        <v>1934</v>
      </c>
      <c r="G189" s="263"/>
      <c r="H189" s="266">
        <v>592.99000000000001</v>
      </c>
      <c r="I189" s="267"/>
      <c r="J189" s="263"/>
      <c r="K189" s="263"/>
      <c r="L189" s="268"/>
      <c r="M189" s="269"/>
      <c r="N189" s="270"/>
      <c r="O189" s="270"/>
      <c r="P189" s="270"/>
      <c r="Q189" s="270"/>
      <c r="R189" s="270"/>
      <c r="S189" s="270"/>
      <c r="T189" s="27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2" t="s">
        <v>201</v>
      </c>
      <c r="AU189" s="272" t="s">
        <v>81</v>
      </c>
      <c r="AV189" s="14" t="s">
        <v>83</v>
      </c>
      <c r="AW189" s="14" t="s">
        <v>30</v>
      </c>
      <c r="AX189" s="14" t="s">
        <v>73</v>
      </c>
      <c r="AY189" s="272" t="s">
        <v>191</v>
      </c>
    </row>
    <row r="190" s="15" customFormat="1">
      <c r="A190" s="15"/>
      <c r="B190" s="273"/>
      <c r="C190" s="274"/>
      <c r="D190" s="248" t="s">
        <v>201</v>
      </c>
      <c r="E190" s="275" t="s">
        <v>1</v>
      </c>
      <c r="F190" s="276" t="s">
        <v>205</v>
      </c>
      <c r="G190" s="274"/>
      <c r="H190" s="277">
        <v>592.99000000000001</v>
      </c>
      <c r="I190" s="278"/>
      <c r="J190" s="274"/>
      <c r="K190" s="274"/>
      <c r="L190" s="279"/>
      <c r="M190" s="280"/>
      <c r="N190" s="281"/>
      <c r="O190" s="281"/>
      <c r="P190" s="281"/>
      <c r="Q190" s="281"/>
      <c r="R190" s="281"/>
      <c r="S190" s="281"/>
      <c r="T190" s="28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83" t="s">
        <v>201</v>
      </c>
      <c r="AU190" s="283" t="s">
        <v>81</v>
      </c>
      <c r="AV190" s="15" t="s">
        <v>198</v>
      </c>
      <c r="AW190" s="15" t="s">
        <v>30</v>
      </c>
      <c r="AX190" s="15" t="s">
        <v>81</v>
      </c>
      <c r="AY190" s="283" t="s">
        <v>191</v>
      </c>
    </row>
    <row r="191" s="12" customFormat="1" ht="25.92" customHeight="1">
      <c r="A191" s="12"/>
      <c r="B191" s="220"/>
      <c r="C191" s="221"/>
      <c r="D191" s="222" t="s">
        <v>72</v>
      </c>
      <c r="E191" s="223" t="s">
        <v>8</v>
      </c>
      <c r="F191" s="223" t="s">
        <v>1935</v>
      </c>
      <c r="G191" s="221"/>
      <c r="H191" s="221"/>
      <c r="I191" s="224"/>
      <c r="J191" s="225">
        <f>BK191</f>
        <v>0</v>
      </c>
      <c r="K191" s="221"/>
      <c r="L191" s="226"/>
      <c r="M191" s="227"/>
      <c r="N191" s="228"/>
      <c r="O191" s="228"/>
      <c r="P191" s="229">
        <f>SUM(P192:P211)</f>
        <v>0</v>
      </c>
      <c r="Q191" s="228"/>
      <c r="R191" s="229">
        <f>SUM(R192:R211)</f>
        <v>0</v>
      </c>
      <c r="S191" s="228"/>
      <c r="T191" s="230">
        <f>SUM(T192:T211)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1" t="s">
        <v>198</v>
      </c>
      <c r="AT191" s="232" t="s">
        <v>72</v>
      </c>
      <c r="AU191" s="232" t="s">
        <v>73</v>
      </c>
      <c r="AY191" s="231" t="s">
        <v>191</v>
      </c>
      <c r="BK191" s="233">
        <f>SUM(BK192:BK211)</f>
        <v>0</v>
      </c>
    </row>
    <row r="192" s="2" customFormat="1" ht="16.5" customHeight="1">
      <c r="A192" s="39"/>
      <c r="B192" s="40"/>
      <c r="C192" s="236" t="s">
        <v>272</v>
      </c>
      <c r="D192" s="236" t="s">
        <v>194</v>
      </c>
      <c r="E192" s="237" t="s">
        <v>1936</v>
      </c>
      <c r="F192" s="238" t="s">
        <v>1937</v>
      </c>
      <c r="G192" s="239" t="s">
        <v>370</v>
      </c>
      <c r="H192" s="240">
        <v>70</v>
      </c>
      <c r="I192" s="241"/>
      <c r="J192" s="240">
        <f>ROUND(I192*H192,2)</f>
        <v>0</v>
      </c>
      <c r="K192" s="238" t="s">
        <v>1879</v>
      </c>
      <c r="L192" s="45"/>
      <c r="M192" s="242" t="s">
        <v>1</v>
      </c>
      <c r="N192" s="243" t="s">
        <v>38</v>
      </c>
      <c r="O192" s="92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6" t="s">
        <v>198</v>
      </c>
      <c r="AT192" s="246" t="s">
        <v>194</v>
      </c>
      <c r="AU192" s="246" t="s">
        <v>81</v>
      </c>
      <c r="AY192" s="18" t="s">
        <v>191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8" t="s">
        <v>81</v>
      </c>
      <c r="BK192" s="247">
        <f>ROUND(I192*H192,2)</f>
        <v>0</v>
      </c>
      <c r="BL192" s="18" t="s">
        <v>198</v>
      </c>
      <c r="BM192" s="246" t="s">
        <v>1938</v>
      </c>
    </row>
    <row r="193" s="2" customFormat="1">
      <c r="A193" s="39"/>
      <c r="B193" s="40"/>
      <c r="C193" s="41"/>
      <c r="D193" s="248" t="s">
        <v>200</v>
      </c>
      <c r="E193" s="41"/>
      <c r="F193" s="249" t="s">
        <v>1937</v>
      </c>
      <c r="G193" s="41"/>
      <c r="H193" s="41"/>
      <c r="I193" s="145"/>
      <c r="J193" s="41"/>
      <c r="K193" s="41"/>
      <c r="L193" s="45"/>
      <c r="M193" s="250"/>
      <c r="N193" s="251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200</v>
      </c>
      <c r="AU193" s="18" t="s">
        <v>81</v>
      </c>
    </row>
    <row r="194" s="2" customFormat="1">
      <c r="A194" s="39"/>
      <c r="B194" s="40"/>
      <c r="C194" s="41"/>
      <c r="D194" s="248" t="s">
        <v>277</v>
      </c>
      <c r="E194" s="41"/>
      <c r="F194" s="284" t="s">
        <v>1939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277</v>
      </c>
      <c r="AU194" s="18" t="s">
        <v>81</v>
      </c>
    </row>
    <row r="195" s="14" customFormat="1">
      <c r="A195" s="14"/>
      <c r="B195" s="262"/>
      <c r="C195" s="263"/>
      <c r="D195" s="248" t="s">
        <v>201</v>
      </c>
      <c r="E195" s="264" t="s">
        <v>1</v>
      </c>
      <c r="F195" s="265" t="s">
        <v>707</v>
      </c>
      <c r="G195" s="263"/>
      <c r="H195" s="266">
        <v>70</v>
      </c>
      <c r="I195" s="267"/>
      <c r="J195" s="263"/>
      <c r="K195" s="263"/>
      <c r="L195" s="268"/>
      <c r="M195" s="269"/>
      <c r="N195" s="270"/>
      <c r="O195" s="270"/>
      <c r="P195" s="270"/>
      <c r="Q195" s="270"/>
      <c r="R195" s="270"/>
      <c r="S195" s="270"/>
      <c r="T195" s="27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2" t="s">
        <v>201</v>
      </c>
      <c r="AU195" s="272" t="s">
        <v>81</v>
      </c>
      <c r="AV195" s="14" t="s">
        <v>83</v>
      </c>
      <c r="AW195" s="14" t="s">
        <v>30</v>
      </c>
      <c r="AX195" s="14" t="s">
        <v>73</v>
      </c>
      <c r="AY195" s="272" t="s">
        <v>191</v>
      </c>
    </row>
    <row r="196" s="15" customFormat="1">
      <c r="A196" s="15"/>
      <c r="B196" s="273"/>
      <c r="C196" s="274"/>
      <c r="D196" s="248" t="s">
        <v>201</v>
      </c>
      <c r="E196" s="275" t="s">
        <v>1</v>
      </c>
      <c r="F196" s="276" t="s">
        <v>205</v>
      </c>
      <c r="G196" s="274"/>
      <c r="H196" s="277">
        <v>70</v>
      </c>
      <c r="I196" s="278"/>
      <c r="J196" s="274"/>
      <c r="K196" s="274"/>
      <c r="L196" s="279"/>
      <c r="M196" s="280"/>
      <c r="N196" s="281"/>
      <c r="O196" s="281"/>
      <c r="P196" s="281"/>
      <c r="Q196" s="281"/>
      <c r="R196" s="281"/>
      <c r="S196" s="281"/>
      <c r="T196" s="28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83" t="s">
        <v>201</v>
      </c>
      <c r="AU196" s="283" t="s">
        <v>81</v>
      </c>
      <c r="AV196" s="15" t="s">
        <v>198</v>
      </c>
      <c r="AW196" s="15" t="s">
        <v>30</v>
      </c>
      <c r="AX196" s="15" t="s">
        <v>81</v>
      </c>
      <c r="AY196" s="283" t="s">
        <v>191</v>
      </c>
    </row>
    <row r="197" s="2" customFormat="1" ht="16.5" customHeight="1">
      <c r="A197" s="39"/>
      <c r="B197" s="40"/>
      <c r="C197" s="236" t="s">
        <v>280</v>
      </c>
      <c r="D197" s="236" t="s">
        <v>194</v>
      </c>
      <c r="E197" s="237" t="s">
        <v>1940</v>
      </c>
      <c r="F197" s="238" t="s">
        <v>1941</v>
      </c>
      <c r="G197" s="239" t="s">
        <v>370</v>
      </c>
      <c r="H197" s="240">
        <v>35</v>
      </c>
      <c r="I197" s="241"/>
      <c r="J197" s="240">
        <f>ROUND(I197*H197,2)</f>
        <v>0</v>
      </c>
      <c r="K197" s="238" t="s">
        <v>1879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198</v>
      </c>
      <c r="AT197" s="246" t="s">
        <v>194</v>
      </c>
      <c r="AU197" s="246" t="s">
        <v>81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198</v>
      </c>
      <c r="BM197" s="246" t="s">
        <v>1942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1941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81</v>
      </c>
    </row>
    <row r="199" s="2" customFormat="1">
      <c r="A199" s="39"/>
      <c r="B199" s="40"/>
      <c r="C199" s="41"/>
      <c r="D199" s="248" t="s">
        <v>277</v>
      </c>
      <c r="E199" s="41"/>
      <c r="F199" s="284" t="s">
        <v>1943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277</v>
      </c>
      <c r="AU199" s="18" t="s">
        <v>81</v>
      </c>
    </row>
    <row r="200" s="14" customFormat="1">
      <c r="A200" s="14"/>
      <c r="B200" s="262"/>
      <c r="C200" s="263"/>
      <c r="D200" s="248" t="s">
        <v>201</v>
      </c>
      <c r="E200" s="264" t="s">
        <v>1</v>
      </c>
      <c r="F200" s="265" t="s">
        <v>466</v>
      </c>
      <c r="G200" s="263"/>
      <c r="H200" s="266">
        <v>35</v>
      </c>
      <c r="I200" s="267"/>
      <c r="J200" s="263"/>
      <c r="K200" s="263"/>
      <c r="L200" s="268"/>
      <c r="M200" s="269"/>
      <c r="N200" s="270"/>
      <c r="O200" s="270"/>
      <c r="P200" s="270"/>
      <c r="Q200" s="270"/>
      <c r="R200" s="270"/>
      <c r="S200" s="270"/>
      <c r="T200" s="27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2" t="s">
        <v>201</v>
      </c>
      <c r="AU200" s="272" t="s">
        <v>81</v>
      </c>
      <c r="AV200" s="14" t="s">
        <v>83</v>
      </c>
      <c r="AW200" s="14" t="s">
        <v>30</v>
      </c>
      <c r="AX200" s="14" t="s">
        <v>73</v>
      </c>
      <c r="AY200" s="272" t="s">
        <v>191</v>
      </c>
    </row>
    <row r="201" s="15" customFormat="1">
      <c r="A201" s="15"/>
      <c r="B201" s="273"/>
      <c r="C201" s="274"/>
      <c r="D201" s="248" t="s">
        <v>201</v>
      </c>
      <c r="E201" s="275" t="s">
        <v>1</v>
      </c>
      <c r="F201" s="276" t="s">
        <v>205</v>
      </c>
      <c r="G201" s="274"/>
      <c r="H201" s="277">
        <v>35</v>
      </c>
      <c r="I201" s="278"/>
      <c r="J201" s="274"/>
      <c r="K201" s="274"/>
      <c r="L201" s="279"/>
      <c r="M201" s="280"/>
      <c r="N201" s="281"/>
      <c r="O201" s="281"/>
      <c r="P201" s="281"/>
      <c r="Q201" s="281"/>
      <c r="R201" s="281"/>
      <c r="S201" s="281"/>
      <c r="T201" s="282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83" t="s">
        <v>201</v>
      </c>
      <c r="AU201" s="283" t="s">
        <v>81</v>
      </c>
      <c r="AV201" s="15" t="s">
        <v>198</v>
      </c>
      <c r="AW201" s="15" t="s">
        <v>30</v>
      </c>
      <c r="AX201" s="15" t="s">
        <v>81</v>
      </c>
      <c r="AY201" s="283" t="s">
        <v>191</v>
      </c>
    </row>
    <row r="202" s="2" customFormat="1" ht="16.5" customHeight="1">
      <c r="A202" s="39"/>
      <c r="B202" s="40"/>
      <c r="C202" s="236" t="s">
        <v>192</v>
      </c>
      <c r="D202" s="236" t="s">
        <v>194</v>
      </c>
      <c r="E202" s="237" t="s">
        <v>1944</v>
      </c>
      <c r="F202" s="238" t="s">
        <v>1945</v>
      </c>
      <c r="G202" s="239" t="s">
        <v>370</v>
      </c>
      <c r="H202" s="240">
        <v>70</v>
      </c>
      <c r="I202" s="241"/>
      <c r="J202" s="240">
        <f>ROUND(I202*H202,2)</f>
        <v>0</v>
      </c>
      <c r="K202" s="238" t="s">
        <v>1879</v>
      </c>
      <c r="L202" s="45"/>
      <c r="M202" s="242" t="s">
        <v>1</v>
      </c>
      <c r="N202" s="243" t="s">
        <v>38</v>
      </c>
      <c r="O202" s="92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6" t="s">
        <v>198</v>
      </c>
      <c r="AT202" s="246" t="s">
        <v>194</v>
      </c>
      <c r="AU202" s="246" t="s">
        <v>81</v>
      </c>
      <c r="AY202" s="18" t="s">
        <v>191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18" t="s">
        <v>81</v>
      </c>
      <c r="BK202" s="247">
        <f>ROUND(I202*H202,2)</f>
        <v>0</v>
      </c>
      <c r="BL202" s="18" t="s">
        <v>198</v>
      </c>
      <c r="BM202" s="246" t="s">
        <v>1946</v>
      </c>
    </row>
    <row r="203" s="2" customFormat="1">
      <c r="A203" s="39"/>
      <c r="B203" s="40"/>
      <c r="C203" s="41"/>
      <c r="D203" s="248" t="s">
        <v>200</v>
      </c>
      <c r="E203" s="41"/>
      <c r="F203" s="249" t="s">
        <v>1945</v>
      </c>
      <c r="G203" s="41"/>
      <c r="H203" s="41"/>
      <c r="I203" s="145"/>
      <c r="J203" s="41"/>
      <c r="K203" s="41"/>
      <c r="L203" s="45"/>
      <c r="M203" s="250"/>
      <c r="N203" s="251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200</v>
      </c>
      <c r="AU203" s="18" t="s">
        <v>81</v>
      </c>
    </row>
    <row r="204" s="2" customFormat="1">
      <c r="A204" s="39"/>
      <c r="B204" s="40"/>
      <c r="C204" s="41"/>
      <c r="D204" s="248" t="s">
        <v>277</v>
      </c>
      <c r="E204" s="41"/>
      <c r="F204" s="284" t="s">
        <v>1947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277</v>
      </c>
      <c r="AU204" s="18" t="s">
        <v>81</v>
      </c>
    </row>
    <row r="205" s="14" customFormat="1">
      <c r="A205" s="14"/>
      <c r="B205" s="262"/>
      <c r="C205" s="263"/>
      <c r="D205" s="248" t="s">
        <v>201</v>
      </c>
      <c r="E205" s="264" t="s">
        <v>1</v>
      </c>
      <c r="F205" s="265" t="s">
        <v>707</v>
      </c>
      <c r="G205" s="263"/>
      <c r="H205" s="266">
        <v>70</v>
      </c>
      <c r="I205" s="267"/>
      <c r="J205" s="263"/>
      <c r="K205" s="263"/>
      <c r="L205" s="268"/>
      <c r="M205" s="269"/>
      <c r="N205" s="270"/>
      <c r="O205" s="270"/>
      <c r="P205" s="270"/>
      <c r="Q205" s="270"/>
      <c r="R205" s="270"/>
      <c r="S205" s="270"/>
      <c r="T205" s="27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2" t="s">
        <v>201</v>
      </c>
      <c r="AU205" s="272" t="s">
        <v>81</v>
      </c>
      <c r="AV205" s="14" t="s">
        <v>83</v>
      </c>
      <c r="AW205" s="14" t="s">
        <v>30</v>
      </c>
      <c r="AX205" s="14" t="s">
        <v>73</v>
      </c>
      <c r="AY205" s="272" t="s">
        <v>191</v>
      </c>
    </row>
    <row r="206" s="15" customFormat="1">
      <c r="A206" s="15"/>
      <c r="B206" s="273"/>
      <c r="C206" s="274"/>
      <c r="D206" s="248" t="s">
        <v>201</v>
      </c>
      <c r="E206" s="275" t="s">
        <v>1</v>
      </c>
      <c r="F206" s="276" t="s">
        <v>205</v>
      </c>
      <c r="G206" s="274"/>
      <c r="H206" s="277">
        <v>70</v>
      </c>
      <c r="I206" s="278"/>
      <c r="J206" s="274"/>
      <c r="K206" s="274"/>
      <c r="L206" s="279"/>
      <c r="M206" s="280"/>
      <c r="N206" s="281"/>
      <c r="O206" s="281"/>
      <c r="P206" s="281"/>
      <c r="Q206" s="281"/>
      <c r="R206" s="281"/>
      <c r="S206" s="281"/>
      <c r="T206" s="28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3" t="s">
        <v>201</v>
      </c>
      <c r="AU206" s="283" t="s">
        <v>81</v>
      </c>
      <c r="AV206" s="15" t="s">
        <v>198</v>
      </c>
      <c r="AW206" s="15" t="s">
        <v>30</v>
      </c>
      <c r="AX206" s="15" t="s">
        <v>81</v>
      </c>
      <c r="AY206" s="283" t="s">
        <v>191</v>
      </c>
    </row>
    <row r="207" s="2" customFormat="1" ht="16.5" customHeight="1">
      <c r="A207" s="39"/>
      <c r="B207" s="40"/>
      <c r="C207" s="236" t="s">
        <v>291</v>
      </c>
      <c r="D207" s="236" t="s">
        <v>194</v>
      </c>
      <c r="E207" s="237" t="s">
        <v>1948</v>
      </c>
      <c r="F207" s="238" t="s">
        <v>1949</v>
      </c>
      <c r="G207" s="239" t="s">
        <v>370</v>
      </c>
      <c r="H207" s="240">
        <v>35</v>
      </c>
      <c r="I207" s="241"/>
      <c r="J207" s="240">
        <f>ROUND(I207*H207,2)</f>
        <v>0</v>
      </c>
      <c r="K207" s="238" t="s">
        <v>1879</v>
      </c>
      <c r="L207" s="45"/>
      <c r="M207" s="242" t="s">
        <v>1</v>
      </c>
      <c r="N207" s="24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198</v>
      </c>
      <c r="AT207" s="246" t="s">
        <v>194</v>
      </c>
      <c r="AU207" s="246" t="s">
        <v>81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198</v>
      </c>
      <c r="BM207" s="246" t="s">
        <v>1950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1949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81</v>
      </c>
    </row>
    <row r="209" s="2" customFormat="1">
      <c r="A209" s="39"/>
      <c r="B209" s="40"/>
      <c r="C209" s="41"/>
      <c r="D209" s="248" t="s">
        <v>277</v>
      </c>
      <c r="E209" s="41"/>
      <c r="F209" s="284" t="s">
        <v>1951</v>
      </c>
      <c r="G209" s="41"/>
      <c r="H209" s="41"/>
      <c r="I209" s="145"/>
      <c r="J209" s="41"/>
      <c r="K209" s="41"/>
      <c r="L209" s="45"/>
      <c r="M209" s="250"/>
      <c r="N209" s="251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277</v>
      </c>
      <c r="AU209" s="18" t="s">
        <v>81</v>
      </c>
    </row>
    <row r="210" s="14" customFormat="1">
      <c r="A210" s="14"/>
      <c r="B210" s="262"/>
      <c r="C210" s="263"/>
      <c r="D210" s="248" t="s">
        <v>201</v>
      </c>
      <c r="E210" s="264" t="s">
        <v>1</v>
      </c>
      <c r="F210" s="265" t="s">
        <v>466</v>
      </c>
      <c r="G210" s="263"/>
      <c r="H210" s="266">
        <v>35</v>
      </c>
      <c r="I210" s="267"/>
      <c r="J210" s="263"/>
      <c r="K210" s="263"/>
      <c r="L210" s="268"/>
      <c r="M210" s="269"/>
      <c r="N210" s="270"/>
      <c r="O210" s="270"/>
      <c r="P210" s="270"/>
      <c r="Q210" s="270"/>
      <c r="R210" s="270"/>
      <c r="S210" s="270"/>
      <c r="T210" s="27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2" t="s">
        <v>201</v>
      </c>
      <c r="AU210" s="272" t="s">
        <v>81</v>
      </c>
      <c r="AV210" s="14" t="s">
        <v>83</v>
      </c>
      <c r="AW210" s="14" t="s">
        <v>30</v>
      </c>
      <c r="AX210" s="14" t="s">
        <v>73</v>
      </c>
      <c r="AY210" s="272" t="s">
        <v>191</v>
      </c>
    </row>
    <row r="211" s="15" customFormat="1">
      <c r="A211" s="15"/>
      <c r="B211" s="273"/>
      <c r="C211" s="274"/>
      <c r="D211" s="248" t="s">
        <v>201</v>
      </c>
      <c r="E211" s="275" t="s">
        <v>1</v>
      </c>
      <c r="F211" s="276" t="s">
        <v>205</v>
      </c>
      <c r="G211" s="274"/>
      <c r="H211" s="277">
        <v>35</v>
      </c>
      <c r="I211" s="278"/>
      <c r="J211" s="274"/>
      <c r="K211" s="274"/>
      <c r="L211" s="279"/>
      <c r="M211" s="280"/>
      <c r="N211" s="281"/>
      <c r="O211" s="281"/>
      <c r="P211" s="281"/>
      <c r="Q211" s="281"/>
      <c r="R211" s="281"/>
      <c r="S211" s="281"/>
      <c r="T211" s="28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83" t="s">
        <v>201</v>
      </c>
      <c r="AU211" s="283" t="s">
        <v>81</v>
      </c>
      <c r="AV211" s="15" t="s">
        <v>198</v>
      </c>
      <c r="AW211" s="15" t="s">
        <v>30</v>
      </c>
      <c r="AX211" s="15" t="s">
        <v>81</v>
      </c>
      <c r="AY211" s="283" t="s">
        <v>191</v>
      </c>
    </row>
    <row r="212" s="12" customFormat="1" ht="25.92" customHeight="1">
      <c r="A212" s="12"/>
      <c r="B212" s="220"/>
      <c r="C212" s="221"/>
      <c r="D212" s="222" t="s">
        <v>72</v>
      </c>
      <c r="E212" s="223" t="s">
        <v>320</v>
      </c>
      <c r="F212" s="223" t="s">
        <v>1952</v>
      </c>
      <c r="G212" s="221"/>
      <c r="H212" s="221"/>
      <c r="I212" s="224"/>
      <c r="J212" s="225">
        <f>BK212</f>
        <v>0</v>
      </c>
      <c r="K212" s="221"/>
      <c r="L212" s="226"/>
      <c r="M212" s="227"/>
      <c r="N212" s="228"/>
      <c r="O212" s="228"/>
      <c r="P212" s="229">
        <f>SUM(P213:P235)</f>
        <v>0</v>
      </c>
      <c r="Q212" s="228"/>
      <c r="R212" s="229">
        <f>SUM(R213:R235)</f>
        <v>0</v>
      </c>
      <c r="S212" s="228"/>
      <c r="T212" s="230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1" t="s">
        <v>198</v>
      </c>
      <c r="AT212" s="232" t="s">
        <v>72</v>
      </c>
      <c r="AU212" s="232" t="s">
        <v>73</v>
      </c>
      <c r="AY212" s="231" t="s">
        <v>191</v>
      </c>
      <c r="BK212" s="233">
        <f>SUM(BK213:BK235)</f>
        <v>0</v>
      </c>
    </row>
    <row r="213" s="2" customFormat="1" ht="16.5" customHeight="1">
      <c r="A213" s="39"/>
      <c r="B213" s="40"/>
      <c r="C213" s="236" t="s">
        <v>299</v>
      </c>
      <c r="D213" s="236" t="s">
        <v>194</v>
      </c>
      <c r="E213" s="237" t="s">
        <v>1953</v>
      </c>
      <c r="F213" s="238" t="s">
        <v>1954</v>
      </c>
      <c r="G213" s="239" t="s">
        <v>215</v>
      </c>
      <c r="H213" s="240">
        <v>595.54999999999995</v>
      </c>
      <c r="I213" s="241"/>
      <c r="J213" s="240">
        <f>ROUND(I213*H213,2)</f>
        <v>0</v>
      </c>
      <c r="K213" s="238" t="s">
        <v>1879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81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1955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1954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81</v>
      </c>
    </row>
    <row r="215" s="2" customFormat="1">
      <c r="A215" s="39"/>
      <c r="B215" s="40"/>
      <c r="C215" s="41"/>
      <c r="D215" s="248" t="s">
        <v>277</v>
      </c>
      <c r="E215" s="41"/>
      <c r="F215" s="284" t="s">
        <v>1956</v>
      </c>
      <c r="G215" s="41"/>
      <c r="H215" s="41"/>
      <c r="I215" s="145"/>
      <c r="J215" s="41"/>
      <c r="K215" s="41"/>
      <c r="L215" s="45"/>
      <c r="M215" s="250"/>
      <c r="N215" s="251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277</v>
      </c>
      <c r="AU215" s="18" t="s">
        <v>81</v>
      </c>
    </row>
    <row r="216" s="14" customFormat="1">
      <c r="A216" s="14"/>
      <c r="B216" s="262"/>
      <c r="C216" s="263"/>
      <c r="D216" s="248" t="s">
        <v>201</v>
      </c>
      <c r="E216" s="264" t="s">
        <v>1</v>
      </c>
      <c r="F216" s="265" t="s">
        <v>1957</v>
      </c>
      <c r="G216" s="263"/>
      <c r="H216" s="266">
        <v>595.54999999999995</v>
      </c>
      <c r="I216" s="267"/>
      <c r="J216" s="263"/>
      <c r="K216" s="263"/>
      <c r="L216" s="268"/>
      <c r="M216" s="269"/>
      <c r="N216" s="270"/>
      <c r="O216" s="270"/>
      <c r="P216" s="270"/>
      <c r="Q216" s="270"/>
      <c r="R216" s="270"/>
      <c r="S216" s="270"/>
      <c r="T216" s="27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2" t="s">
        <v>201</v>
      </c>
      <c r="AU216" s="272" t="s">
        <v>81</v>
      </c>
      <c r="AV216" s="14" t="s">
        <v>83</v>
      </c>
      <c r="AW216" s="14" t="s">
        <v>30</v>
      </c>
      <c r="AX216" s="14" t="s">
        <v>73</v>
      </c>
      <c r="AY216" s="272" t="s">
        <v>191</v>
      </c>
    </row>
    <row r="217" s="15" customFormat="1">
      <c r="A217" s="15"/>
      <c r="B217" s="273"/>
      <c r="C217" s="274"/>
      <c r="D217" s="248" t="s">
        <v>201</v>
      </c>
      <c r="E217" s="275" t="s">
        <v>1</v>
      </c>
      <c r="F217" s="276" t="s">
        <v>205</v>
      </c>
      <c r="G217" s="274"/>
      <c r="H217" s="277">
        <v>595.54999999999995</v>
      </c>
      <c r="I217" s="278"/>
      <c r="J217" s="274"/>
      <c r="K217" s="274"/>
      <c r="L217" s="279"/>
      <c r="M217" s="280"/>
      <c r="N217" s="281"/>
      <c r="O217" s="281"/>
      <c r="P217" s="281"/>
      <c r="Q217" s="281"/>
      <c r="R217" s="281"/>
      <c r="S217" s="281"/>
      <c r="T217" s="28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3" t="s">
        <v>201</v>
      </c>
      <c r="AU217" s="283" t="s">
        <v>81</v>
      </c>
      <c r="AV217" s="15" t="s">
        <v>198</v>
      </c>
      <c r="AW217" s="15" t="s">
        <v>30</v>
      </c>
      <c r="AX217" s="15" t="s">
        <v>81</v>
      </c>
      <c r="AY217" s="283" t="s">
        <v>191</v>
      </c>
    </row>
    <row r="218" s="2" customFormat="1" ht="16.5" customHeight="1">
      <c r="A218" s="39"/>
      <c r="B218" s="40"/>
      <c r="C218" s="236" t="s">
        <v>305</v>
      </c>
      <c r="D218" s="236" t="s">
        <v>194</v>
      </c>
      <c r="E218" s="237" t="s">
        <v>1958</v>
      </c>
      <c r="F218" s="238" t="s">
        <v>1959</v>
      </c>
      <c r="G218" s="239" t="s">
        <v>215</v>
      </c>
      <c r="H218" s="240">
        <v>597.07000000000005</v>
      </c>
      <c r="I218" s="241"/>
      <c r="J218" s="240">
        <f>ROUND(I218*H218,2)</f>
        <v>0</v>
      </c>
      <c r="K218" s="238" t="s">
        <v>1879</v>
      </c>
      <c r="L218" s="45"/>
      <c r="M218" s="242" t="s">
        <v>1</v>
      </c>
      <c r="N218" s="243" t="s">
        <v>38</v>
      </c>
      <c r="O218" s="92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6" t="s">
        <v>198</v>
      </c>
      <c r="AT218" s="246" t="s">
        <v>194</v>
      </c>
      <c r="AU218" s="246" t="s">
        <v>81</v>
      </c>
      <c r="AY218" s="18" t="s">
        <v>191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18" t="s">
        <v>81</v>
      </c>
      <c r="BK218" s="247">
        <f>ROUND(I218*H218,2)</f>
        <v>0</v>
      </c>
      <c r="BL218" s="18" t="s">
        <v>198</v>
      </c>
      <c r="BM218" s="246" t="s">
        <v>1960</v>
      </c>
    </row>
    <row r="219" s="2" customFormat="1">
      <c r="A219" s="39"/>
      <c r="B219" s="40"/>
      <c r="C219" s="41"/>
      <c r="D219" s="248" t="s">
        <v>200</v>
      </c>
      <c r="E219" s="41"/>
      <c r="F219" s="249" t="s">
        <v>1959</v>
      </c>
      <c r="G219" s="41"/>
      <c r="H219" s="41"/>
      <c r="I219" s="145"/>
      <c r="J219" s="41"/>
      <c r="K219" s="41"/>
      <c r="L219" s="45"/>
      <c r="M219" s="250"/>
      <c r="N219" s="251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200</v>
      </c>
      <c r="AU219" s="18" t="s">
        <v>81</v>
      </c>
    </row>
    <row r="220" s="2" customFormat="1">
      <c r="A220" s="39"/>
      <c r="B220" s="40"/>
      <c r="C220" s="41"/>
      <c r="D220" s="248" t="s">
        <v>277</v>
      </c>
      <c r="E220" s="41"/>
      <c r="F220" s="284" t="s">
        <v>1961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277</v>
      </c>
      <c r="AU220" s="18" t="s">
        <v>81</v>
      </c>
    </row>
    <row r="221" s="14" customFormat="1">
      <c r="A221" s="14"/>
      <c r="B221" s="262"/>
      <c r="C221" s="263"/>
      <c r="D221" s="248" t="s">
        <v>201</v>
      </c>
      <c r="E221" s="264" t="s">
        <v>1</v>
      </c>
      <c r="F221" s="265" t="s">
        <v>1962</v>
      </c>
      <c r="G221" s="263"/>
      <c r="H221" s="266">
        <v>151.97999999999999</v>
      </c>
      <c r="I221" s="267"/>
      <c r="J221" s="263"/>
      <c r="K221" s="263"/>
      <c r="L221" s="268"/>
      <c r="M221" s="269"/>
      <c r="N221" s="270"/>
      <c r="O221" s="270"/>
      <c r="P221" s="270"/>
      <c r="Q221" s="270"/>
      <c r="R221" s="270"/>
      <c r="S221" s="270"/>
      <c r="T221" s="27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2" t="s">
        <v>201</v>
      </c>
      <c r="AU221" s="272" t="s">
        <v>81</v>
      </c>
      <c r="AV221" s="14" t="s">
        <v>83</v>
      </c>
      <c r="AW221" s="14" t="s">
        <v>30</v>
      </c>
      <c r="AX221" s="14" t="s">
        <v>73</v>
      </c>
      <c r="AY221" s="272" t="s">
        <v>191</v>
      </c>
    </row>
    <row r="222" s="14" customFormat="1">
      <c r="A222" s="14"/>
      <c r="B222" s="262"/>
      <c r="C222" s="263"/>
      <c r="D222" s="248" t="s">
        <v>201</v>
      </c>
      <c r="E222" s="264" t="s">
        <v>1</v>
      </c>
      <c r="F222" s="265" t="s">
        <v>1963</v>
      </c>
      <c r="G222" s="263"/>
      <c r="H222" s="266">
        <v>445.08999999999998</v>
      </c>
      <c r="I222" s="267"/>
      <c r="J222" s="263"/>
      <c r="K222" s="263"/>
      <c r="L222" s="268"/>
      <c r="M222" s="269"/>
      <c r="N222" s="270"/>
      <c r="O222" s="270"/>
      <c r="P222" s="270"/>
      <c r="Q222" s="270"/>
      <c r="R222" s="270"/>
      <c r="S222" s="270"/>
      <c r="T222" s="27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2" t="s">
        <v>201</v>
      </c>
      <c r="AU222" s="272" t="s">
        <v>81</v>
      </c>
      <c r="AV222" s="14" t="s">
        <v>83</v>
      </c>
      <c r="AW222" s="14" t="s">
        <v>30</v>
      </c>
      <c r="AX222" s="14" t="s">
        <v>73</v>
      </c>
      <c r="AY222" s="272" t="s">
        <v>191</v>
      </c>
    </row>
    <row r="223" s="15" customFormat="1">
      <c r="A223" s="15"/>
      <c r="B223" s="273"/>
      <c r="C223" s="274"/>
      <c r="D223" s="248" t="s">
        <v>201</v>
      </c>
      <c r="E223" s="275" t="s">
        <v>1</v>
      </c>
      <c r="F223" s="276" t="s">
        <v>205</v>
      </c>
      <c r="G223" s="274"/>
      <c r="H223" s="277">
        <v>597.06999999999994</v>
      </c>
      <c r="I223" s="278"/>
      <c r="J223" s="274"/>
      <c r="K223" s="274"/>
      <c r="L223" s="279"/>
      <c r="M223" s="280"/>
      <c r="N223" s="281"/>
      <c r="O223" s="281"/>
      <c r="P223" s="281"/>
      <c r="Q223" s="281"/>
      <c r="R223" s="281"/>
      <c r="S223" s="281"/>
      <c r="T223" s="28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83" t="s">
        <v>201</v>
      </c>
      <c r="AU223" s="283" t="s">
        <v>81</v>
      </c>
      <c r="AV223" s="15" t="s">
        <v>198</v>
      </c>
      <c r="AW223" s="15" t="s">
        <v>30</v>
      </c>
      <c r="AX223" s="15" t="s">
        <v>81</v>
      </c>
      <c r="AY223" s="283" t="s">
        <v>191</v>
      </c>
    </row>
    <row r="224" s="2" customFormat="1" ht="16.5" customHeight="1">
      <c r="A224" s="39"/>
      <c r="B224" s="40"/>
      <c r="C224" s="236" t="s">
        <v>8</v>
      </c>
      <c r="D224" s="236" t="s">
        <v>194</v>
      </c>
      <c r="E224" s="237" t="s">
        <v>1964</v>
      </c>
      <c r="F224" s="238" t="s">
        <v>1965</v>
      </c>
      <c r="G224" s="239" t="s">
        <v>215</v>
      </c>
      <c r="H224" s="240">
        <v>1976.6400000000001</v>
      </c>
      <c r="I224" s="241"/>
      <c r="J224" s="240">
        <f>ROUND(I224*H224,2)</f>
        <v>0</v>
      </c>
      <c r="K224" s="238" t="s">
        <v>1879</v>
      </c>
      <c r="L224" s="45"/>
      <c r="M224" s="242" t="s">
        <v>1</v>
      </c>
      <c r="N224" s="243" t="s">
        <v>38</v>
      </c>
      <c r="O224" s="92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6" t="s">
        <v>198</v>
      </c>
      <c r="AT224" s="246" t="s">
        <v>194</v>
      </c>
      <c r="AU224" s="246" t="s">
        <v>81</v>
      </c>
      <c r="AY224" s="18" t="s">
        <v>191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18" t="s">
        <v>81</v>
      </c>
      <c r="BK224" s="247">
        <f>ROUND(I224*H224,2)</f>
        <v>0</v>
      </c>
      <c r="BL224" s="18" t="s">
        <v>198</v>
      </c>
      <c r="BM224" s="246" t="s">
        <v>1966</v>
      </c>
    </row>
    <row r="225" s="2" customFormat="1">
      <c r="A225" s="39"/>
      <c r="B225" s="40"/>
      <c r="C225" s="41"/>
      <c r="D225" s="248" t="s">
        <v>200</v>
      </c>
      <c r="E225" s="41"/>
      <c r="F225" s="249" t="s">
        <v>1965</v>
      </c>
      <c r="G225" s="41"/>
      <c r="H225" s="41"/>
      <c r="I225" s="145"/>
      <c r="J225" s="41"/>
      <c r="K225" s="41"/>
      <c r="L225" s="45"/>
      <c r="M225" s="250"/>
      <c r="N225" s="251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200</v>
      </c>
      <c r="AU225" s="18" t="s">
        <v>81</v>
      </c>
    </row>
    <row r="226" s="14" customFormat="1">
      <c r="A226" s="14"/>
      <c r="B226" s="262"/>
      <c r="C226" s="263"/>
      <c r="D226" s="248" t="s">
        <v>201</v>
      </c>
      <c r="E226" s="264" t="s">
        <v>1</v>
      </c>
      <c r="F226" s="265" t="s">
        <v>1967</v>
      </c>
      <c r="G226" s="263"/>
      <c r="H226" s="266">
        <v>1976.6400000000001</v>
      </c>
      <c r="I226" s="267"/>
      <c r="J226" s="263"/>
      <c r="K226" s="263"/>
      <c r="L226" s="268"/>
      <c r="M226" s="269"/>
      <c r="N226" s="270"/>
      <c r="O226" s="270"/>
      <c r="P226" s="270"/>
      <c r="Q226" s="270"/>
      <c r="R226" s="270"/>
      <c r="S226" s="270"/>
      <c r="T226" s="27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2" t="s">
        <v>201</v>
      </c>
      <c r="AU226" s="272" t="s">
        <v>81</v>
      </c>
      <c r="AV226" s="14" t="s">
        <v>83</v>
      </c>
      <c r="AW226" s="14" t="s">
        <v>30</v>
      </c>
      <c r="AX226" s="14" t="s">
        <v>73</v>
      </c>
      <c r="AY226" s="272" t="s">
        <v>191</v>
      </c>
    </row>
    <row r="227" s="15" customFormat="1">
      <c r="A227" s="15"/>
      <c r="B227" s="273"/>
      <c r="C227" s="274"/>
      <c r="D227" s="248" t="s">
        <v>201</v>
      </c>
      <c r="E227" s="275" t="s">
        <v>1</v>
      </c>
      <c r="F227" s="276" t="s">
        <v>205</v>
      </c>
      <c r="G227" s="274"/>
      <c r="H227" s="277">
        <v>1976.6400000000001</v>
      </c>
      <c r="I227" s="278"/>
      <c r="J227" s="274"/>
      <c r="K227" s="274"/>
      <c r="L227" s="279"/>
      <c r="M227" s="280"/>
      <c r="N227" s="281"/>
      <c r="O227" s="281"/>
      <c r="P227" s="281"/>
      <c r="Q227" s="281"/>
      <c r="R227" s="281"/>
      <c r="S227" s="281"/>
      <c r="T227" s="282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83" t="s">
        <v>201</v>
      </c>
      <c r="AU227" s="283" t="s">
        <v>81</v>
      </c>
      <c r="AV227" s="15" t="s">
        <v>198</v>
      </c>
      <c r="AW227" s="15" t="s">
        <v>30</v>
      </c>
      <c r="AX227" s="15" t="s">
        <v>81</v>
      </c>
      <c r="AY227" s="283" t="s">
        <v>191</v>
      </c>
    </row>
    <row r="228" s="2" customFormat="1" ht="16.5" customHeight="1">
      <c r="A228" s="39"/>
      <c r="B228" s="40"/>
      <c r="C228" s="236" t="s">
        <v>320</v>
      </c>
      <c r="D228" s="236" t="s">
        <v>194</v>
      </c>
      <c r="E228" s="237" t="s">
        <v>1968</v>
      </c>
      <c r="F228" s="238" t="s">
        <v>1969</v>
      </c>
      <c r="G228" s="239" t="s">
        <v>215</v>
      </c>
      <c r="H228" s="240">
        <v>1732.9100000000001</v>
      </c>
      <c r="I228" s="241"/>
      <c r="J228" s="240">
        <f>ROUND(I228*H228,2)</f>
        <v>0</v>
      </c>
      <c r="K228" s="238" t="s">
        <v>1879</v>
      </c>
      <c r="L228" s="45"/>
      <c r="M228" s="242" t="s">
        <v>1</v>
      </c>
      <c r="N228" s="243" t="s">
        <v>38</v>
      </c>
      <c r="O228" s="92"/>
      <c r="P228" s="244">
        <f>O228*H228</f>
        <v>0</v>
      </c>
      <c r="Q228" s="244">
        <v>0</v>
      </c>
      <c r="R228" s="244">
        <f>Q228*H228</f>
        <v>0</v>
      </c>
      <c r="S228" s="244">
        <v>0</v>
      </c>
      <c r="T228" s="24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6" t="s">
        <v>198</v>
      </c>
      <c r="AT228" s="246" t="s">
        <v>194</v>
      </c>
      <c r="AU228" s="246" t="s">
        <v>81</v>
      </c>
      <c r="AY228" s="18" t="s">
        <v>191</v>
      </c>
      <c r="BE228" s="247">
        <f>IF(N228="základní",J228,0)</f>
        <v>0</v>
      </c>
      <c r="BF228" s="247">
        <f>IF(N228="snížená",J228,0)</f>
        <v>0</v>
      </c>
      <c r="BG228" s="247">
        <f>IF(N228="zákl. přenesená",J228,0)</f>
        <v>0</v>
      </c>
      <c r="BH228" s="247">
        <f>IF(N228="sníž. přenesená",J228,0)</f>
        <v>0</v>
      </c>
      <c r="BI228" s="247">
        <f>IF(N228="nulová",J228,0)</f>
        <v>0</v>
      </c>
      <c r="BJ228" s="18" t="s">
        <v>81</v>
      </c>
      <c r="BK228" s="247">
        <f>ROUND(I228*H228,2)</f>
        <v>0</v>
      </c>
      <c r="BL228" s="18" t="s">
        <v>198</v>
      </c>
      <c r="BM228" s="246" t="s">
        <v>1970</v>
      </c>
    </row>
    <row r="229" s="2" customFormat="1">
      <c r="A229" s="39"/>
      <c r="B229" s="40"/>
      <c r="C229" s="41"/>
      <c r="D229" s="248" t="s">
        <v>200</v>
      </c>
      <c r="E229" s="41"/>
      <c r="F229" s="249" t="s">
        <v>1969</v>
      </c>
      <c r="G229" s="41"/>
      <c r="H229" s="41"/>
      <c r="I229" s="145"/>
      <c r="J229" s="41"/>
      <c r="K229" s="41"/>
      <c r="L229" s="45"/>
      <c r="M229" s="250"/>
      <c r="N229" s="251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200</v>
      </c>
      <c r="AU229" s="18" t="s">
        <v>81</v>
      </c>
    </row>
    <row r="230" s="14" customFormat="1">
      <c r="A230" s="14"/>
      <c r="B230" s="262"/>
      <c r="C230" s="263"/>
      <c r="D230" s="248" t="s">
        <v>201</v>
      </c>
      <c r="E230" s="264" t="s">
        <v>1</v>
      </c>
      <c r="F230" s="265" t="s">
        <v>1971</v>
      </c>
      <c r="G230" s="263"/>
      <c r="H230" s="266">
        <v>842.09000000000003</v>
      </c>
      <c r="I230" s="267"/>
      <c r="J230" s="263"/>
      <c r="K230" s="263"/>
      <c r="L230" s="268"/>
      <c r="M230" s="269"/>
      <c r="N230" s="270"/>
      <c r="O230" s="270"/>
      <c r="P230" s="270"/>
      <c r="Q230" s="270"/>
      <c r="R230" s="270"/>
      <c r="S230" s="270"/>
      <c r="T230" s="27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2" t="s">
        <v>201</v>
      </c>
      <c r="AU230" s="272" t="s">
        <v>81</v>
      </c>
      <c r="AV230" s="14" t="s">
        <v>83</v>
      </c>
      <c r="AW230" s="14" t="s">
        <v>30</v>
      </c>
      <c r="AX230" s="14" t="s">
        <v>73</v>
      </c>
      <c r="AY230" s="272" t="s">
        <v>191</v>
      </c>
    </row>
    <row r="231" s="13" customFormat="1">
      <c r="A231" s="13"/>
      <c r="B231" s="252"/>
      <c r="C231" s="253"/>
      <c r="D231" s="248" t="s">
        <v>201</v>
      </c>
      <c r="E231" s="254" t="s">
        <v>1</v>
      </c>
      <c r="F231" s="255" t="s">
        <v>1927</v>
      </c>
      <c r="G231" s="253"/>
      <c r="H231" s="254" t="s">
        <v>1</v>
      </c>
      <c r="I231" s="256"/>
      <c r="J231" s="253"/>
      <c r="K231" s="253"/>
      <c r="L231" s="257"/>
      <c r="M231" s="258"/>
      <c r="N231" s="259"/>
      <c r="O231" s="259"/>
      <c r="P231" s="259"/>
      <c r="Q231" s="259"/>
      <c r="R231" s="259"/>
      <c r="S231" s="259"/>
      <c r="T231" s="26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1" t="s">
        <v>201</v>
      </c>
      <c r="AU231" s="261" t="s">
        <v>81</v>
      </c>
      <c r="AV231" s="13" t="s">
        <v>81</v>
      </c>
      <c r="AW231" s="13" t="s">
        <v>30</v>
      </c>
      <c r="AX231" s="13" t="s">
        <v>73</v>
      </c>
      <c r="AY231" s="261" t="s">
        <v>191</v>
      </c>
    </row>
    <row r="232" s="14" customFormat="1">
      <c r="A232" s="14"/>
      <c r="B232" s="262"/>
      <c r="C232" s="263"/>
      <c r="D232" s="248" t="s">
        <v>201</v>
      </c>
      <c r="E232" s="264" t="s">
        <v>1</v>
      </c>
      <c r="F232" s="265" t="s">
        <v>1972</v>
      </c>
      <c r="G232" s="263"/>
      <c r="H232" s="266">
        <v>741.82000000000005</v>
      </c>
      <c r="I232" s="267"/>
      <c r="J232" s="263"/>
      <c r="K232" s="263"/>
      <c r="L232" s="268"/>
      <c r="M232" s="269"/>
      <c r="N232" s="270"/>
      <c r="O232" s="270"/>
      <c r="P232" s="270"/>
      <c r="Q232" s="270"/>
      <c r="R232" s="270"/>
      <c r="S232" s="270"/>
      <c r="T232" s="27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2" t="s">
        <v>201</v>
      </c>
      <c r="AU232" s="272" t="s">
        <v>81</v>
      </c>
      <c r="AV232" s="14" t="s">
        <v>83</v>
      </c>
      <c r="AW232" s="14" t="s">
        <v>30</v>
      </c>
      <c r="AX232" s="14" t="s">
        <v>73</v>
      </c>
      <c r="AY232" s="272" t="s">
        <v>191</v>
      </c>
    </row>
    <row r="233" s="13" customFormat="1">
      <c r="A233" s="13"/>
      <c r="B233" s="252"/>
      <c r="C233" s="253"/>
      <c r="D233" s="248" t="s">
        <v>201</v>
      </c>
      <c r="E233" s="254" t="s">
        <v>1</v>
      </c>
      <c r="F233" s="255" t="s">
        <v>1973</v>
      </c>
      <c r="G233" s="253"/>
      <c r="H233" s="254" t="s">
        <v>1</v>
      </c>
      <c r="I233" s="256"/>
      <c r="J233" s="253"/>
      <c r="K233" s="253"/>
      <c r="L233" s="257"/>
      <c r="M233" s="258"/>
      <c r="N233" s="259"/>
      <c r="O233" s="259"/>
      <c r="P233" s="259"/>
      <c r="Q233" s="259"/>
      <c r="R233" s="259"/>
      <c r="S233" s="259"/>
      <c r="T233" s="26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1" t="s">
        <v>201</v>
      </c>
      <c r="AU233" s="261" t="s">
        <v>81</v>
      </c>
      <c r="AV233" s="13" t="s">
        <v>81</v>
      </c>
      <c r="AW233" s="13" t="s">
        <v>30</v>
      </c>
      <c r="AX233" s="13" t="s">
        <v>73</v>
      </c>
      <c r="AY233" s="261" t="s">
        <v>191</v>
      </c>
    </row>
    <row r="234" s="14" customFormat="1">
      <c r="A234" s="14"/>
      <c r="B234" s="262"/>
      <c r="C234" s="263"/>
      <c r="D234" s="248" t="s">
        <v>201</v>
      </c>
      <c r="E234" s="264" t="s">
        <v>1</v>
      </c>
      <c r="F234" s="265" t="s">
        <v>1974</v>
      </c>
      <c r="G234" s="263"/>
      <c r="H234" s="266">
        <v>149</v>
      </c>
      <c r="I234" s="267"/>
      <c r="J234" s="263"/>
      <c r="K234" s="263"/>
      <c r="L234" s="268"/>
      <c r="M234" s="269"/>
      <c r="N234" s="270"/>
      <c r="O234" s="270"/>
      <c r="P234" s="270"/>
      <c r="Q234" s="270"/>
      <c r="R234" s="270"/>
      <c r="S234" s="270"/>
      <c r="T234" s="27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2" t="s">
        <v>201</v>
      </c>
      <c r="AU234" s="272" t="s">
        <v>81</v>
      </c>
      <c r="AV234" s="14" t="s">
        <v>83</v>
      </c>
      <c r="AW234" s="14" t="s">
        <v>30</v>
      </c>
      <c r="AX234" s="14" t="s">
        <v>73</v>
      </c>
      <c r="AY234" s="272" t="s">
        <v>191</v>
      </c>
    </row>
    <row r="235" s="15" customFormat="1">
      <c r="A235" s="15"/>
      <c r="B235" s="273"/>
      <c r="C235" s="274"/>
      <c r="D235" s="248" t="s">
        <v>201</v>
      </c>
      <c r="E235" s="275" t="s">
        <v>1</v>
      </c>
      <c r="F235" s="276" t="s">
        <v>205</v>
      </c>
      <c r="G235" s="274"/>
      <c r="H235" s="277">
        <v>1732.9100000000001</v>
      </c>
      <c r="I235" s="278"/>
      <c r="J235" s="274"/>
      <c r="K235" s="274"/>
      <c r="L235" s="279"/>
      <c r="M235" s="280"/>
      <c r="N235" s="281"/>
      <c r="O235" s="281"/>
      <c r="P235" s="281"/>
      <c r="Q235" s="281"/>
      <c r="R235" s="281"/>
      <c r="S235" s="281"/>
      <c r="T235" s="28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83" t="s">
        <v>201</v>
      </c>
      <c r="AU235" s="283" t="s">
        <v>81</v>
      </c>
      <c r="AV235" s="15" t="s">
        <v>198</v>
      </c>
      <c r="AW235" s="15" t="s">
        <v>30</v>
      </c>
      <c r="AX235" s="15" t="s">
        <v>81</v>
      </c>
      <c r="AY235" s="283" t="s">
        <v>191</v>
      </c>
    </row>
    <row r="236" s="12" customFormat="1" ht="25.92" customHeight="1">
      <c r="A236" s="12"/>
      <c r="B236" s="220"/>
      <c r="C236" s="221"/>
      <c r="D236" s="222" t="s">
        <v>72</v>
      </c>
      <c r="E236" s="223" t="s">
        <v>328</v>
      </c>
      <c r="F236" s="223" t="s">
        <v>1975</v>
      </c>
      <c r="G236" s="221"/>
      <c r="H236" s="221"/>
      <c r="I236" s="224"/>
      <c r="J236" s="225">
        <f>BK236</f>
        <v>0</v>
      </c>
      <c r="K236" s="221"/>
      <c r="L236" s="226"/>
      <c r="M236" s="227"/>
      <c r="N236" s="228"/>
      <c r="O236" s="228"/>
      <c r="P236" s="229">
        <f>SUM(P237:P255)</f>
        <v>0</v>
      </c>
      <c r="Q236" s="228"/>
      <c r="R236" s="229">
        <f>SUM(R237:R255)</f>
        <v>0</v>
      </c>
      <c r="S236" s="228"/>
      <c r="T236" s="230">
        <f>SUM(T237:T255)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1" t="s">
        <v>198</v>
      </c>
      <c r="AT236" s="232" t="s">
        <v>72</v>
      </c>
      <c r="AU236" s="232" t="s">
        <v>73</v>
      </c>
      <c r="AY236" s="231" t="s">
        <v>191</v>
      </c>
      <c r="BK236" s="233">
        <f>SUM(BK237:BK255)</f>
        <v>0</v>
      </c>
    </row>
    <row r="237" s="2" customFormat="1" ht="16.5" customHeight="1">
      <c r="A237" s="39"/>
      <c r="B237" s="40"/>
      <c r="C237" s="236" t="s">
        <v>328</v>
      </c>
      <c r="D237" s="236" t="s">
        <v>194</v>
      </c>
      <c r="E237" s="237" t="s">
        <v>1976</v>
      </c>
      <c r="F237" s="238" t="s">
        <v>1977</v>
      </c>
      <c r="G237" s="239" t="s">
        <v>215</v>
      </c>
      <c r="H237" s="240">
        <v>1976.6400000000001</v>
      </c>
      <c r="I237" s="241"/>
      <c r="J237" s="240">
        <f>ROUND(I237*H237,2)</f>
        <v>0</v>
      </c>
      <c r="K237" s="238" t="s">
        <v>1879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198</v>
      </c>
      <c r="AT237" s="246" t="s">
        <v>194</v>
      </c>
      <c r="AU237" s="246" t="s">
        <v>81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198</v>
      </c>
      <c r="BM237" s="246" t="s">
        <v>1978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1977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81</v>
      </c>
    </row>
    <row r="239" s="2" customFormat="1">
      <c r="A239" s="39"/>
      <c r="B239" s="40"/>
      <c r="C239" s="41"/>
      <c r="D239" s="248" t="s">
        <v>277</v>
      </c>
      <c r="E239" s="41"/>
      <c r="F239" s="284" t="s">
        <v>1979</v>
      </c>
      <c r="G239" s="41"/>
      <c r="H239" s="41"/>
      <c r="I239" s="145"/>
      <c r="J239" s="41"/>
      <c r="K239" s="41"/>
      <c r="L239" s="45"/>
      <c r="M239" s="250"/>
      <c r="N239" s="251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277</v>
      </c>
      <c r="AU239" s="18" t="s">
        <v>81</v>
      </c>
    </row>
    <row r="240" s="14" customFormat="1">
      <c r="A240" s="14"/>
      <c r="B240" s="262"/>
      <c r="C240" s="263"/>
      <c r="D240" s="248" t="s">
        <v>201</v>
      </c>
      <c r="E240" s="264" t="s">
        <v>1</v>
      </c>
      <c r="F240" s="265" t="s">
        <v>1967</v>
      </c>
      <c r="G240" s="263"/>
      <c r="H240" s="266">
        <v>1976.6400000000001</v>
      </c>
      <c r="I240" s="267"/>
      <c r="J240" s="263"/>
      <c r="K240" s="263"/>
      <c r="L240" s="268"/>
      <c r="M240" s="269"/>
      <c r="N240" s="270"/>
      <c r="O240" s="270"/>
      <c r="P240" s="270"/>
      <c r="Q240" s="270"/>
      <c r="R240" s="270"/>
      <c r="S240" s="270"/>
      <c r="T240" s="27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72" t="s">
        <v>201</v>
      </c>
      <c r="AU240" s="272" t="s">
        <v>81</v>
      </c>
      <c r="AV240" s="14" t="s">
        <v>83</v>
      </c>
      <c r="AW240" s="14" t="s">
        <v>30</v>
      </c>
      <c r="AX240" s="14" t="s">
        <v>73</v>
      </c>
      <c r="AY240" s="272" t="s">
        <v>191</v>
      </c>
    </row>
    <row r="241" s="15" customFormat="1">
      <c r="A241" s="15"/>
      <c r="B241" s="273"/>
      <c r="C241" s="274"/>
      <c r="D241" s="248" t="s">
        <v>201</v>
      </c>
      <c r="E241" s="275" t="s">
        <v>1</v>
      </c>
      <c r="F241" s="276" t="s">
        <v>205</v>
      </c>
      <c r="G241" s="274"/>
      <c r="H241" s="277">
        <v>1976.6400000000001</v>
      </c>
      <c r="I241" s="278"/>
      <c r="J241" s="274"/>
      <c r="K241" s="274"/>
      <c r="L241" s="279"/>
      <c r="M241" s="280"/>
      <c r="N241" s="281"/>
      <c r="O241" s="281"/>
      <c r="P241" s="281"/>
      <c r="Q241" s="281"/>
      <c r="R241" s="281"/>
      <c r="S241" s="281"/>
      <c r="T241" s="28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83" t="s">
        <v>201</v>
      </c>
      <c r="AU241" s="283" t="s">
        <v>81</v>
      </c>
      <c r="AV241" s="15" t="s">
        <v>198</v>
      </c>
      <c r="AW241" s="15" t="s">
        <v>30</v>
      </c>
      <c r="AX241" s="15" t="s">
        <v>81</v>
      </c>
      <c r="AY241" s="283" t="s">
        <v>191</v>
      </c>
    </row>
    <row r="242" s="2" customFormat="1" ht="16.5" customHeight="1">
      <c r="A242" s="39"/>
      <c r="B242" s="40"/>
      <c r="C242" s="236" t="s">
        <v>334</v>
      </c>
      <c r="D242" s="236" t="s">
        <v>194</v>
      </c>
      <c r="E242" s="237" t="s">
        <v>1980</v>
      </c>
      <c r="F242" s="238" t="s">
        <v>1981</v>
      </c>
      <c r="G242" s="239" t="s">
        <v>215</v>
      </c>
      <c r="H242" s="240">
        <v>149</v>
      </c>
      <c r="I242" s="241"/>
      <c r="J242" s="240">
        <f>ROUND(I242*H242,2)</f>
        <v>0</v>
      </c>
      <c r="K242" s="238" t="s">
        <v>1879</v>
      </c>
      <c r="L242" s="45"/>
      <c r="M242" s="242" t="s">
        <v>1</v>
      </c>
      <c r="N242" s="243" t="s">
        <v>38</v>
      </c>
      <c r="O242" s="92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6" t="s">
        <v>198</v>
      </c>
      <c r="AT242" s="246" t="s">
        <v>194</v>
      </c>
      <c r="AU242" s="246" t="s">
        <v>81</v>
      </c>
      <c r="AY242" s="18" t="s">
        <v>191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18" t="s">
        <v>81</v>
      </c>
      <c r="BK242" s="247">
        <f>ROUND(I242*H242,2)</f>
        <v>0</v>
      </c>
      <c r="BL242" s="18" t="s">
        <v>198</v>
      </c>
      <c r="BM242" s="246" t="s">
        <v>1982</v>
      </c>
    </row>
    <row r="243" s="2" customFormat="1">
      <c r="A243" s="39"/>
      <c r="B243" s="40"/>
      <c r="C243" s="41"/>
      <c r="D243" s="248" t="s">
        <v>200</v>
      </c>
      <c r="E243" s="41"/>
      <c r="F243" s="249" t="s">
        <v>1981</v>
      </c>
      <c r="G243" s="41"/>
      <c r="H243" s="41"/>
      <c r="I243" s="145"/>
      <c r="J243" s="41"/>
      <c r="K243" s="41"/>
      <c r="L243" s="45"/>
      <c r="M243" s="250"/>
      <c r="N243" s="251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200</v>
      </c>
      <c r="AU243" s="18" t="s">
        <v>81</v>
      </c>
    </row>
    <row r="244" s="2" customFormat="1">
      <c r="A244" s="39"/>
      <c r="B244" s="40"/>
      <c r="C244" s="41"/>
      <c r="D244" s="248" t="s">
        <v>277</v>
      </c>
      <c r="E244" s="41"/>
      <c r="F244" s="284" t="s">
        <v>1983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277</v>
      </c>
      <c r="AU244" s="18" t="s">
        <v>81</v>
      </c>
    </row>
    <row r="245" s="13" customFormat="1">
      <c r="A245" s="13"/>
      <c r="B245" s="252"/>
      <c r="C245" s="253"/>
      <c r="D245" s="248" t="s">
        <v>201</v>
      </c>
      <c r="E245" s="254" t="s">
        <v>1</v>
      </c>
      <c r="F245" s="255" t="s">
        <v>1984</v>
      </c>
      <c r="G245" s="253"/>
      <c r="H245" s="254" t="s">
        <v>1</v>
      </c>
      <c r="I245" s="256"/>
      <c r="J245" s="253"/>
      <c r="K245" s="253"/>
      <c r="L245" s="257"/>
      <c r="M245" s="258"/>
      <c r="N245" s="259"/>
      <c r="O245" s="259"/>
      <c r="P245" s="259"/>
      <c r="Q245" s="259"/>
      <c r="R245" s="259"/>
      <c r="S245" s="259"/>
      <c r="T245" s="26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1" t="s">
        <v>201</v>
      </c>
      <c r="AU245" s="261" t="s">
        <v>81</v>
      </c>
      <c r="AV245" s="13" t="s">
        <v>81</v>
      </c>
      <c r="AW245" s="13" t="s">
        <v>30</v>
      </c>
      <c r="AX245" s="13" t="s">
        <v>73</v>
      </c>
      <c r="AY245" s="261" t="s">
        <v>191</v>
      </c>
    </row>
    <row r="246" s="14" customFormat="1">
      <c r="A246" s="14"/>
      <c r="B246" s="262"/>
      <c r="C246" s="263"/>
      <c r="D246" s="248" t="s">
        <v>201</v>
      </c>
      <c r="E246" s="264" t="s">
        <v>1</v>
      </c>
      <c r="F246" s="265" t="s">
        <v>1985</v>
      </c>
      <c r="G246" s="263"/>
      <c r="H246" s="266">
        <v>149</v>
      </c>
      <c r="I246" s="267"/>
      <c r="J246" s="263"/>
      <c r="K246" s="263"/>
      <c r="L246" s="268"/>
      <c r="M246" s="269"/>
      <c r="N246" s="270"/>
      <c r="O246" s="270"/>
      <c r="P246" s="270"/>
      <c r="Q246" s="270"/>
      <c r="R246" s="270"/>
      <c r="S246" s="270"/>
      <c r="T246" s="27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2" t="s">
        <v>201</v>
      </c>
      <c r="AU246" s="272" t="s">
        <v>81</v>
      </c>
      <c r="AV246" s="14" t="s">
        <v>83</v>
      </c>
      <c r="AW246" s="14" t="s">
        <v>30</v>
      </c>
      <c r="AX246" s="14" t="s">
        <v>73</v>
      </c>
      <c r="AY246" s="272" t="s">
        <v>191</v>
      </c>
    </row>
    <row r="247" s="15" customFormat="1">
      <c r="A247" s="15"/>
      <c r="B247" s="273"/>
      <c r="C247" s="274"/>
      <c r="D247" s="248" t="s">
        <v>201</v>
      </c>
      <c r="E247" s="275" t="s">
        <v>1</v>
      </c>
      <c r="F247" s="276" t="s">
        <v>205</v>
      </c>
      <c r="G247" s="274"/>
      <c r="H247" s="277">
        <v>149</v>
      </c>
      <c r="I247" s="278"/>
      <c r="J247" s="274"/>
      <c r="K247" s="274"/>
      <c r="L247" s="279"/>
      <c r="M247" s="280"/>
      <c r="N247" s="281"/>
      <c r="O247" s="281"/>
      <c r="P247" s="281"/>
      <c r="Q247" s="281"/>
      <c r="R247" s="281"/>
      <c r="S247" s="281"/>
      <c r="T247" s="28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83" t="s">
        <v>201</v>
      </c>
      <c r="AU247" s="283" t="s">
        <v>81</v>
      </c>
      <c r="AV247" s="15" t="s">
        <v>198</v>
      </c>
      <c r="AW247" s="15" t="s">
        <v>30</v>
      </c>
      <c r="AX247" s="15" t="s">
        <v>81</v>
      </c>
      <c r="AY247" s="283" t="s">
        <v>191</v>
      </c>
    </row>
    <row r="248" s="2" customFormat="1" ht="16.5" customHeight="1">
      <c r="A248" s="39"/>
      <c r="B248" s="40"/>
      <c r="C248" s="236" t="s">
        <v>340</v>
      </c>
      <c r="D248" s="236" t="s">
        <v>194</v>
      </c>
      <c r="E248" s="237" t="s">
        <v>1986</v>
      </c>
      <c r="F248" s="238" t="s">
        <v>1987</v>
      </c>
      <c r="G248" s="239" t="s">
        <v>215</v>
      </c>
      <c r="H248" s="240">
        <v>1583.9100000000001</v>
      </c>
      <c r="I248" s="241"/>
      <c r="J248" s="240">
        <f>ROUND(I248*H248,2)</f>
        <v>0</v>
      </c>
      <c r="K248" s="238" t="s">
        <v>1879</v>
      </c>
      <c r="L248" s="45"/>
      <c r="M248" s="242" t="s">
        <v>1</v>
      </c>
      <c r="N248" s="243" t="s">
        <v>38</v>
      </c>
      <c r="O248" s="92"/>
      <c r="P248" s="244">
        <f>O248*H248</f>
        <v>0</v>
      </c>
      <c r="Q248" s="244">
        <v>0</v>
      </c>
      <c r="R248" s="244">
        <f>Q248*H248</f>
        <v>0</v>
      </c>
      <c r="S248" s="244">
        <v>0</v>
      </c>
      <c r="T248" s="24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6" t="s">
        <v>198</v>
      </c>
      <c r="AT248" s="246" t="s">
        <v>194</v>
      </c>
      <c r="AU248" s="246" t="s">
        <v>81</v>
      </c>
      <c r="AY248" s="18" t="s">
        <v>191</v>
      </c>
      <c r="BE248" s="247">
        <f>IF(N248="základní",J248,0)</f>
        <v>0</v>
      </c>
      <c r="BF248" s="247">
        <f>IF(N248="snížená",J248,0)</f>
        <v>0</v>
      </c>
      <c r="BG248" s="247">
        <f>IF(N248="zákl. přenesená",J248,0)</f>
        <v>0</v>
      </c>
      <c r="BH248" s="247">
        <f>IF(N248="sníž. přenesená",J248,0)</f>
        <v>0</v>
      </c>
      <c r="BI248" s="247">
        <f>IF(N248="nulová",J248,0)</f>
        <v>0</v>
      </c>
      <c r="BJ248" s="18" t="s">
        <v>81</v>
      </c>
      <c r="BK248" s="247">
        <f>ROUND(I248*H248,2)</f>
        <v>0</v>
      </c>
      <c r="BL248" s="18" t="s">
        <v>198</v>
      </c>
      <c r="BM248" s="246" t="s">
        <v>1988</v>
      </c>
    </row>
    <row r="249" s="2" customFormat="1">
      <c r="A249" s="39"/>
      <c r="B249" s="40"/>
      <c r="C249" s="41"/>
      <c r="D249" s="248" t="s">
        <v>200</v>
      </c>
      <c r="E249" s="41"/>
      <c r="F249" s="249" t="s">
        <v>1987</v>
      </c>
      <c r="G249" s="41"/>
      <c r="H249" s="41"/>
      <c r="I249" s="145"/>
      <c r="J249" s="41"/>
      <c r="K249" s="41"/>
      <c r="L249" s="45"/>
      <c r="M249" s="250"/>
      <c r="N249" s="251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200</v>
      </c>
      <c r="AU249" s="18" t="s">
        <v>81</v>
      </c>
    </row>
    <row r="250" s="2" customFormat="1">
      <c r="A250" s="39"/>
      <c r="B250" s="40"/>
      <c r="C250" s="41"/>
      <c r="D250" s="248" t="s">
        <v>277</v>
      </c>
      <c r="E250" s="41"/>
      <c r="F250" s="284" t="s">
        <v>1989</v>
      </c>
      <c r="G250" s="41"/>
      <c r="H250" s="41"/>
      <c r="I250" s="145"/>
      <c r="J250" s="41"/>
      <c r="K250" s="41"/>
      <c r="L250" s="45"/>
      <c r="M250" s="250"/>
      <c r="N250" s="251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277</v>
      </c>
      <c r="AU250" s="18" t="s">
        <v>81</v>
      </c>
    </row>
    <row r="251" s="13" customFormat="1">
      <c r="A251" s="13"/>
      <c r="B251" s="252"/>
      <c r="C251" s="253"/>
      <c r="D251" s="248" t="s">
        <v>201</v>
      </c>
      <c r="E251" s="254" t="s">
        <v>1</v>
      </c>
      <c r="F251" s="255" t="s">
        <v>1984</v>
      </c>
      <c r="G251" s="253"/>
      <c r="H251" s="254" t="s">
        <v>1</v>
      </c>
      <c r="I251" s="256"/>
      <c r="J251" s="253"/>
      <c r="K251" s="253"/>
      <c r="L251" s="257"/>
      <c r="M251" s="258"/>
      <c r="N251" s="259"/>
      <c r="O251" s="259"/>
      <c r="P251" s="259"/>
      <c r="Q251" s="259"/>
      <c r="R251" s="259"/>
      <c r="S251" s="259"/>
      <c r="T251" s="26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1" t="s">
        <v>201</v>
      </c>
      <c r="AU251" s="261" t="s">
        <v>81</v>
      </c>
      <c r="AV251" s="13" t="s">
        <v>81</v>
      </c>
      <c r="AW251" s="13" t="s">
        <v>30</v>
      </c>
      <c r="AX251" s="13" t="s">
        <v>73</v>
      </c>
      <c r="AY251" s="261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1990</v>
      </c>
      <c r="G252" s="263"/>
      <c r="H252" s="266">
        <v>842.09000000000003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81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3" customFormat="1">
      <c r="A253" s="13"/>
      <c r="B253" s="252"/>
      <c r="C253" s="253"/>
      <c r="D253" s="248" t="s">
        <v>201</v>
      </c>
      <c r="E253" s="254" t="s">
        <v>1</v>
      </c>
      <c r="F253" s="255" t="s">
        <v>1927</v>
      </c>
      <c r="G253" s="253"/>
      <c r="H253" s="254" t="s">
        <v>1</v>
      </c>
      <c r="I253" s="256"/>
      <c r="J253" s="253"/>
      <c r="K253" s="253"/>
      <c r="L253" s="257"/>
      <c r="M253" s="258"/>
      <c r="N253" s="259"/>
      <c r="O253" s="259"/>
      <c r="P253" s="259"/>
      <c r="Q253" s="259"/>
      <c r="R253" s="259"/>
      <c r="S253" s="259"/>
      <c r="T253" s="26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1" t="s">
        <v>201</v>
      </c>
      <c r="AU253" s="261" t="s">
        <v>81</v>
      </c>
      <c r="AV253" s="13" t="s">
        <v>81</v>
      </c>
      <c r="AW253" s="13" t="s">
        <v>30</v>
      </c>
      <c r="AX253" s="13" t="s">
        <v>73</v>
      </c>
      <c r="AY253" s="261" t="s">
        <v>191</v>
      </c>
    </row>
    <row r="254" s="14" customFormat="1">
      <c r="A254" s="14"/>
      <c r="B254" s="262"/>
      <c r="C254" s="263"/>
      <c r="D254" s="248" t="s">
        <v>201</v>
      </c>
      <c r="E254" s="264" t="s">
        <v>1</v>
      </c>
      <c r="F254" s="265" t="s">
        <v>1972</v>
      </c>
      <c r="G254" s="263"/>
      <c r="H254" s="266">
        <v>741.82000000000005</v>
      </c>
      <c r="I254" s="267"/>
      <c r="J254" s="263"/>
      <c r="K254" s="263"/>
      <c r="L254" s="268"/>
      <c r="M254" s="269"/>
      <c r="N254" s="270"/>
      <c r="O254" s="270"/>
      <c r="P254" s="270"/>
      <c r="Q254" s="270"/>
      <c r="R254" s="270"/>
      <c r="S254" s="270"/>
      <c r="T254" s="27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72" t="s">
        <v>201</v>
      </c>
      <c r="AU254" s="272" t="s">
        <v>81</v>
      </c>
      <c r="AV254" s="14" t="s">
        <v>83</v>
      </c>
      <c r="AW254" s="14" t="s">
        <v>30</v>
      </c>
      <c r="AX254" s="14" t="s">
        <v>73</v>
      </c>
      <c r="AY254" s="272" t="s">
        <v>191</v>
      </c>
    </row>
    <row r="255" s="15" customFormat="1">
      <c r="A255" s="15"/>
      <c r="B255" s="273"/>
      <c r="C255" s="274"/>
      <c r="D255" s="248" t="s">
        <v>201</v>
      </c>
      <c r="E255" s="275" t="s">
        <v>1</v>
      </c>
      <c r="F255" s="276" t="s">
        <v>205</v>
      </c>
      <c r="G255" s="274"/>
      <c r="H255" s="277">
        <v>1583.9100000000001</v>
      </c>
      <c r="I255" s="278"/>
      <c r="J255" s="274"/>
      <c r="K255" s="274"/>
      <c r="L255" s="279"/>
      <c r="M255" s="280"/>
      <c r="N255" s="281"/>
      <c r="O255" s="281"/>
      <c r="P255" s="281"/>
      <c r="Q255" s="281"/>
      <c r="R255" s="281"/>
      <c r="S255" s="281"/>
      <c r="T255" s="282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83" t="s">
        <v>201</v>
      </c>
      <c r="AU255" s="283" t="s">
        <v>81</v>
      </c>
      <c r="AV255" s="15" t="s">
        <v>198</v>
      </c>
      <c r="AW255" s="15" t="s">
        <v>30</v>
      </c>
      <c r="AX255" s="15" t="s">
        <v>81</v>
      </c>
      <c r="AY255" s="283" t="s">
        <v>191</v>
      </c>
    </row>
    <row r="256" s="12" customFormat="1" ht="25.92" customHeight="1">
      <c r="A256" s="12"/>
      <c r="B256" s="220"/>
      <c r="C256" s="221"/>
      <c r="D256" s="222" t="s">
        <v>72</v>
      </c>
      <c r="E256" s="223" t="s">
        <v>340</v>
      </c>
      <c r="F256" s="223" t="s">
        <v>1991</v>
      </c>
      <c r="G256" s="221"/>
      <c r="H256" s="221"/>
      <c r="I256" s="224"/>
      <c r="J256" s="225">
        <f>BK256</f>
        <v>0</v>
      </c>
      <c r="K256" s="221"/>
      <c r="L256" s="226"/>
      <c r="M256" s="227"/>
      <c r="N256" s="228"/>
      <c r="O256" s="228"/>
      <c r="P256" s="229">
        <f>SUM(P257:P260)</f>
        <v>0</v>
      </c>
      <c r="Q256" s="228"/>
      <c r="R256" s="229">
        <f>SUM(R257:R260)</f>
        <v>0</v>
      </c>
      <c r="S256" s="228"/>
      <c r="T256" s="230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1" t="s">
        <v>198</v>
      </c>
      <c r="AT256" s="232" t="s">
        <v>72</v>
      </c>
      <c r="AU256" s="232" t="s">
        <v>73</v>
      </c>
      <c r="AY256" s="231" t="s">
        <v>191</v>
      </c>
      <c r="BK256" s="233">
        <f>SUM(BK257:BK260)</f>
        <v>0</v>
      </c>
    </row>
    <row r="257" s="2" customFormat="1" ht="16.5" customHeight="1">
      <c r="A257" s="39"/>
      <c r="B257" s="40"/>
      <c r="C257" s="236" t="s">
        <v>346</v>
      </c>
      <c r="D257" s="236" t="s">
        <v>194</v>
      </c>
      <c r="E257" s="237" t="s">
        <v>1992</v>
      </c>
      <c r="F257" s="238" t="s">
        <v>1993</v>
      </c>
      <c r="G257" s="239" t="s">
        <v>215</v>
      </c>
      <c r="H257" s="240">
        <v>1976.6400000000001</v>
      </c>
      <c r="I257" s="241"/>
      <c r="J257" s="240">
        <f>ROUND(I257*H257,2)</f>
        <v>0</v>
      </c>
      <c r="K257" s="238" t="s">
        <v>1879</v>
      </c>
      <c r="L257" s="45"/>
      <c r="M257" s="242" t="s">
        <v>1</v>
      </c>
      <c r="N257" s="243" t="s">
        <v>38</v>
      </c>
      <c r="O257" s="92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6" t="s">
        <v>198</v>
      </c>
      <c r="AT257" s="246" t="s">
        <v>194</v>
      </c>
      <c r="AU257" s="246" t="s">
        <v>81</v>
      </c>
      <c r="AY257" s="18" t="s">
        <v>191</v>
      </c>
      <c r="BE257" s="247">
        <f>IF(N257="základní",J257,0)</f>
        <v>0</v>
      </c>
      <c r="BF257" s="247">
        <f>IF(N257="snížená",J257,0)</f>
        <v>0</v>
      </c>
      <c r="BG257" s="247">
        <f>IF(N257="zákl. přenesená",J257,0)</f>
        <v>0</v>
      </c>
      <c r="BH257" s="247">
        <f>IF(N257="sníž. přenesená",J257,0)</f>
        <v>0</v>
      </c>
      <c r="BI257" s="247">
        <f>IF(N257="nulová",J257,0)</f>
        <v>0</v>
      </c>
      <c r="BJ257" s="18" t="s">
        <v>81</v>
      </c>
      <c r="BK257" s="247">
        <f>ROUND(I257*H257,2)</f>
        <v>0</v>
      </c>
      <c r="BL257" s="18" t="s">
        <v>198</v>
      </c>
      <c r="BM257" s="246" t="s">
        <v>1994</v>
      </c>
    </row>
    <row r="258" s="2" customFormat="1">
      <c r="A258" s="39"/>
      <c r="B258" s="40"/>
      <c r="C258" s="41"/>
      <c r="D258" s="248" t="s">
        <v>200</v>
      </c>
      <c r="E258" s="41"/>
      <c r="F258" s="249" t="s">
        <v>1993</v>
      </c>
      <c r="G258" s="41"/>
      <c r="H258" s="41"/>
      <c r="I258" s="145"/>
      <c r="J258" s="41"/>
      <c r="K258" s="41"/>
      <c r="L258" s="45"/>
      <c r="M258" s="250"/>
      <c r="N258" s="251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200</v>
      </c>
      <c r="AU258" s="18" t="s">
        <v>81</v>
      </c>
    </row>
    <row r="259" s="14" customFormat="1">
      <c r="A259" s="14"/>
      <c r="B259" s="262"/>
      <c r="C259" s="263"/>
      <c r="D259" s="248" t="s">
        <v>201</v>
      </c>
      <c r="E259" s="264" t="s">
        <v>1</v>
      </c>
      <c r="F259" s="265" t="s">
        <v>1967</v>
      </c>
      <c r="G259" s="263"/>
      <c r="H259" s="266">
        <v>1976.6400000000001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2" t="s">
        <v>201</v>
      </c>
      <c r="AU259" s="272" t="s">
        <v>81</v>
      </c>
      <c r="AV259" s="14" t="s">
        <v>83</v>
      </c>
      <c r="AW259" s="14" t="s">
        <v>30</v>
      </c>
      <c r="AX259" s="14" t="s">
        <v>73</v>
      </c>
      <c r="AY259" s="272" t="s">
        <v>191</v>
      </c>
    </row>
    <row r="260" s="15" customFormat="1">
      <c r="A260" s="15"/>
      <c r="B260" s="273"/>
      <c r="C260" s="274"/>
      <c r="D260" s="248" t="s">
        <v>201</v>
      </c>
      <c r="E260" s="275" t="s">
        <v>1</v>
      </c>
      <c r="F260" s="276" t="s">
        <v>205</v>
      </c>
      <c r="G260" s="274"/>
      <c r="H260" s="277">
        <v>1976.6400000000001</v>
      </c>
      <c r="I260" s="278"/>
      <c r="J260" s="274"/>
      <c r="K260" s="274"/>
      <c r="L260" s="279"/>
      <c r="M260" s="280"/>
      <c r="N260" s="281"/>
      <c r="O260" s="281"/>
      <c r="P260" s="281"/>
      <c r="Q260" s="281"/>
      <c r="R260" s="281"/>
      <c r="S260" s="281"/>
      <c r="T260" s="28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3" t="s">
        <v>201</v>
      </c>
      <c r="AU260" s="283" t="s">
        <v>81</v>
      </c>
      <c r="AV260" s="15" t="s">
        <v>198</v>
      </c>
      <c r="AW260" s="15" t="s">
        <v>30</v>
      </c>
      <c r="AX260" s="15" t="s">
        <v>81</v>
      </c>
      <c r="AY260" s="283" t="s">
        <v>191</v>
      </c>
    </row>
    <row r="261" s="12" customFormat="1" ht="25.92" customHeight="1">
      <c r="A261" s="12"/>
      <c r="B261" s="220"/>
      <c r="C261" s="221"/>
      <c r="D261" s="222" t="s">
        <v>72</v>
      </c>
      <c r="E261" s="223" t="s">
        <v>7</v>
      </c>
      <c r="F261" s="223" t="s">
        <v>1995</v>
      </c>
      <c r="G261" s="221"/>
      <c r="H261" s="221"/>
      <c r="I261" s="224"/>
      <c r="J261" s="225">
        <f>BK261</f>
        <v>0</v>
      </c>
      <c r="K261" s="221"/>
      <c r="L261" s="226"/>
      <c r="M261" s="227"/>
      <c r="N261" s="228"/>
      <c r="O261" s="228"/>
      <c r="P261" s="229">
        <f>SUM(P262:P266)</f>
        <v>0</v>
      </c>
      <c r="Q261" s="228"/>
      <c r="R261" s="229">
        <f>SUM(R262:R266)</f>
        <v>100.83842999999999</v>
      </c>
      <c r="S261" s="228"/>
      <c r="T261" s="230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31" t="s">
        <v>198</v>
      </c>
      <c r="AT261" s="232" t="s">
        <v>72</v>
      </c>
      <c r="AU261" s="232" t="s">
        <v>73</v>
      </c>
      <c r="AY261" s="231" t="s">
        <v>191</v>
      </c>
      <c r="BK261" s="233">
        <f>SUM(BK262:BK266)</f>
        <v>0</v>
      </c>
    </row>
    <row r="262" s="2" customFormat="1" ht="21.75" customHeight="1">
      <c r="A262" s="39"/>
      <c r="B262" s="40"/>
      <c r="C262" s="236" t="s">
        <v>7</v>
      </c>
      <c r="D262" s="236" t="s">
        <v>194</v>
      </c>
      <c r="E262" s="237" t="s">
        <v>1996</v>
      </c>
      <c r="F262" s="238" t="s">
        <v>1997</v>
      </c>
      <c r="G262" s="239" t="s">
        <v>314</v>
      </c>
      <c r="H262" s="240">
        <v>231</v>
      </c>
      <c r="I262" s="241"/>
      <c r="J262" s="240">
        <f>ROUND(I262*H262,2)</f>
        <v>0</v>
      </c>
      <c r="K262" s="238" t="s">
        <v>1879</v>
      </c>
      <c r="L262" s="45"/>
      <c r="M262" s="242" t="s">
        <v>1</v>
      </c>
      <c r="N262" s="243" t="s">
        <v>38</v>
      </c>
      <c r="O262" s="92"/>
      <c r="P262" s="244">
        <f>O262*H262</f>
        <v>0</v>
      </c>
      <c r="Q262" s="244">
        <v>0.43652999999999997</v>
      </c>
      <c r="R262" s="244">
        <f>Q262*H262</f>
        <v>100.83842999999999</v>
      </c>
      <c r="S262" s="244">
        <v>0</v>
      </c>
      <c r="T262" s="245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6" t="s">
        <v>198</v>
      </c>
      <c r="AT262" s="246" t="s">
        <v>194</v>
      </c>
      <c r="AU262" s="246" t="s">
        <v>81</v>
      </c>
      <c r="AY262" s="18" t="s">
        <v>191</v>
      </c>
      <c r="BE262" s="247">
        <f>IF(N262="základní",J262,0)</f>
        <v>0</v>
      </c>
      <c r="BF262" s="247">
        <f>IF(N262="snížená",J262,0)</f>
        <v>0</v>
      </c>
      <c r="BG262" s="247">
        <f>IF(N262="zákl. přenesená",J262,0)</f>
        <v>0</v>
      </c>
      <c r="BH262" s="247">
        <f>IF(N262="sníž. přenesená",J262,0)</f>
        <v>0</v>
      </c>
      <c r="BI262" s="247">
        <f>IF(N262="nulová",J262,0)</f>
        <v>0</v>
      </c>
      <c r="BJ262" s="18" t="s">
        <v>81</v>
      </c>
      <c r="BK262" s="247">
        <f>ROUND(I262*H262,2)</f>
        <v>0</v>
      </c>
      <c r="BL262" s="18" t="s">
        <v>198</v>
      </c>
      <c r="BM262" s="246" t="s">
        <v>1998</v>
      </c>
    </row>
    <row r="263" s="2" customFormat="1">
      <c r="A263" s="39"/>
      <c r="B263" s="40"/>
      <c r="C263" s="41"/>
      <c r="D263" s="248" t="s">
        <v>200</v>
      </c>
      <c r="E263" s="41"/>
      <c r="F263" s="249" t="s">
        <v>1999</v>
      </c>
      <c r="G263" s="41"/>
      <c r="H263" s="41"/>
      <c r="I263" s="145"/>
      <c r="J263" s="41"/>
      <c r="K263" s="41"/>
      <c r="L263" s="45"/>
      <c r="M263" s="250"/>
      <c r="N263" s="251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200</v>
      </c>
      <c r="AU263" s="18" t="s">
        <v>81</v>
      </c>
    </row>
    <row r="264" s="2" customFormat="1">
      <c r="A264" s="39"/>
      <c r="B264" s="40"/>
      <c r="C264" s="41"/>
      <c r="D264" s="248" t="s">
        <v>277</v>
      </c>
      <c r="E264" s="41"/>
      <c r="F264" s="284" t="s">
        <v>2000</v>
      </c>
      <c r="G264" s="41"/>
      <c r="H264" s="41"/>
      <c r="I264" s="145"/>
      <c r="J264" s="41"/>
      <c r="K264" s="41"/>
      <c r="L264" s="45"/>
      <c r="M264" s="250"/>
      <c r="N264" s="251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277</v>
      </c>
      <c r="AU264" s="18" t="s">
        <v>81</v>
      </c>
    </row>
    <row r="265" s="14" customFormat="1">
      <c r="A265" s="14"/>
      <c r="B265" s="262"/>
      <c r="C265" s="263"/>
      <c r="D265" s="248" t="s">
        <v>201</v>
      </c>
      <c r="E265" s="264" t="s">
        <v>1</v>
      </c>
      <c r="F265" s="265" t="s">
        <v>2001</v>
      </c>
      <c r="G265" s="263"/>
      <c r="H265" s="266">
        <v>231</v>
      </c>
      <c r="I265" s="267"/>
      <c r="J265" s="263"/>
      <c r="K265" s="263"/>
      <c r="L265" s="268"/>
      <c r="M265" s="269"/>
      <c r="N265" s="270"/>
      <c r="O265" s="270"/>
      <c r="P265" s="270"/>
      <c r="Q265" s="270"/>
      <c r="R265" s="270"/>
      <c r="S265" s="270"/>
      <c r="T265" s="27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2" t="s">
        <v>201</v>
      </c>
      <c r="AU265" s="272" t="s">
        <v>81</v>
      </c>
      <c r="AV265" s="14" t="s">
        <v>83</v>
      </c>
      <c r="AW265" s="14" t="s">
        <v>30</v>
      </c>
      <c r="AX265" s="14" t="s">
        <v>73</v>
      </c>
      <c r="AY265" s="272" t="s">
        <v>191</v>
      </c>
    </row>
    <row r="266" s="15" customFormat="1">
      <c r="A266" s="15"/>
      <c r="B266" s="273"/>
      <c r="C266" s="274"/>
      <c r="D266" s="248" t="s">
        <v>201</v>
      </c>
      <c r="E266" s="275" t="s">
        <v>1</v>
      </c>
      <c r="F266" s="276" t="s">
        <v>205</v>
      </c>
      <c r="G266" s="274"/>
      <c r="H266" s="277">
        <v>231</v>
      </c>
      <c r="I266" s="278"/>
      <c r="J266" s="274"/>
      <c r="K266" s="274"/>
      <c r="L266" s="279"/>
      <c r="M266" s="280"/>
      <c r="N266" s="281"/>
      <c r="O266" s="281"/>
      <c r="P266" s="281"/>
      <c r="Q266" s="281"/>
      <c r="R266" s="281"/>
      <c r="S266" s="281"/>
      <c r="T266" s="282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83" t="s">
        <v>201</v>
      </c>
      <c r="AU266" s="283" t="s">
        <v>81</v>
      </c>
      <c r="AV266" s="15" t="s">
        <v>198</v>
      </c>
      <c r="AW266" s="15" t="s">
        <v>30</v>
      </c>
      <c r="AX266" s="15" t="s">
        <v>81</v>
      </c>
      <c r="AY266" s="283" t="s">
        <v>191</v>
      </c>
    </row>
    <row r="267" s="12" customFormat="1" ht="25.92" customHeight="1">
      <c r="A267" s="12"/>
      <c r="B267" s="220"/>
      <c r="C267" s="221"/>
      <c r="D267" s="222" t="s">
        <v>72</v>
      </c>
      <c r="E267" s="223" t="s">
        <v>534</v>
      </c>
      <c r="F267" s="223" t="s">
        <v>2002</v>
      </c>
      <c r="G267" s="221"/>
      <c r="H267" s="221"/>
      <c r="I267" s="224"/>
      <c r="J267" s="225">
        <f>BK267</f>
        <v>0</v>
      </c>
      <c r="K267" s="221"/>
      <c r="L267" s="226"/>
      <c r="M267" s="227"/>
      <c r="N267" s="228"/>
      <c r="O267" s="228"/>
      <c r="P267" s="229">
        <f>SUM(P268:P282)</f>
        <v>0</v>
      </c>
      <c r="Q267" s="228"/>
      <c r="R267" s="229">
        <f>SUM(R268:R282)</f>
        <v>159.63602790000002</v>
      </c>
      <c r="S267" s="228"/>
      <c r="T267" s="230">
        <f>SUM(T268:T282)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31" t="s">
        <v>198</v>
      </c>
      <c r="AT267" s="232" t="s">
        <v>72</v>
      </c>
      <c r="AU267" s="232" t="s">
        <v>73</v>
      </c>
      <c r="AY267" s="231" t="s">
        <v>191</v>
      </c>
      <c r="BK267" s="233">
        <f>SUM(BK268:BK282)</f>
        <v>0</v>
      </c>
    </row>
    <row r="268" s="2" customFormat="1" ht="16.5" customHeight="1">
      <c r="A268" s="39"/>
      <c r="B268" s="40"/>
      <c r="C268" s="236" t="s">
        <v>367</v>
      </c>
      <c r="D268" s="236" t="s">
        <v>194</v>
      </c>
      <c r="E268" s="237" t="s">
        <v>2003</v>
      </c>
      <c r="F268" s="238" t="s">
        <v>2004</v>
      </c>
      <c r="G268" s="239" t="s">
        <v>215</v>
      </c>
      <c r="H268" s="240">
        <v>36.270000000000003</v>
      </c>
      <c r="I268" s="241"/>
      <c r="J268" s="240">
        <f>ROUND(I268*H268,2)</f>
        <v>0</v>
      </c>
      <c r="K268" s="238" t="s">
        <v>1879</v>
      </c>
      <c r="L268" s="45"/>
      <c r="M268" s="242" t="s">
        <v>1</v>
      </c>
      <c r="N268" s="243" t="s">
        <v>38</v>
      </c>
      <c r="O268" s="92"/>
      <c r="P268" s="244">
        <f>O268*H268</f>
        <v>0</v>
      </c>
      <c r="Q268" s="244">
        <v>1.8907700000000001</v>
      </c>
      <c r="R268" s="244">
        <f>Q268*H268</f>
        <v>68.578227900000002</v>
      </c>
      <c r="S268" s="244">
        <v>0</v>
      </c>
      <c r="T268" s="245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6" t="s">
        <v>198</v>
      </c>
      <c r="AT268" s="246" t="s">
        <v>194</v>
      </c>
      <c r="AU268" s="246" t="s">
        <v>81</v>
      </c>
      <c r="AY268" s="18" t="s">
        <v>191</v>
      </c>
      <c r="BE268" s="247">
        <f>IF(N268="základní",J268,0)</f>
        <v>0</v>
      </c>
      <c r="BF268" s="247">
        <f>IF(N268="snížená",J268,0)</f>
        <v>0</v>
      </c>
      <c r="BG268" s="247">
        <f>IF(N268="zákl. přenesená",J268,0)</f>
        <v>0</v>
      </c>
      <c r="BH268" s="247">
        <f>IF(N268="sníž. přenesená",J268,0)</f>
        <v>0</v>
      </c>
      <c r="BI268" s="247">
        <f>IF(N268="nulová",J268,0)</f>
        <v>0</v>
      </c>
      <c r="BJ268" s="18" t="s">
        <v>81</v>
      </c>
      <c r="BK268" s="247">
        <f>ROUND(I268*H268,2)</f>
        <v>0</v>
      </c>
      <c r="BL268" s="18" t="s">
        <v>198</v>
      </c>
      <c r="BM268" s="246" t="s">
        <v>2005</v>
      </c>
    </row>
    <row r="269" s="2" customFormat="1">
      <c r="A269" s="39"/>
      <c r="B269" s="40"/>
      <c r="C269" s="41"/>
      <c r="D269" s="248" t="s">
        <v>200</v>
      </c>
      <c r="E269" s="41"/>
      <c r="F269" s="249" t="s">
        <v>2004</v>
      </c>
      <c r="G269" s="41"/>
      <c r="H269" s="41"/>
      <c r="I269" s="145"/>
      <c r="J269" s="41"/>
      <c r="K269" s="41"/>
      <c r="L269" s="45"/>
      <c r="M269" s="250"/>
      <c r="N269" s="251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200</v>
      </c>
      <c r="AU269" s="18" t="s">
        <v>81</v>
      </c>
    </row>
    <row r="270" s="2" customFormat="1">
      <c r="A270" s="39"/>
      <c r="B270" s="40"/>
      <c r="C270" s="41"/>
      <c r="D270" s="248" t="s">
        <v>277</v>
      </c>
      <c r="E270" s="41"/>
      <c r="F270" s="284" t="s">
        <v>2006</v>
      </c>
      <c r="G270" s="41"/>
      <c r="H270" s="41"/>
      <c r="I270" s="145"/>
      <c r="J270" s="41"/>
      <c r="K270" s="41"/>
      <c r="L270" s="45"/>
      <c r="M270" s="250"/>
      <c r="N270" s="251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277</v>
      </c>
      <c r="AU270" s="18" t="s">
        <v>81</v>
      </c>
    </row>
    <row r="271" s="14" customFormat="1">
      <c r="A271" s="14"/>
      <c r="B271" s="262"/>
      <c r="C271" s="263"/>
      <c r="D271" s="248" t="s">
        <v>201</v>
      </c>
      <c r="E271" s="264" t="s">
        <v>1</v>
      </c>
      <c r="F271" s="265" t="s">
        <v>2007</v>
      </c>
      <c r="G271" s="263"/>
      <c r="H271" s="266">
        <v>36.270000000000003</v>
      </c>
      <c r="I271" s="267"/>
      <c r="J271" s="263"/>
      <c r="K271" s="263"/>
      <c r="L271" s="268"/>
      <c r="M271" s="269"/>
      <c r="N271" s="270"/>
      <c r="O271" s="270"/>
      <c r="P271" s="270"/>
      <c r="Q271" s="270"/>
      <c r="R271" s="270"/>
      <c r="S271" s="270"/>
      <c r="T271" s="271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2" t="s">
        <v>201</v>
      </c>
      <c r="AU271" s="272" t="s">
        <v>81</v>
      </c>
      <c r="AV271" s="14" t="s">
        <v>83</v>
      </c>
      <c r="AW271" s="14" t="s">
        <v>30</v>
      </c>
      <c r="AX271" s="14" t="s">
        <v>73</v>
      </c>
      <c r="AY271" s="272" t="s">
        <v>191</v>
      </c>
    </row>
    <row r="272" s="15" customFormat="1">
      <c r="A272" s="15"/>
      <c r="B272" s="273"/>
      <c r="C272" s="274"/>
      <c r="D272" s="248" t="s">
        <v>201</v>
      </c>
      <c r="E272" s="275" t="s">
        <v>1</v>
      </c>
      <c r="F272" s="276" t="s">
        <v>205</v>
      </c>
      <c r="G272" s="274"/>
      <c r="H272" s="277">
        <v>36.270000000000003</v>
      </c>
      <c r="I272" s="278"/>
      <c r="J272" s="274"/>
      <c r="K272" s="274"/>
      <c r="L272" s="279"/>
      <c r="M272" s="280"/>
      <c r="N272" s="281"/>
      <c r="O272" s="281"/>
      <c r="P272" s="281"/>
      <c r="Q272" s="281"/>
      <c r="R272" s="281"/>
      <c r="S272" s="281"/>
      <c r="T272" s="282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83" t="s">
        <v>201</v>
      </c>
      <c r="AU272" s="283" t="s">
        <v>81</v>
      </c>
      <c r="AV272" s="15" t="s">
        <v>198</v>
      </c>
      <c r="AW272" s="15" t="s">
        <v>30</v>
      </c>
      <c r="AX272" s="15" t="s">
        <v>81</v>
      </c>
      <c r="AY272" s="283" t="s">
        <v>191</v>
      </c>
    </row>
    <row r="273" s="2" customFormat="1" ht="16.5" customHeight="1">
      <c r="A273" s="39"/>
      <c r="B273" s="40"/>
      <c r="C273" s="236" t="s">
        <v>376</v>
      </c>
      <c r="D273" s="236" t="s">
        <v>194</v>
      </c>
      <c r="E273" s="237" t="s">
        <v>2008</v>
      </c>
      <c r="F273" s="238" t="s">
        <v>2009</v>
      </c>
      <c r="G273" s="239" t="s">
        <v>215</v>
      </c>
      <c r="H273" s="240">
        <v>36.270000000000003</v>
      </c>
      <c r="I273" s="241"/>
      <c r="J273" s="240">
        <f>ROUND(I273*H273,2)</f>
        <v>0</v>
      </c>
      <c r="K273" s="238" t="s">
        <v>1879</v>
      </c>
      <c r="L273" s="45"/>
      <c r="M273" s="242" t="s">
        <v>1</v>
      </c>
      <c r="N273" s="243" t="s">
        <v>38</v>
      </c>
      <c r="O273" s="92"/>
      <c r="P273" s="244">
        <f>O273*H273</f>
        <v>0</v>
      </c>
      <c r="Q273" s="244">
        <v>2.5</v>
      </c>
      <c r="R273" s="244">
        <f>Q273*H273</f>
        <v>90.675000000000011</v>
      </c>
      <c r="S273" s="244">
        <v>0</v>
      </c>
      <c r="T273" s="245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6" t="s">
        <v>198</v>
      </c>
      <c r="AT273" s="246" t="s">
        <v>194</v>
      </c>
      <c r="AU273" s="246" t="s">
        <v>81</v>
      </c>
      <c r="AY273" s="18" t="s">
        <v>191</v>
      </c>
      <c r="BE273" s="247">
        <f>IF(N273="základní",J273,0)</f>
        <v>0</v>
      </c>
      <c r="BF273" s="247">
        <f>IF(N273="snížená",J273,0)</f>
        <v>0</v>
      </c>
      <c r="BG273" s="247">
        <f>IF(N273="zákl. přenesená",J273,0)</f>
        <v>0</v>
      </c>
      <c r="BH273" s="247">
        <f>IF(N273="sníž. přenesená",J273,0)</f>
        <v>0</v>
      </c>
      <c r="BI273" s="247">
        <f>IF(N273="nulová",J273,0)</f>
        <v>0</v>
      </c>
      <c r="BJ273" s="18" t="s">
        <v>81</v>
      </c>
      <c r="BK273" s="247">
        <f>ROUND(I273*H273,2)</f>
        <v>0</v>
      </c>
      <c r="BL273" s="18" t="s">
        <v>198</v>
      </c>
      <c r="BM273" s="246" t="s">
        <v>2010</v>
      </c>
    </row>
    <row r="274" s="2" customFormat="1">
      <c r="A274" s="39"/>
      <c r="B274" s="40"/>
      <c r="C274" s="41"/>
      <c r="D274" s="248" t="s">
        <v>200</v>
      </c>
      <c r="E274" s="41"/>
      <c r="F274" s="249" t="s">
        <v>2009</v>
      </c>
      <c r="G274" s="41"/>
      <c r="H274" s="41"/>
      <c r="I274" s="145"/>
      <c r="J274" s="41"/>
      <c r="K274" s="41"/>
      <c r="L274" s="45"/>
      <c r="M274" s="250"/>
      <c r="N274" s="251"/>
      <c r="O274" s="92"/>
      <c r="P274" s="92"/>
      <c r="Q274" s="92"/>
      <c r="R274" s="92"/>
      <c r="S274" s="92"/>
      <c r="T274" s="93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200</v>
      </c>
      <c r="AU274" s="18" t="s">
        <v>81</v>
      </c>
    </row>
    <row r="275" s="2" customFormat="1">
      <c r="A275" s="39"/>
      <c r="B275" s="40"/>
      <c r="C275" s="41"/>
      <c r="D275" s="248" t="s">
        <v>277</v>
      </c>
      <c r="E275" s="41"/>
      <c r="F275" s="284" t="s">
        <v>2011</v>
      </c>
      <c r="G275" s="41"/>
      <c r="H275" s="41"/>
      <c r="I275" s="145"/>
      <c r="J275" s="41"/>
      <c r="K275" s="41"/>
      <c r="L275" s="45"/>
      <c r="M275" s="250"/>
      <c r="N275" s="251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277</v>
      </c>
      <c r="AU275" s="18" t="s">
        <v>81</v>
      </c>
    </row>
    <row r="276" s="14" customFormat="1">
      <c r="A276" s="14"/>
      <c r="B276" s="262"/>
      <c r="C276" s="263"/>
      <c r="D276" s="248" t="s">
        <v>201</v>
      </c>
      <c r="E276" s="264" t="s">
        <v>1</v>
      </c>
      <c r="F276" s="265" t="s">
        <v>2012</v>
      </c>
      <c r="G276" s="263"/>
      <c r="H276" s="266">
        <v>36.270000000000003</v>
      </c>
      <c r="I276" s="267"/>
      <c r="J276" s="263"/>
      <c r="K276" s="263"/>
      <c r="L276" s="268"/>
      <c r="M276" s="269"/>
      <c r="N276" s="270"/>
      <c r="O276" s="270"/>
      <c r="P276" s="270"/>
      <c r="Q276" s="270"/>
      <c r="R276" s="270"/>
      <c r="S276" s="270"/>
      <c r="T276" s="27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2" t="s">
        <v>201</v>
      </c>
      <c r="AU276" s="272" t="s">
        <v>81</v>
      </c>
      <c r="AV276" s="14" t="s">
        <v>83</v>
      </c>
      <c r="AW276" s="14" t="s">
        <v>30</v>
      </c>
      <c r="AX276" s="14" t="s">
        <v>73</v>
      </c>
      <c r="AY276" s="272" t="s">
        <v>191</v>
      </c>
    </row>
    <row r="277" s="15" customFormat="1">
      <c r="A277" s="15"/>
      <c r="B277" s="273"/>
      <c r="C277" s="274"/>
      <c r="D277" s="248" t="s">
        <v>201</v>
      </c>
      <c r="E277" s="275" t="s">
        <v>1</v>
      </c>
      <c r="F277" s="276" t="s">
        <v>205</v>
      </c>
      <c r="G277" s="274"/>
      <c r="H277" s="277">
        <v>36.270000000000003</v>
      </c>
      <c r="I277" s="278"/>
      <c r="J277" s="274"/>
      <c r="K277" s="274"/>
      <c r="L277" s="279"/>
      <c r="M277" s="280"/>
      <c r="N277" s="281"/>
      <c r="O277" s="281"/>
      <c r="P277" s="281"/>
      <c r="Q277" s="281"/>
      <c r="R277" s="281"/>
      <c r="S277" s="281"/>
      <c r="T277" s="28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83" t="s">
        <v>201</v>
      </c>
      <c r="AU277" s="283" t="s">
        <v>81</v>
      </c>
      <c r="AV277" s="15" t="s">
        <v>198</v>
      </c>
      <c r="AW277" s="15" t="s">
        <v>30</v>
      </c>
      <c r="AX277" s="15" t="s">
        <v>81</v>
      </c>
      <c r="AY277" s="283" t="s">
        <v>191</v>
      </c>
    </row>
    <row r="278" s="2" customFormat="1" ht="16.5" customHeight="1">
      <c r="A278" s="39"/>
      <c r="B278" s="40"/>
      <c r="C278" s="236" t="s">
        <v>387</v>
      </c>
      <c r="D278" s="236" t="s">
        <v>194</v>
      </c>
      <c r="E278" s="237" t="s">
        <v>2013</v>
      </c>
      <c r="F278" s="238" t="s">
        <v>2014</v>
      </c>
      <c r="G278" s="239" t="s">
        <v>370</v>
      </c>
      <c r="H278" s="240">
        <v>232</v>
      </c>
      <c r="I278" s="241"/>
      <c r="J278" s="240">
        <f>ROUND(I278*H278,2)</f>
        <v>0</v>
      </c>
      <c r="K278" s="238" t="s">
        <v>1879</v>
      </c>
      <c r="L278" s="45"/>
      <c r="M278" s="242" t="s">
        <v>1</v>
      </c>
      <c r="N278" s="243" t="s">
        <v>38</v>
      </c>
      <c r="O278" s="92"/>
      <c r="P278" s="244">
        <f>O278*H278</f>
        <v>0</v>
      </c>
      <c r="Q278" s="244">
        <v>0.00165</v>
      </c>
      <c r="R278" s="244">
        <f>Q278*H278</f>
        <v>0.38279999999999997</v>
      </c>
      <c r="S278" s="244">
        <v>0</v>
      </c>
      <c r="T278" s="245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6" t="s">
        <v>198</v>
      </c>
      <c r="AT278" s="246" t="s">
        <v>194</v>
      </c>
      <c r="AU278" s="246" t="s">
        <v>81</v>
      </c>
      <c r="AY278" s="18" t="s">
        <v>191</v>
      </c>
      <c r="BE278" s="247">
        <f>IF(N278="základní",J278,0)</f>
        <v>0</v>
      </c>
      <c r="BF278" s="247">
        <f>IF(N278="snížená",J278,0)</f>
        <v>0</v>
      </c>
      <c r="BG278" s="247">
        <f>IF(N278="zákl. přenesená",J278,0)</f>
        <v>0</v>
      </c>
      <c r="BH278" s="247">
        <f>IF(N278="sníž. přenesená",J278,0)</f>
        <v>0</v>
      </c>
      <c r="BI278" s="247">
        <f>IF(N278="nulová",J278,0)</f>
        <v>0</v>
      </c>
      <c r="BJ278" s="18" t="s">
        <v>81</v>
      </c>
      <c r="BK278" s="247">
        <f>ROUND(I278*H278,2)</f>
        <v>0</v>
      </c>
      <c r="BL278" s="18" t="s">
        <v>198</v>
      </c>
      <c r="BM278" s="246" t="s">
        <v>2015</v>
      </c>
    </row>
    <row r="279" s="2" customFormat="1">
      <c r="A279" s="39"/>
      <c r="B279" s="40"/>
      <c r="C279" s="41"/>
      <c r="D279" s="248" t="s">
        <v>200</v>
      </c>
      <c r="E279" s="41"/>
      <c r="F279" s="249" t="s">
        <v>2014</v>
      </c>
      <c r="G279" s="41"/>
      <c r="H279" s="41"/>
      <c r="I279" s="145"/>
      <c r="J279" s="41"/>
      <c r="K279" s="41"/>
      <c r="L279" s="45"/>
      <c r="M279" s="250"/>
      <c r="N279" s="251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200</v>
      </c>
      <c r="AU279" s="18" t="s">
        <v>81</v>
      </c>
    </row>
    <row r="280" s="2" customFormat="1">
      <c r="A280" s="39"/>
      <c r="B280" s="40"/>
      <c r="C280" s="41"/>
      <c r="D280" s="248" t="s">
        <v>277</v>
      </c>
      <c r="E280" s="41"/>
      <c r="F280" s="284" t="s">
        <v>2016</v>
      </c>
      <c r="G280" s="41"/>
      <c r="H280" s="41"/>
      <c r="I280" s="145"/>
      <c r="J280" s="41"/>
      <c r="K280" s="41"/>
      <c r="L280" s="45"/>
      <c r="M280" s="250"/>
      <c r="N280" s="251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277</v>
      </c>
      <c r="AU280" s="18" t="s">
        <v>81</v>
      </c>
    </row>
    <row r="281" s="14" customFormat="1">
      <c r="A281" s="14"/>
      <c r="B281" s="262"/>
      <c r="C281" s="263"/>
      <c r="D281" s="248" t="s">
        <v>201</v>
      </c>
      <c r="E281" s="264" t="s">
        <v>1</v>
      </c>
      <c r="F281" s="265" t="s">
        <v>2017</v>
      </c>
      <c r="G281" s="263"/>
      <c r="H281" s="266">
        <v>232</v>
      </c>
      <c r="I281" s="267"/>
      <c r="J281" s="263"/>
      <c r="K281" s="263"/>
      <c r="L281" s="268"/>
      <c r="M281" s="269"/>
      <c r="N281" s="270"/>
      <c r="O281" s="270"/>
      <c r="P281" s="270"/>
      <c r="Q281" s="270"/>
      <c r="R281" s="270"/>
      <c r="S281" s="270"/>
      <c r="T281" s="27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2" t="s">
        <v>201</v>
      </c>
      <c r="AU281" s="272" t="s">
        <v>81</v>
      </c>
      <c r="AV281" s="14" t="s">
        <v>83</v>
      </c>
      <c r="AW281" s="14" t="s">
        <v>30</v>
      </c>
      <c r="AX281" s="14" t="s">
        <v>73</v>
      </c>
      <c r="AY281" s="272" t="s">
        <v>191</v>
      </c>
    </row>
    <row r="282" s="15" customFormat="1">
      <c r="A282" s="15"/>
      <c r="B282" s="273"/>
      <c r="C282" s="274"/>
      <c r="D282" s="248" t="s">
        <v>201</v>
      </c>
      <c r="E282" s="275" t="s">
        <v>1</v>
      </c>
      <c r="F282" s="276" t="s">
        <v>205</v>
      </c>
      <c r="G282" s="274"/>
      <c r="H282" s="277">
        <v>232</v>
      </c>
      <c r="I282" s="278"/>
      <c r="J282" s="274"/>
      <c r="K282" s="274"/>
      <c r="L282" s="279"/>
      <c r="M282" s="280"/>
      <c r="N282" s="281"/>
      <c r="O282" s="281"/>
      <c r="P282" s="281"/>
      <c r="Q282" s="281"/>
      <c r="R282" s="281"/>
      <c r="S282" s="281"/>
      <c r="T282" s="282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3" t="s">
        <v>201</v>
      </c>
      <c r="AU282" s="283" t="s">
        <v>81</v>
      </c>
      <c r="AV282" s="15" t="s">
        <v>198</v>
      </c>
      <c r="AW282" s="15" t="s">
        <v>30</v>
      </c>
      <c r="AX282" s="15" t="s">
        <v>81</v>
      </c>
      <c r="AY282" s="283" t="s">
        <v>191</v>
      </c>
    </row>
    <row r="283" s="12" customFormat="1" ht="25.92" customHeight="1">
      <c r="A283" s="12"/>
      <c r="B283" s="220"/>
      <c r="C283" s="221"/>
      <c r="D283" s="222" t="s">
        <v>72</v>
      </c>
      <c r="E283" s="223" t="s">
        <v>815</v>
      </c>
      <c r="F283" s="223" t="s">
        <v>2018</v>
      </c>
      <c r="G283" s="221"/>
      <c r="H283" s="221"/>
      <c r="I283" s="224"/>
      <c r="J283" s="225">
        <f>BK283</f>
        <v>0</v>
      </c>
      <c r="K283" s="221"/>
      <c r="L283" s="226"/>
      <c r="M283" s="227"/>
      <c r="N283" s="228"/>
      <c r="O283" s="228"/>
      <c r="P283" s="229">
        <f>SUM(P284:P295)</f>
        <v>0</v>
      </c>
      <c r="Q283" s="228"/>
      <c r="R283" s="229">
        <f>SUM(R284:R295)</f>
        <v>32.6374</v>
      </c>
      <c r="S283" s="228"/>
      <c r="T283" s="230">
        <f>SUM(T284:T295)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1" t="s">
        <v>198</v>
      </c>
      <c r="AT283" s="232" t="s">
        <v>72</v>
      </c>
      <c r="AU283" s="232" t="s">
        <v>73</v>
      </c>
      <c r="AY283" s="231" t="s">
        <v>191</v>
      </c>
      <c r="BK283" s="233">
        <f>SUM(BK284:BK295)</f>
        <v>0</v>
      </c>
    </row>
    <row r="284" s="2" customFormat="1" ht="16.5" customHeight="1">
      <c r="A284" s="39"/>
      <c r="B284" s="40"/>
      <c r="C284" s="236" t="s">
        <v>395</v>
      </c>
      <c r="D284" s="236" t="s">
        <v>194</v>
      </c>
      <c r="E284" s="237" t="s">
        <v>2019</v>
      </c>
      <c r="F284" s="238" t="s">
        <v>2020</v>
      </c>
      <c r="G284" s="239" t="s">
        <v>314</v>
      </c>
      <c r="H284" s="240">
        <v>231</v>
      </c>
      <c r="I284" s="241"/>
      <c r="J284" s="240">
        <f>ROUND(I284*H284,2)</f>
        <v>0</v>
      </c>
      <c r="K284" s="238" t="s">
        <v>1879</v>
      </c>
      <c r="L284" s="45"/>
      <c r="M284" s="242" t="s">
        <v>1</v>
      </c>
      <c r="N284" s="243" t="s">
        <v>38</v>
      </c>
      <c r="O284" s="92"/>
      <c r="P284" s="244">
        <f>O284*H284</f>
        <v>0</v>
      </c>
      <c r="Q284" s="244">
        <v>0.1381</v>
      </c>
      <c r="R284" s="244">
        <f>Q284*H284</f>
        <v>31.9011</v>
      </c>
      <c r="S284" s="244">
        <v>0</v>
      </c>
      <c r="T284" s="24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6" t="s">
        <v>198</v>
      </c>
      <c r="AT284" s="246" t="s">
        <v>194</v>
      </c>
      <c r="AU284" s="246" t="s">
        <v>81</v>
      </c>
      <c r="AY284" s="18" t="s">
        <v>191</v>
      </c>
      <c r="BE284" s="247">
        <f>IF(N284="základní",J284,0)</f>
        <v>0</v>
      </c>
      <c r="BF284" s="247">
        <f>IF(N284="snížená",J284,0)</f>
        <v>0</v>
      </c>
      <c r="BG284" s="247">
        <f>IF(N284="zákl. přenesená",J284,0)</f>
        <v>0</v>
      </c>
      <c r="BH284" s="247">
        <f>IF(N284="sníž. přenesená",J284,0)</f>
        <v>0</v>
      </c>
      <c r="BI284" s="247">
        <f>IF(N284="nulová",J284,0)</f>
        <v>0</v>
      </c>
      <c r="BJ284" s="18" t="s">
        <v>81</v>
      </c>
      <c r="BK284" s="247">
        <f>ROUND(I284*H284,2)</f>
        <v>0</v>
      </c>
      <c r="BL284" s="18" t="s">
        <v>198</v>
      </c>
      <c r="BM284" s="246" t="s">
        <v>2021</v>
      </c>
    </row>
    <row r="285" s="2" customFormat="1">
      <c r="A285" s="39"/>
      <c r="B285" s="40"/>
      <c r="C285" s="41"/>
      <c r="D285" s="248" t="s">
        <v>200</v>
      </c>
      <c r="E285" s="41"/>
      <c r="F285" s="249" t="s">
        <v>2020</v>
      </c>
      <c r="G285" s="41"/>
      <c r="H285" s="41"/>
      <c r="I285" s="145"/>
      <c r="J285" s="41"/>
      <c r="K285" s="41"/>
      <c r="L285" s="45"/>
      <c r="M285" s="250"/>
      <c r="N285" s="251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200</v>
      </c>
      <c r="AU285" s="18" t="s">
        <v>81</v>
      </c>
    </row>
    <row r="286" s="2" customFormat="1">
      <c r="A286" s="39"/>
      <c r="B286" s="40"/>
      <c r="C286" s="41"/>
      <c r="D286" s="248" t="s">
        <v>277</v>
      </c>
      <c r="E286" s="41"/>
      <c r="F286" s="284" t="s">
        <v>2022</v>
      </c>
      <c r="G286" s="41"/>
      <c r="H286" s="41"/>
      <c r="I286" s="145"/>
      <c r="J286" s="41"/>
      <c r="K286" s="41"/>
      <c r="L286" s="45"/>
      <c r="M286" s="250"/>
      <c r="N286" s="251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277</v>
      </c>
      <c r="AU286" s="18" t="s">
        <v>81</v>
      </c>
    </row>
    <row r="287" s="13" customFormat="1">
      <c r="A287" s="13"/>
      <c r="B287" s="252"/>
      <c r="C287" s="253"/>
      <c r="D287" s="248" t="s">
        <v>201</v>
      </c>
      <c r="E287" s="254" t="s">
        <v>1</v>
      </c>
      <c r="F287" s="255" t="s">
        <v>2023</v>
      </c>
      <c r="G287" s="253"/>
      <c r="H287" s="254" t="s">
        <v>1</v>
      </c>
      <c r="I287" s="256"/>
      <c r="J287" s="253"/>
      <c r="K287" s="253"/>
      <c r="L287" s="257"/>
      <c r="M287" s="258"/>
      <c r="N287" s="259"/>
      <c r="O287" s="259"/>
      <c r="P287" s="259"/>
      <c r="Q287" s="259"/>
      <c r="R287" s="259"/>
      <c r="S287" s="259"/>
      <c r="T287" s="26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1" t="s">
        <v>201</v>
      </c>
      <c r="AU287" s="261" t="s">
        <v>81</v>
      </c>
      <c r="AV287" s="13" t="s">
        <v>81</v>
      </c>
      <c r="AW287" s="13" t="s">
        <v>30</v>
      </c>
      <c r="AX287" s="13" t="s">
        <v>73</v>
      </c>
      <c r="AY287" s="261" t="s">
        <v>191</v>
      </c>
    </row>
    <row r="288" s="14" customFormat="1">
      <c r="A288" s="14"/>
      <c r="B288" s="262"/>
      <c r="C288" s="263"/>
      <c r="D288" s="248" t="s">
        <v>201</v>
      </c>
      <c r="E288" s="264" t="s">
        <v>1</v>
      </c>
      <c r="F288" s="265" t="s">
        <v>2001</v>
      </c>
      <c r="G288" s="263"/>
      <c r="H288" s="266">
        <v>231</v>
      </c>
      <c r="I288" s="267"/>
      <c r="J288" s="263"/>
      <c r="K288" s="263"/>
      <c r="L288" s="268"/>
      <c r="M288" s="269"/>
      <c r="N288" s="270"/>
      <c r="O288" s="270"/>
      <c r="P288" s="270"/>
      <c r="Q288" s="270"/>
      <c r="R288" s="270"/>
      <c r="S288" s="270"/>
      <c r="T288" s="27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72" t="s">
        <v>201</v>
      </c>
      <c r="AU288" s="272" t="s">
        <v>81</v>
      </c>
      <c r="AV288" s="14" t="s">
        <v>83</v>
      </c>
      <c r="AW288" s="14" t="s">
        <v>30</v>
      </c>
      <c r="AX288" s="14" t="s">
        <v>73</v>
      </c>
      <c r="AY288" s="272" t="s">
        <v>191</v>
      </c>
    </row>
    <row r="289" s="15" customFormat="1">
      <c r="A289" s="15"/>
      <c r="B289" s="273"/>
      <c r="C289" s="274"/>
      <c r="D289" s="248" t="s">
        <v>201</v>
      </c>
      <c r="E289" s="275" t="s">
        <v>1</v>
      </c>
      <c r="F289" s="276" t="s">
        <v>205</v>
      </c>
      <c r="G289" s="274"/>
      <c r="H289" s="277">
        <v>231</v>
      </c>
      <c r="I289" s="278"/>
      <c r="J289" s="274"/>
      <c r="K289" s="274"/>
      <c r="L289" s="279"/>
      <c r="M289" s="280"/>
      <c r="N289" s="281"/>
      <c r="O289" s="281"/>
      <c r="P289" s="281"/>
      <c r="Q289" s="281"/>
      <c r="R289" s="281"/>
      <c r="S289" s="281"/>
      <c r="T289" s="282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3" t="s">
        <v>201</v>
      </c>
      <c r="AU289" s="283" t="s">
        <v>81</v>
      </c>
      <c r="AV289" s="15" t="s">
        <v>198</v>
      </c>
      <c r="AW289" s="15" t="s">
        <v>30</v>
      </c>
      <c r="AX289" s="15" t="s">
        <v>81</v>
      </c>
      <c r="AY289" s="283" t="s">
        <v>191</v>
      </c>
    </row>
    <row r="290" s="2" customFormat="1" ht="16.5" customHeight="1">
      <c r="A290" s="39"/>
      <c r="B290" s="40"/>
      <c r="C290" s="236" t="s">
        <v>404</v>
      </c>
      <c r="D290" s="236" t="s">
        <v>194</v>
      </c>
      <c r="E290" s="237" t="s">
        <v>2024</v>
      </c>
      <c r="F290" s="238" t="s">
        <v>2025</v>
      </c>
      <c r="G290" s="239" t="s">
        <v>370</v>
      </c>
      <c r="H290" s="240">
        <v>5</v>
      </c>
      <c r="I290" s="241"/>
      <c r="J290" s="240">
        <f>ROUND(I290*H290,2)</f>
        <v>0</v>
      </c>
      <c r="K290" s="238" t="s">
        <v>1879</v>
      </c>
      <c r="L290" s="45"/>
      <c r="M290" s="242" t="s">
        <v>1</v>
      </c>
      <c r="N290" s="243" t="s">
        <v>38</v>
      </c>
      <c r="O290" s="92"/>
      <c r="P290" s="244">
        <f>O290*H290</f>
        <v>0</v>
      </c>
      <c r="Q290" s="244">
        <v>0.14726</v>
      </c>
      <c r="R290" s="244">
        <f>Q290*H290</f>
        <v>0.73629999999999995</v>
      </c>
      <c r="S290" s="244">
        <v>0</v>
      </c>
      <c r="T290" s="24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6" t="s">
        <v>198</v>
      </c>
      <c r="AT290" s="246" t="s">
        <v>194</v>
      </c>
      <c r="AU290" s="246" t="s">
        <v>81</v>
      </c>
      <c r="AY290" s="18" t="s">
        <v>191</v>
      </c>
      <c r="BE290" s="247">
        <f>IF(N290="základní",J290,0)</f>
        <v>0</v>
      </c>
      <c r="BF290" s="247">
        <f>IF(N290="snížená",J290,0)</f>
        <v>0</v>
      </c>
      <c r="BG290" s="247">
        <f>IF(N290="zákl. přenesená",J290,0)</f>
        <v>0</v>
      </c>
      <c r="BH290" s="247">
        <f>IF(N290="sníž. přenesená",J290,0)</f>
        <v>0</v>
      </c>
      <c r="BI290" s="247">
        <f>IF(N290="nulová",J290,0)</f>
        <v>0</v>
      </c>
      <c r="BJ290" s="18" t="s">
        <v>81</v>
      </c>
      <c r="BK290" s="247">
        <f>ROUND(I290*H290,2)</f>
        <v>0</v>
      </c>
      <c r="BL290" s="18" t="s">
        <v>198</v>
      </c>
      <c r="BM290" s="246" t="s">
        <v>2026</v>
      </c>
    </row>
    <row r="291" s="2" customFormat="1">
      <c r="A291" s="39"/>
      <c r="B291" s="40"/>
      <c r="C291" s="41"/>
      <c r="D291" s="248" t="s">
        <v>200</v>
      </c>
      <c r="E291" s="41"/>
      <c r="F291" s="249" t="s">
        <v>2025</v>
      </c>
      <c r="G291" s="41"/>
      <c r="H291" s="41"/>
      <c r="I291" s="145"/>
      <c r="J291" s="41"/>
      <c r="K291" s="41"/>
      <c r="L291" s="45"/>
      <c r="M291" s="250"/>
      <c r="N291" s="251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200</v>
      </c>
      <c r="AU291" s="18" t="s">
        <v>81</v>
      </c>
    </row>
    <row r="292" s="2" customFormat="1">
      <c r="A292" s="39"/>
      <c r="B292" s="40"/>
      <c r="C292" s="41"/>
      <c r="D292" s="248" t="s">
        <v>277</v>
      </c>
      <c r="E292" s="41"/>
      <c r="F292" s="284" t="s">
        <v>2027</v>
      </c>
      <c r="G292" s="41"/>
      <c r="H292" s="41"/>
      <c r="I292" s="145"/>
      <c r="J292" s="41"/>
      <c r="K292" s="41"/>
      <c r="L292" s="45"/>
      <c r="M292" s="250"/>
      <c r="N292" s="251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277</v>
      </c>
      <c r="AU292" s="18" t="s">
        <v>81</v>
      </c>
    </row>
    <row r="293" s="13" customFormat="1">
      <c r="A293" s="13"/>
      <c r="B293" s="252"/>
      <c r="C293" s="253"/>
      <c r="D293" s="248" t="s">
        <v>201</v>
      </c>
      <c r="E293" s="254" t="s">
        <v>1</v>
      </c>
      <c r="F293" s="255" t="s">
        <v>2028</v>
      </c>
      <c r="G293" s="253"/>
      <c r="H293" s="254" t="s">
        <v>1</v>
      </c>
      <c r="I293" s="256"/>
      <c r="J293" s="253"/>
      <c r="K293" s="253"/>
      <c r="L293" s="257"/>
      <c r="M293" s="258"/>
      <c r="N293" s="259"/>
      <c r="O293" s="259"/>
      <c r="P293" s="259"/>
      <c r="Q293" s="259"/>
      <c r="R293" s="259"/>
      <c r="S293" s="259"/>
      <c r="T293" s="26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1" t="s">
        <v>201</v>
      </c>
      <c r="AU293" s="261" t="s">
        <v>81</v>
      </c>
      <c r="AV293" s="13" t="s">
        <v>81</v>
      </c>
      <c r="AW293" s="13" t="s">
        <v>30</v>
      </c>
      <c r="AX293" s="13" t="s">
        <v>73</v>
      </c>
      <c r="AY293" s="261" t="s">
        <v>191</v>
      </c>
    </row>
    <row r="294" s="14" customFormat="1">
      <c r="A294" s="14"/>
      <c r="B294" s="262"/>
      <c r="C294" s="263"/>
      <c r="D294" s="248" t="s">
        <v>201</v>
      </c>
      <c r="E294" s="264" t="s">
        <v>1</v>
      </c>
      <c r="F294" s="265" t="s">
        <v>229</v>
      </c>
      <c r="G294" s="263"/>
      <c r="H294" s="266">
        <v>5</v>
      </c>
      <c r="I294" s="267"/>
      <c r="J294" s="263"/>
      <c r="K294" s="263"/>
      <c r="L294" s="268"/>
      <c r="M294" s="269"/>
      <c r="N294" s="270"/>
      <c r="O294" s="270"/>
      <c r="P294" s="270"/>
      <c r="Q294" s="270"/>
      <c r="R294" s="270"/>
      <c r="S294" s="270"/>
      <c r="T294" s="27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72" t="s">
        <v>201</v>
      </c>
      <c r="AU294" s="272" t="s">
        <v>81</v>
      </c>
      <c r="AV294" s="14" t="s">
        <v>83</v>
      </c>
      <c r="AW294" s="14" t="s">
        <v>30</v>
      </c>
      <c r="AX294" s="14" t="s">
        <v>73</v>
      </c>
      <c r="AY294" s="272" t="s">
        <v>191</v>
      </c>
    </row>
    <row r="295" s="15" customFormat="1">
      <c r="A295" s="15"/>
      <c r="B295" s="273"/>
      <c r="C295" s="274"/>
      <c r="D295" s="248" t="s">
        <v>201</v>
      </c>
      <c r="E295" s="275" t="s">
        <v>1</v>
      </c>
      <c r="F295" s="276" t="s">
        <v>205</v>
      </c>
      <c r="G295" s="274"/>
      <c r="H295" s="277">
        <v>5</v>
      </c>
      <c r="I295" s="278"/>
      <c r="J295" s="274"/>
      <c r="K295" s="274"/>
      <c r="L295" s="279"/>
      <c r="M295" s="280"/>
      <c r="N295" s="281"/>
      <c r="O295" s="281"/>
      <c r="P295" s="281"/>
      <c r="Q295" s="281"/>
      <c r="R295" s="281"/>
      <c r="S295" s="281"/>
      <c r="T295" s="282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83" t="s">
        <v>201</v>
      </c>
      <c r="AU295" s="283" t="s">
        <v>81</v>
      </c>
      <c r="AV295" s="15" t="s">
        <v>198</v>
      </c>
      <c r="AW295" s="15" t="s">
        <v>30</v>
      </c>
      <c r="AX295" s="15" t="s">
        <v>81</v>
      </c>
      <c r="AY295" s="283" t="s">
        <v>191</v>
      </c>
    </row>
    <row r="296" s="12" customFormat="1" ht="25.92" customHeight="1">
      <c r="A296" s="12"/>
      <c r="B296" s="220"/>
      <c r="C296" s="221"/>
      <c r="D296" s="222" t="s">
        <v>72</v>
      </c>
      <c r="E296" s="223" t="s">
        <v>854</v>
      </c>
      <c r="F296" s="223" t="s">
        <v>2029</v>
      </c>
      <c r="G296" s="221"/>
      <c r="H296" s="221"/>
      <c r="I296" s="224"/>
      <c r="J296" s="225">
        <f>BK296</f>
        <v>0</v>
      </c>
      <c r="K296" s="221"/>
      <c r="L296" s="226"/>
      <c r="M296" s="227"/>
      <c r="N296" s="228"/>
      <c r="O296" s="228"/>
      <c r="P296" s="229">
        <f>SUM(P297:P337)</f>
        <v>0</v>
      </c>
      <c r="Q296" s="228"/>
      <c r="R296" s="229">
        <f>SUM(R297:R337)</f>
        <v>348.13200999999992</v>
      </c>
      <c r="S296" s="228"/>
      <c r="T296" s="230">
        <f>SUM(T297:T337)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31" t="s">
        <v>198</v>
      </c>
      <c r="AT296" s="232" t="s">
        <v>72</v>
      </c>
      <c r="AU296" s="232" t="s">
        <v>73</v>
      </c>
      <c r="AY296" s="231" t="s">
        <v>191</v>
      </c>
      <c r="BK296" s="233">
        <f>SUM(BK297:BK337)</f>
        <v>0</v>
      </c>
    </row>
    <row r="297" s="2" customFormat="1" ht="16.5" customHeight="1">
      <c r="A297" s="39"/>
      <c r="B297" s="40"/>
      <c r="C297" s="236" t="s">
        <v>410</v>
      </c>
      <c r="D297" s="236" t="s">
        <v>194</v>
      </c>
      <c r="E297" s="237" t="s">
        <v>2030</v>
      </c>
      <c r="F297" s="238" t="s">
        <v>2031</v>
      </c>
      <c r="G297" s="239" t="s">
        <v>215</v>
      </c>
      <c r="H297" s="240">
        <v>122.89</v>
      </c>
      <c r="I297" s="241"/>
      <c r="J297" s="240">
        <f>ROUND(I297*H297,2)</f>
        <v>0</v>
      </c>
      <c r="K297" s="238" t="s">
        <v>1879</v>
      </c>
      <c r="L297" s="45"/>
      <c r="M297" s="242" t="s">
        <v>1</v>
      </c>
      <c r="N297" s="243" t="s">
        <v>38</v>
      </c>
      <c r="O297" s="92"/>
      <c r="P297" s="244">
        <f>O297*H297</f>
        <v>0</v>
      </c>
      <c r="Q297" s="244">
        <v>2.5249999999999999</v>
      </c>
      <c r="R297" s="244">
        <f>Q297*H297</f>
        <v>310.29724999999996</v>
      </c>
      <c r="S297" s="244">
        <v>0</v>
      </c>
      <c r="T297" s="24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198</v>
      </c>
      <c r="AT297" s="246" t="s">
        <v>194</v>
      </c>
      <c r="AU297" s="246" t="s">
        <v>81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198</v>
      </c>
      <c r="BM297" s="246" t="s">
        <v>2032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2031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81</v>
      </c>
    </row>
    <row r="299" s="2" customFormat="1">
      <c r="A299" s="39"/>
      <c r="B299" s="40"/>
      <c r="C299" s="41"/>
      <c r="D299" s="248" t="s">
        <v>277</v>
      </c>
      <c r="E299" s="41"/>
      <c r="F299" s="284" t="s">
        <v>2033</v>
      </c>
      <c r="G299" s="41"/>
      <c r="H299" s="41"/>
      <c r="I299" s="145"/>
      <c r="J299" s="41"/>
      <c r="K299" s="41"/>
      <c r="L299" s="45"/>
      <c r="M299" s="250"/>
      <c r="N299" s="251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277</v>
      </c>
      <c r="AU299" s="18" t="s">
        <v>81</v>
      </c>
    </row>
    <row r="300" s="14" customFormat="1">
      <c r="A300" s="14"/>
      <c r="B300" s="262"/>
      <c r="C300" s="263"/>
      <c r="D300" s="248" t="s">
        <v>201</v>
      </c>
      <c r="E300" s="264" t="s">
        <v>1</v>
      </c>
      <c r="F300" s="265" t="s">
        <v>2034</v>
      </c>
      <c r="G300" s="263"/>
      <c r="H300" s="266">
        <v>122.89</v>
      </c>
      <c r="I300" s="267"/>
      <c r="J300" s="263"/>
      <c r="K300" s="263"/>
      <c r="L300" s="268"/>
      <c r="M300" s="269"/>
      <c r="N300" s="270"/>
      <c r="O300" s="270"/>
      <c r="P300" s="270"/>
      <c r="Q300" s="270"/>
      <c r="R300" s="270"/>
      <c r="S300" s="270"/>
      <c r="T300" s="27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72" t="s">
        <v>201</v>
      </c>
      <c r="AU300" s="272" t="s">
        <v>81</v>
      </c>
      <c r="AV300" s="14" t="s">
        <v>83</v>
      </c>
      <c r="AW300" s="14" t="s">
        <v>30</v>
      </c>
      <c r="AX300" s="14" t="s">
        <v>73</v>
      </c>
      <c r="AY300" s="272" t="s">
        <v>191</v>
      </c>
    </row>
    <row r="301" s="15" customFormat="1">
      <c r="A301" s="15"/>
      <c r="B301" s="273"/>
      <c r="C301" s="274"/>
      <c r="D301" s="248" t="s">
        <v>201</v>
      </c>
      <c r="E301" s="275" t="s">
        <v>1</v>
      </c>
      <c r="F301" s="276" t="s">
        <v>205</v>
      </c>
      <c r="G301" s="274"/>
      <c r="H301" s="277">
        <v>122.89</v>
      </c>
      <c r="I301" s="278"/>
      <c r="J301" s="274"/>
      <c r="K301" s="274"/>
      <c r="L301" s="279"/>
      <c r="M301" s="280"/>
      <c r="N301" s="281"/>
      <c r="O301" s="281"/>
      <c r="P301" s="281"/>
      <c r="Q301" s="281"/>
      <c r="R301" s="281"/>
      <c r="S301" s="281"/>
      <c r="T301" s="282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83" t="s">
        <v>201</v>
      </c>
      <c r="AU301" s="283" t="s">
        <v>81</v>
      </c>
      <c r="AV301" s="15" t="s">
        <v>198</v>
      </c>
      <c r="AW301" s="15" t="s">
        <v>30</v>
      </c>
      <c r="AX301" s="15" t="s">
        <v>81</v>
      </c>
      <c r="AY301" s="283" t="s">
        <v>191</v>
      </c>
    </row>
    <row r="302" s="2" customFormat="1" ht="16.5" customHeight="1">
      <c r="A302" s="39"/>
      <c r="B302" s="40"/>
      <c r="C302" s="236" t="s">
        <v>416</v>
      </c>
      <c r="D302" s="236" t="s">
        <v>194</v>
      </c>
      <c r="E302" s="237" t="s">
        <v>2035</v>
      </c>
      <c r="F302" s="238" t="s">
        <v>2036</v>
      </c>
      <c r="G302" s="239" t="s">
        <v>370</v>
      </c>
      <c r="H302" s="240">
        <v>7</v>
      </c>
      <c r="I302" s="241"/>
      <c r="J302" s="240">
        <f>ROUND(I302*H302,2)</f>
        <v>0</v>
      </c>
      <c r="K302" s="238" t="s">
        <v>1879</v>
      </c>
      <c r="L302" s="45"/>
      <c r="M302" s="242" t="s">
        <v>1</v>
      </c>
      <c r="N302" s="243" t="s">
        <v>38</v>
      </c>
      <c r="O302" s="92"/>
      <c r="P302" s="244">
        <f>O302*H302</f>
        <v>0</v>
      </c>
      <c r="Q302" s="244">
        <v>3.2292000000000001</v>
      </c>
      <c r="R302" s="244">
        <f>Q302*H302</f>
        <v>22.604400000000002</v>
      </c>
      <c r="S302" s="244">
        <v>0</v>
      </c>
      <c r="T302" s="245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6" t="s">
        <v>198</v>
      </c>
      <c r="AT302" s="246" t="s">
        <v>194</v>
      </c>
      <c r="AU302" s="246" t="s">
        <v>81</v>
      </c>
      <c r="AY302" s="18" t="s">
        <v>191</v>
      </c>
      <c r="BE302" s="247">
        <f>IF(N302="základní",J302,0)</f>
        <v>0</v>
      </c>
      <c r="BF302" s="247">
        <f>IF(N302="snížená",J302,0)</f>
        <v>0</v>
      </c>
      <c r="BG302" s="247">
        <f>IF(N302="zákl. přenesená",J302,0)</f>
        <v>0</v>
      </c>
      <c r="BH302" s="247">
        <f>IF(N302="sníž. přenesená",J302,0)</f>
        <v>0</v>
      </c>
      <c r="BI302" s="247">
        <f>IF(N302="nulová",J302,0)</f>
        <v>0</v>
      </c>
      <c r="BJ302" s="18" t="s">
        <v>81</v>
      </c>
      <c r="BK302" s="247">
        <f>ROUND(I302*H302,2)</f>
        <v>0</v>
      </c>
      <c r="BL302" s="18" t="s">
        <v>198</v>
      </c>
      <c r="BM302" s="246" t="s">
        <v>2037</v>
      </c>
    </row>
    <row r="303" s="2" customFormat="1">
      <c r="A303" s="39"/>
      <c r="B303" s="40"/>
      <c r="C303" s="41"/>
      <c r="D303" s="248" t="s">
        <v>200</v>
      </c>
      <c r="E303" s="41"/>
      <c r="F303" s="249" t="s">
        <v>2036</v>
      </c>
      <c r="G303" s="41"/>
      <c r="H303" s="41"/>
      <c r="I303" s="145"/>
      <c r="J303" s="41"/>
      <c r="K303" s="41"/>
      <c r="L303" s="45"/>
      <c r="M303" s="250"/>
      <c r="N303" s="251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200</v>
      </c>
      <c r="AU303" s="18" t="s">
        <v>81</v>
      </c>
    </row>
    <row r="304" s="2" customFormat="1">
      <c r="A304" s="39"/>
      <c r="B304" s="40"/>
      <c r="C304" s="41"/>
      <c r="D304" s="248" t="s">
        <v>277</v>
      </c>
      <c r="E304" s="41"/>
      <c r="F304" s="284" t="s">
        <v>2038</v>
      </c>
      <c r="G304" s="41"/>
      <c r="H304" s="41"/>
      <c r="I304" s="145"/>
      <c r="J304" s="41"/>
      <c r="K304" s="41"/>
      <c r="L304" s="45"/>
      <c r="M304" s="250"/>
      <c r="N304" s="251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277</v>
      </c>
      <c r="AU304" s="18" t="s">
        <v>81</v>
      </c>
    </row>
    <row r="305" s="13" customFormat="1">
      <c r="A305" s="13"/>
      <c r="B305" s="252"/>
      <c r="C305" s="253"/>
      <c r="D305" s="248" t="s">
        <v>201</v>
      </c>
      <c r="E305" s="254" t="s">
        <v>1</v>
      </c>
      <c r="F305" s="255" t="s">
        <v>2039</v>
      </c>
      <c r="G305" s="253"/>
      <c r="H305" s="254" t="s">
        <v>1</v>
      </c>
      <c r="I305" s="256"/>
      <c r="J305" s="253"/>
      <c r="K305" s="253"/>
      <c r="L305" s="257"/>
      <c r="M305" s="258"/>
      <c r="N305" s="259"/>
      <c r="O305" s="259"/>
      <c r="P305" s="259"/>
      <c r="Q305" s="259"/>
      <c r="R305" s="259"/>
      <c r="S305" s="259"/>
      <c r="T305" s="26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1" t="s">
        <v>201</v>
      </c>
      <c r="AU305" s="261" t="s">
        <v>81</v>
      </c>
      <c r="AV305" s="13" t="s">
        <v>81</v>
      </c>
      <c r="AW305" s="13" t="s">
        <v>30</v>
      </c>
      <c r="AX305" s="13" t="s">
        <v>73</v>
      </c>
      <c r="AY305" s="261" t="s">
        <v>191</v>
      </c>
    </row>
    <row r="306" s="14" customFormat="1">
      <c r="A306" s="14"/>
      <c r="B306" s="262"/>
      <c r="C306" s="263"/>
      <c r="D306" s="248" t="s">
        <v>201</v>
      </c>
      <c r="E306" s="264" t="s">
        <v>1</v>
      </c>
      <c r="F306" s="265" t="s">
        <v>244</v>
      </c>
      <c r="G306" s="263"/>
      <c r="H306" s="266">
        <v>7</v>
      </c>
      <c r="I306" s="267"/>
      <c r="J306" s="263"/>
      <c r="K306" s="263"/>
      <c r="L306" s="268"/>
      <c r="M306" s="269"/>
      <c r="N306" s="270"/>
      <c r="O306" s="270"/>
      <c r="P306" s="270"/>
      <c r="Q306" s="270"/>
      <c r="R306" s="270"/>
      <c r="S306" s="270"/>
      <c r="T306" s="27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72" t="s">
        <v>201</v>
      </c>
      <c r="AU306" s="272" t="s">
        <v>81</v>
      </c>
      <c r="AV306" s="14" t="s">
        <v>83</v>
      </c>
      <c r="AW306" s="14" t="s">
        <v>30</v>
      </c>
      <c r="AX306" s="14" t="s">
        <v>73</v>
      </c>
      <c r="AY306" s="272" t="s">
        <v>191</v>
      </c>
    </row>
    <row r="307" s="15" customFormat="1">
      <c r="A307" s="15"/>
      <c r="B307" s="273"/>
      <c r="C307" s="274"/>
      <c r="D307" s="248" t="s">
        <v>201</v>
      </c>
      <c r="E307" s="275" t="s">
        <v>1</v>
      </c>
      <c r="F307" s="276" t="s">
        <v>205</v>
      </c>
      <c r="G307" s="274"/>
      <c r="H307" s="277">
        <v>7</v>
      </c>
      <c r="I307" s="278"/>
      <c r="J307" s="274"/>
      <c r="K307" s="274"/>
      <c r="L307" s="279"/>
      <c r="M307" s="280"/>
      <c r="N307" s="281"/>
      <c r="O307" s="281"/>
      <c r="P307" s="281"/>
      <c r="Q307" s="281"/>
      <c r="R307" s="281"/>
      <c r="S307" s="281"/>
      <c r="T307" s="282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83" t="s">
        <v>201</v>
      </c>
      <c r="AU307" s="283" t="s">
        <v>81</v>
      </c>
      <c r="AV307" s="15" t="s">
        <v>198</v>
      </c>
      <c r="AW307" s="15" t="s">
        <v>30</v>
      </c>
      <c r="AX307" s="15" t="s">
        <v>81</v>
      </c>
      <c r="AY307" s="283" t="s">
        <v>191</v>
      </c>
    </row>
    <row r="308" s="2" customFormat="1" ht="16.5" customHeight="1">
      <c r="A308" s="39"/>
      <c r="B308" s="40"/>
      <c r="C308" s="236" t="s">
        <v>422</v>
      </c>
      <c r="D308" s="236" t="s">
        <v>194</v>
      </c>
      <c r="E308" s="237" t="s">
        <v>2040</v>
      </c>
      <c r="F308" s="238" t="s">
        <v>2041</v>
      </c>
      <c r="G308" s="239" t="s">
        <v>370</v>
      </c>
      <c r="H308" s="240">
        <v>27</v>
      </c>
      <c r="I308" s="241"/>
      <c r="J308" s="240">
        <f>ROUND(I308*H308,2)</f>
        <v>0</v>
      </c>
      <c r="K308" s="238" t="s">
        <v>1879</v>
      </c>
      <c r="L308" s="45"/>
      <c r="M308" s="242" t="s">
        <v>1</v>
      </c>
      <c r="N308" s="243" t="s">
        <v>38</v>
      </c>
      <c r="O308" s="92"/>
      <c r="P308" s="244">
        <f>O308*H308</f>
        <v>0</v>
      </c>
      <c r="Q308" s="244">
        <v>0.40952</v>
      </c>
      <c r="R308" s="244">
        <f>Q308*H308</f>
        <v>11.057040000000001</v>
      </c>
      <c r="S308" s="244">
        <v>0</v>
      </c>
      <c r="T308" s="245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6" t="s">
        <v>198</v>
      </c>
      <c r="AT308" s="246" t="s">
        <v>194</v>
      </c>
      <c r="AU308" s="246" t="s">
        <v>81</v>
      </c>
      <c r="AY308" s="18" t="s">
        <v>191</v>
      </c>
      <c r="BE308" s="247">
        <f>IF(N308="základní",J308,0)</f>
        <v>0</v>
      </c>
      <c r="BF308" s="247">
        <f>IF(N308="snížená",J308,0)</f>
        <v>0</v>
      </c>
      <c r="BG308" s="247">
        <f>IF(N308="zákl. přenesená",J308,0)</f>
        <v>0</v>
      </c>
      <c r="BH308" s="247">
        <f>IF(N308="sníž. přenesená",J308,0)</f>
        <v>0</v>
      </c>
      <c r="BI308" s="247">
        <f>IF(N308="nulová",J308,0)</f>
        <v>0</v>
      </c>
      <c r="BJ308" s="18" t="s">
        <v>81</v>
      </c>
      <c r="BK308" s="247">
        <f>ROUND(I308*H308,2)</f>
        <v>0</v>
      </c>
      <c r="BL308" s="18" t="s">
        <v>198</v>
      </c>
      <c r="BM308" s="246" t="s">
        <v>2042</v>
      </c>
    </row>
    <row r="309" s="2" customFormat="1">
      <c r="A309" s="39"/>
      <c r="B309" s="40"/>
      <c r="C309" s="41"/>
      <c r="D309" s="248" t="s">
        <v>200</v>
      </c>
      <c r="E309" s="41"/>
      <c r="F309" s="249" t="s">
        <v>2041</v>
      </c>
      <c r="G309" s="41"/>
      <c r="H309" s="41"/>
      <c r="I309" s="145"/>
      <c r="J309" s="41"/>
      <c r="K309" s="41"/>
      <c r="L309" s="45"/>
      <c r="M309" s="250"/>
      <c r="N309" s="251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200</v>
      </c>
      <c r="AU309" s="18" t="s">
        <v>81</v>
      </c>
    </row>
    <row r="310" s="2" customFormat="1">
      <c r="A310" s="39"/>
      <c r="B310" s="40"/>
      <c r="C310" s="41"/>
      <c r="D310" s="248" t="s">
        <v>277</v>
      </c>
      <c r="E310" s="41"/>
      <c r="F310" s="284" t="s">
        <v>2043</v>
      </c>
      <c r="G310" s="41"/>
      <c r="H310" s="41"/>
      <c r="I310" s="145"/>
      <c r="J310" s="41"/>
      <c r="K310" s="41"/>
      <c r="L310" s="45"/>
      <c r="M310" s="250"/>
      <c r="N310" s="251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277</v>
      </c>
      <c r="AU310" s="18" t="s">
        <v>81</v>
      </c>
    </row>
    <row r="311" s="13" customFormat="1">
      <c r="A311" s="13"/>
      <c r="B311" s="252"/>
      <c r="C311" s="253"/>
      <c r="D311" s="248" t="s">
        <v>201</v>
      </c>
      <c r="E311" s="254" t="s">
        <v>1</v>
      </c>
      <c r="F311" s="255" t="s">
        <v>2044</v>
      </c>
      <c r="G311" s="253"/>
      <c r="H311" s="254" t="s">
        <v>1</v>
      </c>
      <c r="I311" s="256"/>
      <c r="J311" s="253"/>
      <c r="K311" s="253"/>
      <c r="L311" s="257"/>
      <c r="M311" s="258"/>
      <c r="N311" s="259"/>
      <c r="O311" s="259"/>
      <c r="P311" s="259"/>
      <c r="Q311" s="259"/>
      <c r="R311" s="259"/>
      <c r="S311" s="259"/>
      <c r="T311" s="26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1" t="s">
        <v>201</v>
      </c>
      <c r="AU311" s="261" t="s">
        <v>81</v>
      </c>
      <c r="AV311" s="13" t="s">
        <v>81</v>
      </c>
      <c r="AW311" s="13" t="s">
        <v>30</v>
      </c>
      <c r="AX311" s="13" t="s">
        <v>73</v>
      </c>
      <c r="AY311" s="261" t="s">
        <v>191</v>
      </c>
    </row>
    <row r="312" s="14" customFormat="1">
      <c r="A312" s="14"/>
      <c r="B312" s="262"/>
      <c r="C312" s="263"/>
      <c r="D312" s="248" t="s">
        <v>201</v>
      </c>
      <c r="E312" s="264" t="s">
        <v>1</v>
      </c>
      <c r="F312" s="265" t="s">
        <v>410</v>
      </c>
      <c r="G312" s="263"/>
      <c r="H312" s="266">
        <v>27</v>
      </c>
      <c r="I312" s="267"/>
      <c r="J312" s="263"/>
      <c r="K312" s="263"/>
      <c r="L312" s="268"/>
      <c r="M312" s="269"/>
      <c r="N312" s="270"/>
      <c r="O312" s="270"/>
      <c r="P312" s="270"/>
      <c r="Q312" s="270"/>
      <c r="R312" s="270"/>
      <c r="S312" s="270"/>
      <c r="T312" s="271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72" t="s">
        <v>201</v>
      </c>
      <c r="AU312" s="272" t="s">
        <v>81</v>
      </c>
      <c r="AV312" s="14" t="s">
        <v>83</v>
      </c>
      <c r="AW312" s="14" t="s">
        <v>30</v>
      </c>
      <c r="AX312" s="14" t="s">
        <v>73</v>
      </c>
      <c r="AY312" s="272" t="s">
        <v>191</v>
      </c>
    </row>
    <row r="313" s="15" customFormat="1">
      <c r="A313" s="15"/>
      <c r="B313" s="273"/>
      <c r="C313" s="274"/>
      <c r="D313" s="248" t="s">
        <v>201</v>
      </c>
      <c r="E313" s="275" t="s">
        <v>1</v>
      </c>
      <c r="F313" s="276" t="s">
        <v>205</v>
      </c>
      <c r="G313" s="274"/>
      <c r="H313" s="277">
        <v>27</v>
      </c>
      <c r="I313" s="278"/>
      <c r="J313" s="274"/>
      <c r="K313" s="274"/>
      <c r="L313" s="279"/>
      <c r="M313" s="280"/>
      <c r="N313" s="281"/>
      <c r="O313" s="281"/>
      <c r="P313" s="281"/>
      <c r="Q313" s="281"/>
      <c r="R313" s="281"/>
      <c r="S313" s="281"/>
      <c r="T313" s="282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83" t="s">
        <v>201</v>
      </c>
      <c r="AU313" s="283" t="s">
        <v>81</v>
      </c>
      <c r="AV313" s="15" t="s">
        <v>198</v>
      </c>
      <c r="AW313" s="15" t="s">
        <v>30</v>
      </c>
      <c r="AX313" s="15" t="s">
        <v>81</v>
      </c>
      <c r="AY313" s="283" t="s">
        <v>191</v>
      </c>
    </row>
    <row r="314" s="2" customFormat="1" ht="16.5" customHeight="1">
      <c r="A314" s="39"/>
      <c r="B314" s="40"/>
      <c r="C314" s="236" t="s">
        <v>429</v>
      </c>
      <c r="D314" s="236" t="s">
        <v>194</v>
      </c>
      <c r="E314" s="237" t="s">
        <v>2045</v>
      </c>
      <c r="F314" s="238" t="s">
        <v>2046</v>
      </c>
      <c r="G314" s="239" t="s">
        <v>370</v>
      </c>
      <c r="H314" s="240">
        <v>7</v>
      </c>
      <c r="I314" s="241"/>
      <c r="J314" s="240">
        <f>ROUND(I314*H314,2)</f>
        <v>0</v>
      </c>
      <c r="K314" s="238" t="s">
        <v>1879</v>
      </c>
      <c r="L314" s="45"/>
      <c r="M314" s="242" t="s">
        <v>1</v>
      </c>
      <c r="N314" s="243" t="s">
        <v>38</v>
      </c>
      <c r="O314" s="92"/>
      <c r="P314" s="244">
        <f>O314*H314</f>
        <v>0</v>
      </c>
      <c r="Q314" s="244">
        <v>0.16502</v>
      </c>
      <c r="R314" s="244">
        <f>Q314*H314</f>
        <v>1.1551400000000001</v>
      </c>
      <c r="S314" s="244">
        <v>0</v>
      </c>
      <c r="T314" s="245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6" t="s">
        <v>198</v>
      </c>
      <c r="AT314" s="246" t="s">
        <v>194</v>
      </c>
      <c r="AU314" s="246" t="s">
        <v>81</v>
      </c>
      <c r="AY314" s="18" t="s">
        <v>191</v>
      </c>
      <c r="BE314" s="247">
        <f>IF(N314="základní",J314,0)</f>
        <v>0</v>
      </c>
      <c r="BF314" s="247">
        <f>IF(N314="snížená",J314,0)</f>
        <v>0</v>
      </c>
      <c r="BG314" s="247">
        <f>IF(N314="zákl. přenesená",J314,0)</f>
        <v>0</v>
      </c>
      <c r="BH314" s="247">
        <f>IF(N314="sníž. přenesená",J314,0)</f>
        <v>0</v>
      </c>
      <c r="BI314" s="247">
        <f>IF(N314="nulová",J314,0)</f>
        <v>0</v>
      </c>
      <c r="BJ314" s="18" t="s">
        <v>81</v>
      </c>
      <c r="BK314" s="247">
        <f>ROUND(I314*H314,2)</f>
        <v>0</v>
      </c>
      <c r="BL314" s="18" t="s">
        <v>198</v>
      </c>
      <c r="BM314" s="246" t="s">
        <v>2047</v>
      </c>
    </row>
    <row r="315" s="2" customFormat="1">
      <c r="A315" s="39"/>
      <c r="B315" s="40"/>
      <c r="C315" s="41"/>
      <c r="D315" s="248" t="s">
        <v>200</v>
      </c>
      <c r="E315" s="41"/>
      <c r="F315" s="249" t="s">
        <v>2046</v>
      </c>
      <c r="G315" s="41"/>
      <c r="H315" s="41"/>
      <c r="I315" s="145"/>
      <c r="J315" s="41"/>
      <c r="K315" s="41"/>
      <c r="L315" s="45"/>
      <c r="M315" s="250"/>
      <c r="N315" s="251"/>
      <c r="O315" s="92"/>
      <c r="P315" s="92"/>
      <c r="Q315" s="92"/>
      <c r="R315" s="92"/>
      <c r="S315" s="92"/>
      <c r="T315" s="93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200</v>
      </c>
      <c r="AU315" s="18" t="s">
        <v>81</v>
      </c>
    </row>
    <row r="316" s="2" customFormat="1">
      <c r="A316" s="39"/>
      <c r="B316" s="40"/>
      <c r="C316" s="41"/>
      <c r="D316" s="248" t="s">
        <v>277</v>
      </c>
      <c r="E316" s="41"/>
      <c r="F316" s="284" t="s">
        <v>2048</v>
      </c>
      <c r="G316" s="41"/>
      <c r="H316" s="41"/>
      <c r="I316" s="145"/>
      <c r="J316" s="41"/>
      <c r="K316" s="41"/>
      <c r="L316" s="45"/>
      <c r="M316" s="250"/>
      <c r="N316" s="251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277</v>
      </c>
      <c r="AU316" s="18" t="s">
        <v>81</v>
      </c>
    </row>
    <row r="317" s="13" customFormat="1">
      <c r="A317" s="13"/>
      <c r="B317" s="252"/>
      <c r="C317" s="253"/>
      <c r="D317" s="248" t="s">
        <v>201</v>
      </c>
      <c r="E317" s="254" t="s">
        <v>1</v>
      </c>
      <c r="F317" s="255" t="s">
        <v>2049</v>
      </c>
      <c r="G317" s="253"/>
      <c r="H317" s="254" t="s">
        <v>1</v>
      </c>
      <c r="I317" s="256"/>
      <c r="J317" s="253"/>
      <c r="K317" s="253"/>
      <c r="L317" s="257"/>
      <c r="M317" s="258"/>
      <c r="N317" s="259"/>
      <c r="O317" s="259"/>
      <c r="P317" s="259"/>
      <c r="Q317" s="259"/>
      <c r="R317" s="259"/>
      <c r="S317" s="259"/>
      <c r="T317" s="26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1" t="s">
        <v>201</v>
      </c>
      <c r="AU317" s="261" t="s">
        <v>81</v>
      </c>
      <c r="AV317" s="13" t="s">
        <v>81</v>
      </c>
      <c r="AW317" s="13" t="s">
        <v>30</v>
      </c>
      <c r="AX317" s="13" t="s">
        <v>73</v>
      </c>
      <c r="AY317" s="261" t="s">
        <v>191</v>
      </c>
    </row>
    <row r="318" s="14" customFormat="1">
      <c r="A318" s="14"/>
      <c r="B318" s="262"/>
      <c r="C318" s="263"/>
      <c r="D318" s="248" t="s">
        <v>201</v>
      </c>
      <c r="E318" s="264" t="s">
        <v>1</v>
      </c>
      <c r="F318" s="265" t="s">
        <v>244</v>
      </c>
      <c r="G318" s="263"/>
      <c r="H318" s="266">
        <v>7</v>
      </c>
      <c r="I318" s="267"/>
      <c r="J318" s="263"/>
      <c r="K318" s="263"/>
      <c r="L318" s="268"/>
      <c r="M318" s="269"/>
      <c r="N318" s="270"/>
      <c r="O318" s="270"/>
      <c r="P318" s="270"/>
      <c r="Q318" s="270"/>
      <c r="R318" s="270"/>
      <c r="S318" s="270"/>
      <c r="T318" s="271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72" t="s">
        <v>201</v>
      </c>
      <c r="AU318" s="272" t="s">
        <v>81</v>
      </c>
      <c r="AV318" s="14" t="s">
        <v>83</v>
      </c>
      <c r="AW318" s="14" t="s">
        <v>30</v>
      </c>
      <c r="AX318" s="14" t="s">
        <v>73</v>
      </c>
      <c r="AY318" s="272" t="s">
        <v>191</v>
      </c>
    </row>
    <row r="319" s="15" customFormat="1">
      <c r="A319" s="15"/>
      <c r="B319" s="273"/>
      <c r="C319" s="274"/>
      <c r="D319" s="248" t="s">
        <v>201</v>
      </c>
      <c r="E319" s="275" t="s">
        <v>1</v>
      </c>
      <c r="F319" s="276" t="s">
        <v>205</v>
      </c>
      <c r="G319" s="274"/>
      <c r="H319" s="277">
        <v>7</v>
      </c>
      <c r="I319" s="278"/>
      <c r="J319" s="274"/>
      <c r="K319" s="274"/>
      <c r="L319" s="279"/>
      <c r="M319" s="280"/>
      <c r="N319" s="281"/>
      <c r="O319" s="281"/>
      <c r="P319" s="281"/>
      <c r="Q319" s="281"/>
      <c r="R319" s="281"/>
      <c r="S319" s="281"/>
      <c r="T319" s="282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83" t="s">
        <v>201</v>
      </c>
      <c r="AU319" s="283" t="s">
        <v>81</v>
      </c>
      <c r="AV319" s="15" t="s">
        <v>198</v>
      </c>
      <c r="AW319" s="15" t="s">
        <v>30</v>
      </c>
      <c r="AX319" s="15" t="s">
        <v>81</v>
      </c>
      <c r="AY319" s="283" t="s">
        <v>191</v>
      </c>
    </row>
    <row r="320" s="2" customFormat="1" ht="16.5" customHeight="1">
      <c r="A320" s="39"/>
      <c r="B320" s="40"/>
      <c r="C320" s="236" t="s">
        <v>436</v>
      </c>
      <c r="D320" s="236" t="s">
        <v>194</v>
      </c>
      <c r="E320" s="237" t="s">
        <v>2050</v>
      </c>
      <c r="F320" s="238" t="s">
        <v>2051</v>
      </c>
      <c r="G320" s="239" t="s">
        <v>370</v>
      </c>
      <c r="H320" s="240">
        <v>7</v>
      </c>
      <c r="I320" s="241"/>
      <c r="J320" s="240">
        <f>ROUND(I320*H320,2)</f>
        <v>0</v>
      </c>
      <c r="K320" s="238" t="s">
        <v>1879</v>
      </c>
      <c r="L320" s="45"/>
      <c r="M320" s="242" t="s">
        <v>1</v>
      </c>
      <c r="N320" s="243" t="s">
        <v>38</v>
      </c>
      <c r="O320" s="92"/>
      <c r="P320" s="244">
        <f>O320*H320</f>
        <v>0</v>
      </c>
      <c r="Q320" s="244">
        <v>0.43093999999999999</v>
      </c>
      <c r="R320" s="244">
        <f>Q320*H320</f>
        <v>3.0165799999999998</v>
      </c>
      <c r="S320" s="244">
        <v>0</v>
      </c>
      <c r="T320" s="245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6" t="s">
        <v>198</v>
      </c>
      <c r="AT320" s="246" t="s">
        <v>194</v>
      </c>
      <c r="AU320" s="246" t="s">
        <v>81</v>
      </c>
      <c r="AY320" s="18" t="s">
        <v>191</v>
      </c>
      <c r="BE320" s="247">
        <f>IF(N320="základní",J320,0)</f>
        <v>0</v>
      </c>
      <c r="BF320" s="247">
        <f>IF(N320="snížená",J320,0)</f>
        <v>0</v>
      </c>
      <c r="BG320" s="247">
        <f>IF(N320="zákl. přenesená",J320,0)</f>
        <v>0</v>
      </c>
      <c r="BH320" s="247">
        <f>IF(N320="sníž. přenesená",J320,0)</f>
        <v>0</v>
      </c>
      <c r="BI320" s="247">
        <f>IF(N320="nulová",J320,0)</f>
        <v>0</v>
      </c>
      <c r="BJ320" s="18" t="s">
        <v>81</v>
      </c>
      <c r="BK320" s="247">
        <f>ROUND(I320*H320,2)</f>
        <v>0</v>
      </c>
      <c r="BL320" s="18" t="s">
        <v>198</v>
      </c>
      <c r="BM320" s="246" t="s">
        <v>2052</v>
      </c>
    </row>
    <row r="321" s="2" customFormat="1">
      <c r="A321" s="39"/>
      <c r="B321" s="40"/>
      <c r="C321" s="41"/>
      <c r="D321" s="248" t="s">
        <v>200</v>
      </c>
      <c r="E321" s="41"/>
      <c r="F321" s="249" t="s">
        <v>2051</v>
      </c>
      <c r="G321" s="41"/>
      <c r="H321" s="41"/>
      <c r="I321" s="145"/>
      <c r="J321" s="41"/>
      <c r="K321" s="41"/>
      <c r="L321" s="45"/>
      <c r="M321" s="250"/>
      <c r="N321" s="251"/>
      <c r="O321" s="92"/>
      <c r="P321" s="92"/>
      <c r="Q321" s="92"/>
      <c r="R321" s="92"/>
      <c r="S321" s="92"/>
      <c r="T321" s="93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200</v>
      </c>
      <c r="AU321" s="18" t="s">
        <v>81</v>
      </c>
    </row>
    <row r="322" s="14" customFormat="1">
      <c r="A322" s="14"/>
      <c r="B322" s="262"/>
      <c r="C322" s="263"/>
      <c r="D322" s="248" t="s">
        <v>201</v>
      </c>
      <c r="E322" s="264" t="s">
        <v>1</v>
      </c>
      <c r="F322" s="265" t="s">
        <v>244</v>
      </c>
      <c r="G322" s="263"/>
      <c r="H322" s="266">
        <v>7</v>
      </c>
      <c r="I322" s="267"/>
      <c r="J322" s="263"/>
      <c r="K322" s="263"/>
      <c r="L322" s="268"/>
      <c r="M322" s="269"/>
      <c r="N322" s="270"/>
      <c r="O322" s="270"/>
      <c r="P322" s="270"/>
      <c r="Q322" s="270"/>
      <c r="R322" s="270"/>
      <c r="S322" s="270"/>
      <c r="T322" s="27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72" t="s">
        <v>201</v>
      </c>
      <c r="AU322" s="272" t="s">
        <v>81</v>
      </c>
      <c r="AV322" s="14" t="s">
        <v>83</v>
      </c>
      <c r="AW322" s="14" t="s">
        <v>30</v>
      </c>
      <c r="AX322" s="14" t="s">
        <v>73</v>
      </c>
      <c r="AY322" s="272" t="s">
        <v>191</v>
      </c>
    </row>
    <row r="323" s="15" customFormat="1">
      <c r="A323" s="15"/>
      <c r="B323" s="273"/>
      <c r="C323" s="274"/>
      <c r="D323" s="248" t="s">
        <v>201</v>
      </c>
      <c r="E323" s="275" t="s">
        <v>1</v>
      </c>
      <c r="F323" s="276" t="s">
        <v>205</v>
      </c>
      <c r="G323" s="274"/>
      <c r="H323" s="277">
        <v>7</v>
      </c>
      <c r="I323" s="278"/>
      <c r="J323" s="274"/>
      <c r="K323" s="274"/>
      <c r="L323" s="279"/>
      <c r="M323" s="280"/>
      <c r="N323" s="281"/>
      <c r="O323" s="281"/>
      <c r="P323" s="281"/>
      <c r="Q323" s="281"/>
      <c r="R323" s="281"/>
      <c r="S323" s="281"/>
      <c r="T323" s="282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83" t="s">
        <v>201</v>
      </c>
      <c r="AU323" s="283" t="s">
        <v>81</v>
      </c>
      <c r="AV323" s="15" t="s">
        <v>198</v>
      </c>
      <c r="AW323" s="15" t="s">
        <v>30</v>
      </c>
      <c r="AX323" s="15" t="s">
        <v>81</v>
      </c>
      <c r="AY323" s="283" t="s">
        <v>191</v>
      </c>
    </row>
    <row r="324" s="2" customFormat="1" ht="16.5" customHeight="1">
      <c r="A324" s="39"/>
      <c r="B324" s="40"/>
      <c r="C324" s="236" t="s">
        <v>445</v>
      </c>
      <c r="D324" s="236" t="s">
        <v>194</v>
      </c>
      <c r="E324" s="237" t="s">
        <v>2053</v>
      </c>
      <c r="F324" s="238" t="s">
        <v>2054</v>
      </c>
      <c r="G324" s="239" t="s">
        <v>314</v>
      </c>
      <c r="H324" s="240">
        <v>231</v>
      </c>
      <c r="I324" s="241"/>
      <c r="J324" s="240">
        <f>ROUND(I324*H324,2)</f>
        <v>0</v>
      </c>
      <c r="K324" s="238" t="s">
        <v>1879</v>
      </c>
      <c r="L324" s="45"/>
      <c r="M324" s="242" t="s">
        <v>1</v>
      </c>
      <c r="N324" s="243" t="s">
        <v>38</v>
      </c>
      <c r="O324" s="92"/>
      <c r="P324" s="244">
        <f>O324*H324</f>
        <v>0</v>
      </c>
      <c r="Q324" s="244">
        <v>0</v>
      </c>
      <c r="R324" s="244">
        <f>Q324*H324</f>
        <v>0</v>
      </c>
      <c r="S324" s="244">
        <v>0</v>
      </c>
      <c r="T324" s="245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6" t="s">
        <v>198</v>
      </c>
      <c r="AT324" s="246" t="s">
        <v>194</v>
      </c>
      <c r="AU324" s="246" t="s">
        <v>81</v>
      </c>
      <c r="AY324" s="18" t="s">
        <v>191</v>
      </c>
      <c r="BE324" s="247">
        <f>IF(N324="základní",J324,0)</f>
        <v>0</v>
      </c>
      <c r="BF324" s="247">
        <f>IF(N324="snížená",J324,0)</f>
        <v>0</v>
      </c>
      <c r="BG324" s="247">
        <f>IF(N324="zákl. přenesená",J324,0)</f>
        <v>0</v>
      </c>
      <c r="BH324" s="247">
        <f>IF(N324="sníž. přenesená",J324,0)</f>
        <v>0</v>
      </c>
      <c r="BI324" s="247">
        <f>IF(N324="nulová",J324,0)</f>
        <v>0</v>
      </c>
      <c r="BJ324" s="18" t="s">
        <v>81</v>
      </c>
      <c r="BK324" s="247">
        <f>ROUND(I324*H324,2)</f>
        <v>0</v>
      </c>
      <c r="BL324" s="18" t="s">
        <v>198</v>
      </c>
      <c r="BM324" s="246" t="s">
        <v>2055</v>
      </c>
    </row>
    <row r="325" s="2" customFormat="1">
      <c r="A325" s="39"/>
      <c r="B325" s="40"/>
      <c r="C325" s="41"/>
      <c r="D325" s="248" t="s">
        <v>200</v>
      </c>
      <c r="E325" s="41"/>
      <c r="F325" s="249" t="s">
        <v>2054</v>
      </c>
      <c r="G325" s="41"/>
      <c r="H325" s="41"/>
      <c r="I325" s="145"/>
      <c r="J325" s="41"/>
      <c r="K325" s="41"/>
      <c r="L325" s="45"/>
      <c r="M325" s="250"/>
      <c r="N325" s="251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200</v>
      </c>
      <c r="AU325" s="18" t="s">
        <v>81</v>
      </c>
    </row>
    <row r="326" s="14" customFormat="1">
      <c r="A326" s="14"/>
      <c r="B326" s="262"/>
      <c r="C326" s="263"/>
      <c r="D326" s="248" t="s">
        <v>201</v>
      </c>
      <c r="E326" s="264" t="s">
        <v>1</v>
      </c>
      <c r="F326" s="265" t="s">
        <v>2001</v>
      </c>
      <c r="G326" s="263"/>
      <c r="H326" s="266">
        <v>231</v>
      </c>
      <c r="I326" s="267"/>
      <c r="J326" s="263"/>
      <c r="K326" s="263"/>
      <c r="L326" s="268"/>
      <c r="M326" s="269"/>
      <c r="N326" s="270"/>
      <c r="O326" s="270"/>
      <c r="P326" s="270"/>
      <c r="Q326" s="270"/>
      <c r="R326" s="270"/>
      <c r="S326" s="270"/>
      <c r="T326" s="27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72" t="s">
        <v>201</v>
      </c>
      <c r="AU326" s="272" t="s">
        <v>81</v>
      </c>
      <c r="AV326" s="14" t="s">
        <v>83</v>
      </c>
      <c r="AW326" s="14" t="s">
        <v>30</v>
      </c>
      <c r="AX326" s="14" t="s">
        <v>73</v>
      </c>
      <c r="AY326" s="272" t="s">
        <v>191</v>
      </c>
    </row>
    <row r="327" s="15" customFormat="1">
      <c r="A327" s="15"/>
      <c r="B327" s="273"/>
      <c r="C327" s="274"/>
      <c r="D327" s="248" t="s">
        <v>201</v>
      </c>
      <c r="E327" s="275" t="s">
        <v>1</v>
      </c>
      <c r="F327" s="276" t="s">
        <v>205</v>
      </c>
      <c r="G327" s="274"/>
      <c r="H327" s="277">
        <v>231</v>
      </c>
      <c r="I327" s="278"/>
      <c r="J327" s="274"/>
      <c r="K327" s="274"/>
      <c r="L327" s="279"/>
      <c r="M327" s="280"/>
      <c r="N327" s="281"/>
      <c r="O327" s="281"/>
      <c r="P327" s="281"/>
      <c r="Q327" s="281"/>
      <c r="R327" s="281"/>
      <c r="S327" s="281"/>
      <c r="T327" s="28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3" t="s">
        <v>201</v>
      </c>
      <c r="AU327" s="283" t="s">
        <v>81</v>
      </c>
      <c r="AV327" s="15" t="s">
        <v>198</v>
      </c>
      <c r="AW327" s="15" t="s">
        <v>30</v>
      </c>
      <c r="AX327" s="15" t="s">
        <v>81</v>
      </c>
      <c r="AY327" s="283" t="s">
        <v>191</v>
      </c>
    </row>
    <row r="328" s="2" customFormat="1" ht="16.5" customHeight="1">
      <c r="A328" s="39"/>
      <c r="B328" s="40"/>
      <c r="C328" s="236" t="s">
        <v>450</v>
      </c>
      <c r="D328" s="236" t="s">
        <v>194</v>
      </c>
      <c r="E328" s="237" t="s">
        <v>2056</v>
      </c>
      <c r="F328" s="238" t="s">
        <v>2057</v>
      </c>
      <c r="G328" s="239" t="s">
        <v>2058</v>
      </c>
      <c r="H328" s="240">
        <v>5</v>
      </c>
      <c r="I328" s="241"/>
      <c r="J328" s="240">
        <f>ROUND(I328*H328,2)</f>
        <v>0</v>
      </c>
      <c r="K328" s="238" t="s">
        <v>1879</v>
      </c>
      <c r="L328" s="45"/>
      <c r="M328" s="242" t="s">
        <v>1</v>
      </c>
      <c r="N328" s="243" t="s">
        <v>38</v>
      </c>
      <c r="O328" s="92"/>
      <c r="P328" s="244">
        <f>O328*H328</f>
        <v>0</v>
      </c>
      <c r="Q328" s="244">
        <v>2.0000000000000002E-05</v>
      </c>
      <c r="R328" s="244">
        <f>Q328*H328</f>
        <v>0.00010000000000000001</v>
      </c>
      <c r="S328" s="244">
        <v>0</v>
      </c>
      <c r="T328" s="245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6" t="s">
        <v>198</v>
      </c>
      <c r="AT328" s="246" t="s">
        <v>194</v>
      </c>
      <c r="AU328" s="246" t="s">
        <v>81</v>
      </c>
      <c r="AY328" s="18" t="s">
        <v>191</v>
      </c>
      <c r="BE328" s="247">
        <f>IF(N328="základní",J328,0)</f>
        <v>0</v>
      </c>
      <c r="BF328" s="247">
        <f>IF(N328="snížená",J328,0)</f>
        <v>0</v>
      </c>
      <c r="BG328" s="247">
        <f>IF(N328="zákl. přenesená",J328,0)</f>
        <v>0</v>
      </c>
      <c r="BH328" s="247">
        <f>IF(N328="sníž. přenesená",J328,0)</f>
        <v>0</v>
      </c>
      <c r="BI328" s="247">
        <f>IF(N328="nulová",J328,0)</f>
        <v>0</v>
      </c>
      <c r="BJ328" s="18" t="s">
        <v>81</v>
      </c>
      <c r="BK328" s="247">
        <f>ROUND(I328*H328,2)</f>
        <v>0</v>
      </c>
      <c r="BL328" s="18" t="s">
        <v>198</v>
      </c>
      <c r="BM328" s="246" t="s">
        <v>2059</v>
      </c>
    </row>
    <row r="329" s="2" customFormat="1">
      <c r="A329" s="39"/>
      <c r="B329" s="40"/>
      <c r="C329" s="41"/>
      <c r="D329" s="248" t="s">
        <v>200</v>
      </c>
      <c r="E329" s="41"/>
      <c r="F329" s="249" t="s">
        <v>2057</v>
      </c>
      <c r="G329" s="41"/>
      <c r="H329" s="41"/>
      <c r="I329" s="145"/>
      <c r="J329" s="41"/>
      <c r="K329" s="41"/>
      <c r="L329" s="45"/>
      <c r="M329" s="250"/>
      <c r="N329" s="251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200</v>
      </c>
      <c r="AU329" s="18" t="s">
        <v>81</v>
      </c>
    </row>
    <row r="330" s="2" customFormat="1">
      <c r="A330" s="39"/>
      <c r="B330" s="40"/>
      <c r="C330" s="41"/>
      <c r="D330" s="248" t="s">
        <v>277</v>
      </c>
      <c r="E330" s="41"/>
      <c r="F330" s="284" t="s">
        <v>2060</v>
      </c>
      <c r="G330" s="41"/>
      <c r="H330" s="41"/>
      <c r="I330" s="145"/>
      <c r="J330" s="41"/>
      <c r="K330" s="41"/>
      <c r="L330" s="45"/>
      <c r="M330" s="250"/>
      <c r="N330" s="251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277</v>
      </c>
      <c r="AU330" s="18" t="s">
        <v>81</v>
      </c>
    </row>
    <row r="331" s="14" customFormat="1">
      <c r="A331" s="14"/>
      <c r="B331" s="262"/>
      <c r="C331" s="263"/>
      <c r="D331" s="248" t="s">
        <v>201</v>
      </c>
      <c r="E331" s="264" t="s">
        <v>1</v>
      </c>
      <c r="F331" s="265" t="s">
        <v>229</v>
      </c>
      <c r="G331" s="263"/>
      <c r="H331" s="266">
        <v>5</v>
      </c>
      <c r="I331" s="267"/>
      <c r="J331" s="263"/>
      <c r="K331" s="263"/>
      <c r="L331" s="268"/>
      <c r="M331" s="269"/>
      <c r="N331" s="270"/>
      <c r="O331" s="270"/>
      <c r="P331" s="270"/>
      <c r="Q331" s="270"/>
      <c r="R331" s="270"/>
      <c r="S331" s="270"/>
      <c r="T331" s="271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2" t="s">
        <v>201</v>
      </c>
      <c r="AU331" s="272" t="s">
        <v>81</v>
      </c>
      <c r="AV331" s="14" t="s">
        <v>83</v>
      </c>
      <c r="AW331" s="14" t="s">
        <v>30</v>
      </c>
      <c r="AX331" s="14" t="s">
        <v>73</v>
      </c>
      <c r="AY331" s="272" t="s">
        <v>191</v>
      </c>
    </row>
    <row r="332" s="15" customFormat="1">
      <c r="A332" s="15"/>
      <c r="B332" s="273"/>
      <c r="C332" s="274"/>
      <c r="D332" s="248" t="s">
        <v>201</v>
      </c>
      <c r="E332" s="275" t="s">
        <v>1</v>
      </c>
      <c r="F332" s="276" t="s">
        <v>205</v>
      </c>
      <c r="G332" s="274"/>
      <c r="H332" s="277">
        <v>5</v>
      </c>
      <c r="I332" s="278"/>
      <c r="J332" s="274"/>
      <c r="K332" s="274"/>
      <c r="L332" s="279"/>
      <c r="M332" s="280"/>
      <c r="N332" s="281"/>
      <c r="O332" s="281"/>
      <c r="P332" s="281"/>
      <c r="Q332" s="281"/>
      <c r="R332" s="281"/>
      <c r="S332" s="281"/>
      <c r="T332" s="282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83" t="s">
        <v>201</v>
      </c>
      <c r="AU332" s="283" t="s">
        <v>81</v>
      </c>
      <c r="AV332" s="15" t="s">
        <v>198</v>
      </c>
      <c r="AW332" s="15" t="s">
        <v>30</v>
      </c>
      <c r="AX332" s="15" t="s">
        <v>81</v>
      </c>
      <c r="AY332" s="283" t="s">
        <v>191</v>
      </c>
    </row>
    <row r="333" s="2" customFormat="1" ht="16.5" customHeight="1">
      <c r="A333" s="39"/>
      <c r="B333" s="40"/>
      <c r="C333" s="236" t="s">
        <v>373</v>
      </c>
      <c r="D333" s="236" t="s">
        <v>194</v>
      </c>
      <c r="E333" s="237" t="s">
        <v>2061</v>
      </c>
      <c r="F333" s="238" t="s">
        <v>2062</v>
      </c>
      <c r="G333" s="239" t="s">
        <v>2063</v>
      </c>
      <c r="H333" s="240">
        <v>6</v>
      </c>
      <c r="I333" s="241"/>
      <c r="J333" s="240">
        <f>ROUND(I333*H333,2)</f>
        <v>0</v>
      </c>
      <c r="K333" s="238" t="s">
        <v>1879</v>
      </c>
      <c r="L333" s="45"/>
      <c r="M333" s="242" t="s">
        <v>1</v>
      </c>
      <c r="N333" s="243" t="s">
        <v>38</v>
      </c>
      <c r="O333" s="92"/>
      <c r="P333" s="244">
        <f>O333*H333</f>
        <v>0</v>
      </c>
      <c r="Q333" s="244">
        <v>0.00025000000000000001</v>
      </c>
      <c r="R333" s="244">
        <f>Q333*H333</f>
        <v>0.0015</v>
      </c>
      <c r="S333" s="244">
        <v>0</v>
      </c>
      <c r="T333" s="245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6" t="s">
        <v>198</v>
      </c>
      <c r="AT333" s="246" t="s">
        <v>194</v>
      </c>
      <c r="AU333" s="246" t="s">
        <v>81</v>
      </c>
      <c r="AY333" s="18" t="s">
        <v>191</v>
      </c>
      <c r="BE333" s="247">
        <f>IF(N333="základní",J333,0)</f>
        <v>0</v>
      </c>
      <c r="BF333" s="247">
        <f>IF(N333="snížená",J333,0)</f>
        <v>0</v>
      </c>
      <c r="BG333" s="247">
        <f>IF(N333="zákl. přenesená",J333,0)</f>
        <v>0</v>
      </c>
      <c r="BH333" s="247">
        <f>IF(N333="sníž. přenesená",J333,0)</f>
        <v>0</v>
      </c>
      <c r="BI333" s="247">
        <f>IF(N333="nulová",J333,0)</f>
        <v>0</v>
      </c>
      <c r="BJ333" s="18" t="s">
        <v>81</v>
      </c>
      <c r="BK333" s="247">
        <f>ROUND(I333*H333,2)</f>
        <v>0</v>
      </c>
      <c r="BL333" s="18" t="s">
        <v>198</v>
      </c>
      <c r="BM333" s="246" t="s">
        <v>2064</v>
      </c>
    </row>
    <row r="334" s="2" customFormat="1">
      <c r="A334" s="39"/>
      <c r="B334" s="40"/>
      <c r="C334" s="41"/>
      <c r="D334" s="248" t="s">
        <v>200</v>
      </c>
      <c r="E334" s="41"/>
      <c r="F334" s="249" t="s">
        <v>2062</v>
      </c>
      <c r="G334" s="41"/>
      <c r="H334" s="41"/>
      <c r="I334" s="145"/>
      <c r="J334" s="41"/>
      <c r="K334" s="41"/>
      <c r="L334" s="45"/>
      <c r="M334" s="250"/>
      <c r="N334" s="251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200</v>
      </c>
      <c r="AU334" s="18" t="s">
        <v>81</v>
      </c>
    </row>
    <row r="335" s="2" customFormat="1">
      <c r="A335" s="39"/>
      <c r="B335" s="40"/>
      <c r="C335" s="41"/>
      <c r="D335" s="248" t="s">
        <v>277</v>
      </c>
      <c r="E335" s="41"/>
      <c r="F335" s="284" t="s">
        <v>2065</v>
      </c>
      <c r="G335" s="41"/>
      <c r="H335" s="41"/>
      <c r="I335" s="145"/>
      <c r="J335" s="41"/>
      <c r="K335" s="41"/>
      <c r="L335" s="45"/>
      <c r="M335" s="250"/>
      <c r="N335" s="251"/>
      <c r="O335" s="92"/>
      <c r="P335" s="92"/>
      <c r="Q335" s="92"/>
      <c r="R335" s="92"/>
      <c r="S335" s="92"/>
      <c r="T335" s="93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277</v>
      </c>
      <c r="AU335" s="18" t="s">
        <v>81</v>
      </c>
    </row>
    <row r="336" s="14" customFormat="1">
      <c r="A336" s="14"/>
      <c r="B336" s="262"/>
      <c r="C336" s="263"/>
      <c r="D336" s="248" t="s">
        <v>201</v>
      </c>
      <c r="E336" s="264" t="s">
        <v>1</v>
      </c>
      <c r="F336" s="265" t="s">
        <v>238</v>
      </c>
      <c r="G336" s="263"/>
      <c r="H336" s="266">
        <v>6</v>
      </c>
      <c r="I336" s="267"/>
      <c r="J336" s="263"/>
      <c r="K336" s="263"/>
      <c r="L336" s="268"/>
      <c r="M336" s="269"/>
      <c r="N336" s="270"/>
      <c r="O336" s="270"/>
      <c r="P336" s="270"/>
      <c r="Q336" s="270"/>
      <c r="R336" s="270"/>
      <c r="S336" s="270"/>
      <c r="T336" s="27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72" t="s">
        <v>201</v>
      </c>
      <c r="AU336" s="272" t="s">
        <v>81</v>
      </c>
      <c r="AV336" s="14" t="s">
        <v>83</v>
      </c>
      <c r="AW336" s="14" t="s">
        <v>30</v>
      </c>
      <c r="AX336" s="14" t="s">
        <v>73</v>
      </c>
      <c r="AY336" s="272" t="s">
        <v>191</v>
      </c>
    </row>
    <row r="337" s="15" customFormat="1">
      <c r="A337" s="15"/>
      <c r="B337" s="273"/>
      <c r="C337" s="274"/>
      <c r="D337" s="248" t="s">
        <v>201</v>
      </c>
      <c r="E337" s="275" t="s">
        <v>1</v>
      </c>
      <c r="F337" s="276" t="s">
        <v>205</v>
      </c>
      <c r="G337" s="274"/>
      <c r="H337" s="277">
        <v>6</v>
      </c>
      <c r="I337" s="278"/>
      <c r="J337" s="274"/>
      <c r="K337" s="274"/>
      <c r="L337" s="279"/>
      <c r="M337" s="280"/>
      <c r="N337" s="281"/>
      <c r="O337" s="281"/>
      <c r="P337" s="281"/>
      <c r="Q337" s="281"/>
      <c r="R337" s="281"/>
      <c r="S337" s="281"/>
      <c r="T337" s="282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83" t="s">
        <v>201</v>
      </c>
      <c r="AU337" s="283" t="s">
        <v>81</v>
      </c>
      <c r="AV337" s="15" t="s">
        <v>198</v>
      </c>
      <c r="AW337" s="15" t="s">
        <v>30</v>
      </c>
      <c r="AX337" s="15" t="s">
        <v>81</v>
      </c>
      <c r="AY337" s="283" t="s">
        <v>191</v>
      </c>
    </row>
    <row r="338" s="12" customFormat="1" ht="25.92" customHeight="1">
      <c r="A338" s="12"/>
      <c r="B338" s="220"/>
      <c r="C338" s="221"/>
      <c r="D338" s="222" t="s">
        <v>72</v>
      </c>
      <c r="E338" s="223" t="s">
        <v>1539</v>
      </c>
      <c r="F338" s="223" t="s">
        <v>1540</v>
      </c>
      <c r="G338" s="221"/>
      <c r="H338" s="221"/>
      <c r="I338" s="224"/>
      <c r="J338" s="225">
        <f>BK338</f>
        <v>0</v>
      </c>
      <c r="K338" s="221"/>
      <c r="L338" s="226"/>
      <c r="M338" s="227"/>
      <c r="N338" s="228"/>
      <c r="O338" s="228"/>
      <c r="P338" s="229">
        <f>SUM(P339:P344)</f>
        <v>0</v>
      </c>
      <c r="Q338" s="228"/>
      <c r="R338" s="229">
        <f>SUM(R339:R344)</f>
        <v>12.97695</v>
      </c>
      <c r="S338" s="228"/>
      <c r="T338" s="230">
        <f>SUM(T339:T344)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31" t="s">
        <v>198</v>
      </c>
      <c r="AT338" s="232" t="s">
        <v>72</v>
      </c>
      <c r="AU338" s="232" t="s">
        <v>73</v>
      </c>
      <c r="AY338" s="231" t="s">
        <v>191</v>
      </c>
      <c r="BK338" s="233">
        <f>SUM(BK339:BK344)</f>
        <v>0</v>
      </c>
    </row>
    <row r="339" s="2" customFormat="1" ht="16.5" customHeight="1">
      <c r="A339" s="39"/>
      <c r="B339" s="40"/>
      <c r="C339" s="236" t="s">
        <v>466</v>
      </c>
      <c r="D339" s="236" t="s">
        <v>194</v>
      </c>
      <c r="E339" s="237" t="s">
        <v>2066</v>
      </c>
      <c r="F339" s="238" t="s">
        <v>2067</v>
      </c>
      <c r="G339" s="239" t="s">
        <v>314</v>
      </c>
      <c r="H339" s="240">
        <v>105</v>
      </c>
      <c r="I339" s="241"/>
      <c r="J339" s="240">
        <f>ROUND(I339*H339,2)</f>
        <v>0</v>
      </c>
      <c r="K339" s="238" t="s">
        <v>1879</v>
      </c>
      <c r="L339" s="45"/>
      <c r="M339" s="242" t="s">
        <v>1</v>
      </c>
      <c r="N339" s="243" t="s">
        <v>38</v>
      </c>
      <c r="O339" s="92"/>
      <c r="P339" s="244">
        <f>O339*H339</f>
        <v>0</v>
      </c>
      <c r="Q339" s="244">
        <v>0.12359000000000001</v>
      </c>
      <c r="R339" s="244">
        <f>Q339*H339</f>
        <v>12.97695</v>
      </c>
      <c r="S339" s="244">
        <v>0</v>
      </c>
      <c r="T339" s="245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6" t="s">
        <v>198</v>
      </c>
      <c r="AT339" s="246" t="s">
        <v>194</v>
      </c>
      <c r="AU339" s="246" t="s">
        <v>81</v>
      </c>
      <c r="AY339" s="18" t="s">
        <v>191</v>
      </c>
      <c r="BE339" s="247">
        <f>IF(N339="základní",J339,0)</f>
        <v>0</v>
      </c>
      <c r="BF339" s="247">
        <f>IF(N339="snížená",J339,0)</f>
        <v>0</v>
      </c>
      <c r="BG339" s="247">
        <f>IF(N339="zákl. přenesená",J339,0)</f>
        <v>0</v>
      </c>
      <c r="BH339" s="247">
        <f>IF(N339="sníž. přenesená",J339,0)</f>
        <v>0</v>
      </c>
      <c r="BI339" s="247">
        <f>IF(N339="nulová",J339,0)</f>
        <v>0</v>
      </c>
      <c r="BJ339" s="18" t="s">
        <v>81</v>
      </c>
      <c r="BK339" s="247">
        <f>ROUND(I339*H339,2)</f>
        <v>0</v>
      </c>
      <c r="BL339" s="18" t="s">
        <v>198</v>
      </c>
      <c r="BM339" s="246" t="s">
        <v>2068</v>
      </c>
    </row>
    <row r="340" s="2" customFormat="1">
      <c r="A340" s="39"/>
      <c r="B340" s="40"/>
      <c r="C340" s="41"/>
      <c r="D340" s="248" t="s">
        <v>200</v>
      </c>
      <c r="E340" s="41"/>
      <c r="F340" s="249" t="s">
        <v>2067</v>
      </c>
      <c r="G340" s="41"/>
      <c r="H340" s="41"/>
      <c r="I340" s="145"/>
      <c r="J340" s="41"/>
      <c r="K340" s="41"/>
      <c r="L340" s="45"/>
      <c r="M340" s="250"/>
      <c r="N340" s="251"/>
      <c r="O340" s="92"/>
      <c r="P340" s="92"/>
      <c r="Q340" s="92"/>
      <c r="R340" s="92"/>
      <c r="S340" s="92"/>
      <c r="T340" s="93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200</v>
      </c>
      <c r="AU340" s="18" t="s">
        <v>81</v>
      </c>
    </row>
    <row r="341" s="2" customFormat="1">
      <c r="A341" s="39"/>
      <c r="B341" s="40"/>
      <c r="C341" s="41"/>
      <c r="D341" s="248" t="s">
        <v>277</v>
      </c>
      <c r="E341" s="41"/>
      <c r="F341" s="284" t="s">
        <v>2069</v>
      </c>
      <c r="G341" s="41"/>
      <c r="H341" s="41"/>
      <c r="I341" s="145"/>
      <c r="J341" s="41"/>
      <c r="K341" s="41"/>
      <c r="L341" s="45"/>
      <c r="M341" s="250"/>
      <c r="N341" s="251"/>
      <c r="O341" s="92"/>
      <c r="P341" s="92"/>
      <c r="Q341" s="92"/>
      <c r="R341" s="92"/>
      <c r="S341" s="92"/>
      <c r="T341" s="93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277</v>
      </c>
      <c r="AU341" s="18" t="s">
        <v>81</v>
      </c>
    </row>
    <row r="342" s="13" customFormat="1">
      <c r="A342" s="13"/>
      <c r="B342" s="252"/>
      <c r="C342" s="253"/>
      <c r="D342" s="248" t="s">
        <v>201</v>
      </c>
      <c r="E342" s="254" t="s">
        <v>1</v>
      </c>
      <c r="F342" s="255" t="s">
        <v>2070</v>
      </c>
      <c r="G342" s="253"/>
      <c r="H342" s="254" t="s">
        <v>1</v>
      </c>
      <c r="I342" s="256"/>
      <c r="J342" s="253"/>
      <c r="K342" s="253"/>
      <c r="L342" s="257"/>
      <c r="M342" s="258"/>
      <c r="N342" s="259"/>
      <c r="O342" s="259"/>
      <c r="P342" s="259"/>
      <c r="Q342" s="259"/>
      <c r="R342" s="259"/>
      <c r="S342" s="259"/>
      <c r="T342" s="26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1" t="s">
        <v>201</v>
      </c>
      <c r="AU342" s="261" t="s">
        <v>81</v>
      </c>
      <c r="AV342" s="13" t="s">
        <v>81</v>
      </c>
      <c r="AW342" s="13" t="s">
        <v>30</v>
      </c>
      <c r="AX342" s="13" t="s">
        <v>73</v>
      </c>
      <c r="AY342" s="261" t="s">
        <v>191</v>
      </c>
    </row>
    <row r="343" s="14" customFormat="1">
      <c r="A343" s="14"/>
      <c r="B343" s="262"/>
      <c r="C343" s="263"/>
      <c r="D343" s="248" t="s">
        <v>201</v>
      </c>
      <c r="E343" s="264" t="s">
        <v>1</v>
      </c>
      <c r="F343" s="265" t="s">
        <v>2071</v>
      </c>
      <c r="G343" s="263"/>
      <c r="H343" s="266">
        <v>105</v>
      </c>
      <c r="I343" s="267"/>
      <c r="J343" s="263"/>
      <c r="K343" s="263"/>
      <c r="L343" s="268"/>
      <c r="M343" s="269"/>
      <c r="N343" s="270"/>
      <c r="O343" s="270"/>
      <c r="P343" s="270"/>
      <c r="Q343" s="270"/>
      <c r="R343" s="270"/>
      <c r="S343" s="270"/>
      <c r="T343" s="27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72" t="s">
        <v>201</v>
      </c>
      <c r="AU343" s="272" t="s">
        <v>81</v>
      </c>
      <c r="AV343" s="14" t="s">
        <v>83</v>
      </c>
      <c r="AW343" s="14" t="s">
        <v>30</v>
      </c>
      <c r="AX343" s="14" t="s">
        <v>73</v>
      </c>
      <c r="AY343" s="272" t="s">
        <v>191</v>
      </c>
    </row>
    <row r="344" s="15" customFormat="1">
      <c r="A344" s="15"/>
      <c r="B344" s="273"/>
      <c r="C344" s="274"/>
      <c r="D344" s="248" t="s">
        <v>201</v>
      </c>
      <c r="E344" s="275" t="s">
        <v>1</v>
      </c>
      <c r="F344" s="276" t="s">
        <v>205</v>
      </c>
      <c r="G344" s="274"/>
      <c r="H344" s="277">
        <v>105</v>
      </c>
      <c r="I344" s="278"/>
      <c r="J344" s="274"/>
      <c r="K344" s="274"/>
      <c r="L344" s="279"/>
      <c r="M344" s="280"/>
      <c r="N344" s="281"/>
      <c r="O344" s="281"/>
      <c r="P344" s="281"/>
      <c r="Q344" s="281"/>
      <c r="R344" s="281"/>
      <c r="S344" s="281"/>
      <c r="T344" s="282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83" t="s">
        <v>201</v>
      </c>
      <c r="AU344" s="283" t="s">
        <v>81</v>
      </c>
      <c r="AV344" s="15" t="s">
        <v>198</v>
      </c>
      <c r="AW344" s="15" t="s">
        <v>30</v>
      </c>
      <c r="AX344" s="15" t="s">
        <v>81</v>
      </c>
      <c r="AY344" s="283" t="s">
        <v>191</v>
      </c>
    </row>
    <row r="345" s="12" customFormat="1" ht="25.92" customHeight="1">
      <c r="A345" s="12"/>
      <c r="B345" s="220"/>
      <c r="C345" s="221"/>
      <c r="D345" s="222" t="s">
        <v>72</v>
      </c>
      <c r="E345" s="223" t="s">
        <v>2072</v>
      </c>
      <c r="F345" s="223" t="s">
        <v>2073</v>
      </c>
      <c r="G345" s="221"/>
      <c r="H345" s="221"/>
      <c r="I345" s="224"/>
      <c r="J345" s="225">
        <f>BK345</f>
        <v>0</v>
      </c>
      <c r="K345" s="221"/>
      <c r="L345" s="226"/>
      <c r="M345" s="227"/>
      <c r="N345" s="228"/>
      <c r="O345" s="228"/>
      <c r="P345" s="229">
        <f>SUM(P346:P350)</f>
        <v>0</v>
      </c>
      <c r="Q345" s="228"/>
      <c r="R345" s="229">
        <f>SUM(R346:R350)</f>
        <v>0</v>
      </c>
      <c r="S345" s="228"/>
      <c r="T345" s="230">
        <f>SUM(T346:T350)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31" t="s">
        <v>198</v>
      </c>
      <c r="AT345" s="232" t="s">
        <v>72</v>
      </c>
      <c r="AU345" s="232" t="s">
        <v>73</v>
      </c>
      <c r="AY345" s="231" t="s">
        <v>191</v>
      </c>
      <c r="BK345" s="233">
        <f>SUM(BK346:BK350)</f>
        <v>0</v>
      </c>
    </row>
    <row r="346" s="2" customFormat="1" ht="16.5" customHeight="1">
      <c r="A346" s="39"/>
      <c r="B346" s="40"/>
      <c r="C346" s="236" t="s">
        <v>473</v>
      </c>
      <c r="D346" s="236" t="s">
        <v>194</v>
      </c>
      <c r="E346" s="237" t="s">
        <v>2074</v>
      </c>
      <c r="F346" s="238" t="s">
        <v>2075</v>
      </c>
      <c r="G346" s="239" t="s">
        <v>349</v>
      </c>
      <c r="H346" s="240">
        <v>380.76999999999998</v>
      </c>
      <c r="I346" s="241"/>
      <c r="J346" s="240">
        <f>ROUND(I346*H346,2)</f>
        <v>0</v>
      </c>
      <c r="K346" s="238" t="s">
        <v>1879</v>
      </c>
      <c r="L346" s="45"/>
      <c r="M346" s="242" t="s">
        <v>1</v>
      </c>
      <c r="N346" s="243" t="s">
        <v>38</v>
      </c>
      <c r="O346" s="92"/>
      <c r="P346" s="244">
        <f>O346*H346</f>
        <v>0</v>
      </c>
      <c r="Q346" s="244">
        <v>0</v>
      </c>
      <c r="R346" s="244">
        <f>Q346*H346</f>
        <v>0</v>
      </c>
      <c r="S346" s="244">
        <v>0</v>
      </c>
      <c r="T346" s="245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6" t="s">
        <v>198</v>
      </c>
      <c r="AT346" s="246" t="s">
        <v>194</v>
      </c>
      <c r="AU346" s="246" t="s">
        <v>81</v>
      </c>
      <c r="AY346" s="18" t="s">
        <v>191</v>
      </c>
      <c r="BE346" s="247">
        <f>IF(N346="základní",J346,0)</f>
        <v>0</v>
      </c>
      <c r="BF346" s="247">
        <f>IF(N346="snížená",J346,0)</f>
        <v>0</v>
      </c>
      <c r="BG346" s="247">
        <f>IF(N346="zákl. přenesená",J346,0)</f>
        <v>0</v>
      </c>
      <c r="BH346" s="247">
        <f>IF(N346="sníž. přenesená",J346,0)</f>
        <v>0</v>
      </c>
      <c r="BI346" s="247">
        <f>IF(N346="nulová",J346,0)</f>
        <v>0</v>
      </c>
      <c r="BJ346" s="18" t="s">
        <v>81</v>
      </c>
      <c r="BK346" s="247">
        <f>ROUND(I346*H346,2)</f>
        <v>0</v>
      </c>
      <c r="BL346" s="18" t="s">
        <v>198</v>
      </c>
      <c r="BM346" s="246" t="s">
        <v>2076</v>
      </c>
    </row>
    <row r="347" s="2" customFormat="1">
      <c r="A347" s="39"/>
      <c r="B347" s="40"/>
      <c r="C347" s="41"/>
      <c r="D347" s="248" t="s">
        <v>200</v>
      </c>
      <c r="E347" s="41"/>
      <c r="F347" s="249" t="s">
        <v>2075</v>
      </c>
      <c r="G347" s="41"/>
      <c r="H347" s="41"/>
      <c r="I347" s="145"/>
      <c r="J347" s="41"/>
      <c r="K347" s="41"/>
      <c r="L347" s="45"/>
      <c r="M347" s="250"/>
      <c r="N347" s="251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200</v>
      </c>
      <c r="AU347" s="18" t="s">
        <v>81</v>
      </c>
    </row>
    <row r="348" s="13" customFormat="1">
      <c r="A348" s="13"/>
      <c r="B348" s="252"/>
      <c r="C348" s="253"/>
      <c r="D348" s="248" t="s">
        <v>201</v>
      </c>
      <c r="E348" s="254" t="s">
        <v>1</v>
      </c>
      <c r="F348" s="255" t="s">
        <v>2070</v>
      </c>
      <c r="G348" s="253"/>
      <c r="H348" s="254" t="s">
        <v>1</v>
      </c>
      <c r="I348" s="256"/>
      <c r="J348" s="253"/>
      <c r="K348" s="253"/>
      <c r="L348" s="257"/>
      <c r="M348" s="258"/>
      <c r="N348" s="259"/>
      <c r="O348" s="259"/>
      <c r="P348" s="259"/>
      <c r="Q348" s="259"/>
      <c r="R348" s="259"/>
      <c r="S348" s="259"/>
      <c r="T348" s="26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1" t="s">
        <v>201</v>
      </c>
      <c r="AU348" s="261" t="s">
        <v>81</v>
      </c>
      <c r="AV348" s="13" t="s">
        <v>81</v>
      </c>
      <c r="AW348" s="13" t="s">
        <v>30</v>
      </c>
      <c r="AX348" s="13" t="s">
        <v>73</v>
      </c>
      <c r="AY348" s="261" t="s">
        <v>191</v>
      </c>
    </row>
    <row r="349" s="14" customFormat="1">
      <c r="A349" s="14"/>
      <c r="B349" s="262"/>
      <c r="C349" s="263"/>
      <c r="D349" s="248" t="s">
        <v>201</v>
      </c>
      <c r="E349" s="264" t="s">
        <v>1</v>
      </c>
      <c r="F349" s="265" t="s">
        <v>2077</v>
      </c>
      <c r="G349" s="263"/>
      <c r="H349" s="266">
        <v>380.76999999999998</v>
      </c>
      <c r="I349" s="267"/>
      <c r="J349" s="263"/>
      <c r="K349" s="263"/>
      <c r="L349" s="268"/>
      <c r="M349" s="269"/>
      <c r="N349" s="270"/>
      <c r="O349" s="270"/>
      <c r="P349" s="270"/>
      <c r="Q349" s="270"/>
      <c r="R349" s="270"/>
      <c r="S349" s="270"/>
      <c r="T349" s="27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72" t="s">
        <v>201</v>
      </c>
      <c r="AU349" s="272" t="s">
        <v>81</v>
      </c>
      <c r="AV349" s="14" t="s">
        <v>83</v>
      </c>
      <c r="AW349" s="14" t="s">
        <v>30</v>
      </c>
      <c r="AX349" s="14" t="s">
        <v>73</v>
      </c>
      <c r="AY349" s="272" t="s">
        <v>191</v>
      </c>
    </row>
    <row r="350" s="15" customFormat="1">
      <c r="A350" s="15"/>
      <c r="B350" s="273"/>
      <c r="C350" s="274"/>
      <c r="D350" s="248" t="s">
        <v>201</v>
      </c>
      <c r="E350" s="275" t="s">
        <v>1</v>
      </c>
      <c r="F350" s="276" t="s">
        <v>205</v>
      </c>
      <c r="G350" s="274"/>
      <c r="H350" s="277">
        <v>380.76999999999998</v>
      </c>
      <c r="I350" s="278"/>
      <c r="J350" s="274"/>
      <c r="K350" s="274"/>
      <c r="L350" s="279"/>
      <c r="M350" s="280"/>
      <c r="N350" s="281"/>
      <c r="O350" s="281"/>
      <c r="P350" s="281"/>
      <c r="Q350" s="281"/>
      <c r="R350" s="281"/>
      <c r="S350" s="281"/>
      <c r="T350" s="282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83" t="s">
        <v>201</v>
      </c>
      <c r="AU350" s="283" t="s">
        <v>81</v>
      </c>
      <c r="AV350" s="15" t="s">
        <v>198</v>
      </c>
      <c r="AW350" s="15" t="s">
        <v>30</v>
      </c>
      <c r="AX350" s="15" t="s">
        <v>81</v>
      </c>
      <c r="AY350" s="283" t="s">
        <v>191</v>
      </c>
    </row>
    <row r="351" s="12" customFormat="1" ht="25.92" customHeight="1">
      <c r="A351" s="12"/>
      <c r="B351" s="220"/>
      <c r="C351" s="221"/>
      <c r="D351" s="222" t="s">
        <v>72</v>
      </c>
      <c r="E351" s="223" t="s">
        <v>2078</v>
      </c>
      <c r="F351" s="223" t="s">
        <v>2079</v>
      </c>
      <c r="G351" s="221"/>
      <c r="H351" s="221"/>
      <c r="I351" s="224"/>
      <c r="J351" s="225">
        <f>BK351</f>
        <v>0</v>
      </c>
      <c r="K351" s="221"/>
      <c r="L351" s="226"/>
      <c r="M351" s="227"/>
      <c r="N351" s="228"/>
      <c r="O351" s="228"/>
      <c r="P351" s="229">
        <f>SUM(P352:P356)</f>
        <v>0</v>
      </c>
      <c r="Q351" s="228"/>
      <c r="R351" s="229">
        <f>SUM(R352:R356)</f>
        <v>0</v>
      </c>
      <c r="S351" s="228"/>
      <c r="T351" s="230">
        <f>SUM(T352:T356)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31" t="s">
        <v>198</v>
      </c>
      <c r="AT351" s="232" t="s">
        <v>72</v>
      </c>
      <c r="AU351" s="232" t="s">
        <v>73</v>
      </c>
      <c r="AY351" s="231" t="s">
        <v>191</v>
      </c>
      <c r="BK351" s="233">
        <f>SUM(BK352:BK356)</f>
        <v>0</v>
      </c>
    </row>
    <row r="352" s="2" customFormat="1" ht="16.5" customHeight="1">
      <c r="A352" s="39"/>
      <c r="B352" s="40"/>
      <c r="C352" s="236" t="s">
        <v>481</v>
      </c>
      <c r="D352" s="236" t="s">
        <v>194</v>
      </c>
      <c r="E352" s="237" t="s">
        <v>2080</v>
      </c>
      <c r="F352" s="238" t="s">
        <v>2081</v>
      </c>
      <c r="G352" s="239" t="s">
        <v>349</v>
      </c>
      <c r="H352" s="240">
        <v>380.76999999999998</v>
      </c>
      <c r="I352" s="241"/>
      <c r="J352" s="240">
        <f>ROUND(I352*H352,2)</f>
        <v>0</v>
      </c>
      <c r="K352" s="238" t="s">
        <v>1879</v>
      </c>
      <c r="L352" s="45"/>
      <c r="M352" s="242" t="s">
        <v>1</v>
      </c>
      <c r="N352" s="243" t="s">
        <v>38</v>
      </c>
      <c r="O352" s="92"/>
      <c r="P352" s="244">
        <f>O352*H352</f>
        <v>0</v>
      </c>
      <c r="Q352" s="244">
        <v>0</v>
      </c>
      <c r="R352" s="244">
        <f>Q352*H352</f>
        <v>0</v>
      </c>
      <c r="S352" s="244">
        <v>0</v>
      </c>
      <c r="T352" s="245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46" t="s">
        <v>198</v>
      </c>
      <c r="AT352" s="246" t="s">
        <v>194</v>
      </c>
      <c r="AU352" s="246" t="s">
        <v>81</v>
      </c>
      <c r="AY352" s="18" t="s">
        <v>191</v>
      </c>
      <c r="BE352" s="247">
        <f>IF(N352="základní",J352,0)</f>
        <v>0</v>
      </c>
      <c r="BF352" s="247">
        <f>IF(N352="snížená",J352,0)</f>
        <v>0</v>
      </c>
      <c r="BG352" s="247">
        <f>IF(N352="zákl. přenesená",J352,0)</f>
        <v>0</v>
      </c>
      <c r="BH352" s="247">
        <f>IF(N352="sníž. přenesená",J352,0)</f>
        <v>0</v>
      </c>
      <c r="BI352" s="247">
        <f>IF(N352="nulová",J352,0)</f>
        <v>0</v>
      </c>
      <c r="BJ352" s="18" t="s">
        <v>81</v>
      </c>
      <c r="BK352" s="247">
        <f>ROUND(I352*H352,2)</f>
        <v>0</v>
      </c>
      <c r="BL352" s="18" t="s">
        <v>198</v>
      </c>
      <c r="BM352" s="246" t="s">
        <v>2082</v>
      </c>
    </row>
    <row r="353" s="2" customFormat="1">
      <c r="A353" s="39"/>
      <c r="B353" s="40"/>
      <c r="C353" s="41"/>
      <c r="D353" s="248" t="s">
        <v>200</v>
      </c>
      <c r="E353" s="41"/>
      <c r="F353" s="249" t="s">
        <v>2081</v>
      </c>
      <c r="G353" s="41"/>
      <c r="H353" s="41"/>
      <c r="I353" s="145"/>
      <c r="J353" s="41"/>
      <c r="K353" s="41"/>
      <c r="L353" s="45"/>
      <c r="M353" s="250"/>
      <c r="N353" s="251"/>
      <c r="O353" s="92"/>
      <c r="P353" s="92"/>
      <c r="Q353" s="92"/>
      <c r="R353" s="92"/>
      <c r="S353" s="92"/>
      <c r="T353" s="93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200</v>
      </c>
      <c r="AU353" s="18" t="s">
        <v>81</v>
      </c>
    </row>
    <row r="354" s="2" customFormat="1">
      <c r="A354" s="39"/>
      <c r="B354" s="40"/>
      <c r="C354" s="41"/>
      <c r="D354" s="248" t="s">
        <v>277</v>
      </c>
      <c r="E354" s="41"/>
      <c r="F354" s="284" t="s">
        <v>2083</v>
      </c>
      <c r="G354" s="41"/>
      <c r="H354" s="41"/>
      <c r="I354" s="145"/>
      <c r="J354" s="41"/>
      <c r="K354" s="41"/>
      <c r="L354" s="45"/>
      <c r="M354" s="250"/>
      <c r="N354" s="251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277</v>
      </c>
      <c r="AU354" s="18" t="s">
        <v>81</v>
      </c>
    </row>
    <row r="355" s="14" customFormat="1">
      <c r="A355" s="14"/>
      <c r="B355" s="262"/>
      <c r="C355" s="263"/>
      <c r="D355" s="248" t="s">
        <v>201</v>
      </c>
      <c r="E355" s="264" t="s">
        <v>1</v>
      </c>
      <c r="F355" s="265" t="s">
        <v>2077</v>
      </c>
      <c r="G355" s="263"/>
      <c r="H355" s="266">
        <v>380.76999999999998</v>
      </c>
      <c r="I355" s="267"/>
      <c r="J355" s="263"/>
      <c r="K355" s="263"/>
      <c r="L355" s="268"/>
      <c r="M355" s="269"/>
      <c r="N355" s="270"/>
      <c r="O355" s="270"/>
      <c r="P355" s="270"/>
      <c r="Q355" s="270"/>
      <c r="R355" s="270"/>
      <c r="S355" s="270"/>
      <c r="T355" s="271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72" t="s">
        <v>201</v>
      </c>
      <c r="AU355" s="272" t="s">
        <v>81</v>
      </c>
      <c r="AV355" s="14" t="s">
        <v>83</v>
      </c>
      <c r="AW355" s="14" t="s">
        <v>30</v>
      </c>
      <c r="AX355" s="14" t="s">
        <v>73</v>
      </c>
      <c r="AY355" s="272" t="s">
        <v>191</v>
      </c>
    </row>
    <row r="356" s="15" customFormat="1">
      <c r="A356" s="15"/>
      <c r="B356" s="273"/>
      <c r="C356" s="274"/>
      <c r="D356" s="248" t="s">
        <v>201</v>
      </c>
      <c r="E356" s="275" t="s">
        <v>1</v>
      </c>
      <c r="F356" s="276" t="s">
        <v>205</v>
      </c>
      <c r="G356" s="274"/>
      <c r="H356" s="277">
        <v>380.76999999999998</v>
      </c>
      <c r="I356" s="278"/>
      <c r="J356" s="274"/>
      <c r="K356" s="274"/>
      <c r="L356" s="279"/>
      <c r="M356" s="280"/>
      <c r="N356" s="281"/>
      <c r="O356" s="281"/>
      <c r="P356" s="281"/>
      <c r="Q356" s="281"/>
      <c r="R356" s="281"/>
      <c r="S356" s="281"/>
      <c r="T356" s="28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83" t="s">
        <v>201</v>
      </c>
      <c r="AU356" s="283" t="s">
        <v>81</v>
      </c>
      <c r="AV356" s="15" t="s">
        <v>198</v>
      </c>
      <c r="AW356" s="15" t="s">
        <v>30</v>
      </c>
      <c r="AX356" s="15" t="s">
        <v>81</v>
      </c>
      <c r="AY356" s="283" t="s">
        <v>191</v>
      </c>
    </row>
    <row r="357" s="12" customFormat="1" ht="25.92" customHeight="1">
      <c r="A357" s="12"/>
      <c r="B357" s="220"/>
      <c r="C357" s="221"/>
      <c r="D357" s="222" t="s">
        <v>72</v>
      </c>
      <c r="E357" s="223" t="s">
        <v>2084</v>
      </c>
      <c r="F357" s="223" t="s">
        <v>2085</v>
      </c>
      <c r="G357" s="221"/>
      <c r="H357" s="221"/>
      <c r="I357" s="224"/>
      <c r="J357" s="225">
        <f>BK357</f>
        <v>0</v>
      </c>
      <c r="K357" s="221"/>
      <c r="L357" s="226"/>
      <c r="M357" s="227"/>
      <c r="N357" s="228"/>
      <c r="O357" s="228"/>
      <c r="P357" s="229">
        <f>SUM(P358:P362)</f>
        <v>0</v>
      </c>
      <c r="Q357" s="228"/>
      <c r="R357" s="229">
        <f>SUM(R358:R362)</f>
        <v>0</v>
      </c>
      <c r="S357" s="228"/>
      <c r="T357" s="230">
        <f>SUM(T358:T362)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31" t="s">
        <v>198</v>
      </c>
      <c r="AT357" s="232" t="s">
        <v>72</v>
      </c>
      <c r="AU357" s="232" t="s">
        <v>73</v>
      </c>
      <c r="AY357" s="231" t="s">
        <v>191</v>
      </c>
      <c r="BK357" s="233">
        <f>SUM(BK358:BK362)</f>
        <v>0</v>
      </c>
    </row>
    <row r="358" s="2" customFormat="1" ht="16.5" customHeight="1">
      <c r="A358" s="39"/>
      <c r="B358" s="40"/>
      <c r="C358" s="236" t="s">
        <v>488</v>
      </c>
      <c r="D358" s="236" t="s">
        <v>194</v>
      </c>
      <c r="E358" s="237" t="s">
        <v>2086</v>
      </c>
      <c r="F358" s="238" t="s">
        <v>2087</v>
      </c>
      <c r="G358" s="239" t="s">
        <v>349</v>
      </c>
      <c r="H358" s="240">
        <v>39.380000000000003</v>
      </c>
      <c r="I358" s="241"/>
      <c r="J358" s="240">
        <f>ROUND(I358*H358,2)</f>
        <v>0</v>
      </c>
      <c r="K358" s="238" t="s">
        <v>1879</v>
      </c>
      <c r="L358" s="45"/>
      <c r="M358" s="242" t="s">
        <v>1</v>
      </c>
      <c r="N358" s="243" t="s">
        <v>38</v>
      </c>
      <c r="O358" s="92"/>
      <c r="P358" s="244">
        <f>O358*H358</f>
        <v>0</v>
      </c>
      <c r="Q358" s="244">
        <v>0</v>
      </c>
      <c r="R358" s="244">
        <f>Q358*H358</f>
        <v>0</v>
      </c>
      <c r="S358" s="244">
        <v>0</v>
      </c>
      <c r="T358" s="245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6" t="s">
        <v>198</v>
      </c>
      <c r="AT358" s="246" t="s">
        <v>194</v>
      </c>
      <c r="AU358" s="246" t="s">
        <v>81</v>
      </c>
      <c r="AY358" s="18" t="s">
        <v>191</v>
      </c>
      <c r="BE358" s="247">
        <f>IF(N358="základní",J358,0)</f>
        <v>0</v>
      </c>
      <c r="BF358" s="247">
        <f>IF(N358="snížená",J358,0)</f>
        <v>0</v>
      </c>
      <c r="BG358" s="247">
        <f>IF(N358="zákl. přenesená",J358,0)</f>
        <v>0</v>
      </c>
      <c r="BH358" s="247">
        <f>IF(N358="sníž. přenesená",J358,0)</f>
        <v>0</v>
      </c>
      <c r="BI358" s="247">
        <f>IF(N358="nulová",J358,0)</f>
        <v>0</v>
      </c>
      <c r="BJ358" s="18" t="s">
        <v>81</v>
      </c>
      <c r="BK358" s="247">
        <f>ROUND(I358*H358,2)</f>
        <v>0</v>
      </c>
      <c r="BL358" s="18" t="s">
        <v>198</v>
      </c>
      <c r="BM358" s="246" t="s">
        <v>2088</v>
      </c>
    </row>
    <row r="359" s="2" customFormat="1">
      <c r="A359" s="39"/>
      <c r="B359" s="40"/>
      <c r="C359" s="41"/>
      <c r="D359" s="248" t="s">
        <v>200</v>
      </c>
      <c r="E359" s="41"/>
      <c r="F359" s="249" t="s">
        <v>2087</v>
      </c>
      <c r="G359" s="41"/>
      <c r="H359" s="41"/>
      <c r="I359" s="145"/>
      <c r="J359" s="41"/>
      <c r="K359" s="41"/>
      <c r="L359" s="45"/>
      <c r="M359" s="250"/>
      <c r="N359" s="251"/>
      <c r="O359" s="92"/>
      <c r="P359" s="92"/>
      <c r="Q359" s="92"/>
      <c r="R359" s="92"/>
      <c r="S359" s="92"/>
      <c r="T359" s="93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200</v>
      </c>
      <c r="AU359" s="18" t="s">
        <v>81</v>
      </c>
    </row>
    <row r="360" s="2" customFormat="1">
      <c r="A360" s="39"/>
      <c r="B360" s="40"/>
      <c r="C360" s="41"/>
      <c r="D360" s="248" t="s">
        <v>277</v>
      </c>
      <c r="E360" s="41"/>
      <c r="F360" s="284" t="s">
        <v>2089</v>
      </c>
      <c r="G360" s="41"/>
      <c r="H360" s="41"/>
      <c r="I360" s="145"/>
      <c r="J360" s="41"/>
      <c r="K360" s="41"/>
      <c r="L360" s="45"/>
      <c r="M360" s="250"/>
      <c r="N360" s="251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277</v>
      </c>
      <c r="AU360" s="18" t="s">
        <v>81</v>
      </c>
    </row>
    <row r="361" s="14" customFormat="1">
      <c r="A361" s="14"/>
      <c r="B361" s="262"/>
      <c r="C361" s="263"/>
      <c r="D361" s="248" t="s">
        <v>201</v>
      </c>
      <c r="E361" s="264" t="s">
        <v>1</v>
      </c>
      <c r="F361" s="265" t="s">
        <v>2090</v>
      </c>
      <c r="G361" s="263"/>
      <c r="H361" s="266">
        <v>39.380000000000003</v>
      </c>
      <c r="I361" s="267"/>
      <c r="J361" s="263"/>
      <c r="K361" s="263"/>
      <c r="L361" s="268"/>
      <c r="M361" s="269"/>
      <c r="N361" s="270"/>
      <c r="O361" s="270"/>
      <c r="P361" s="270"/>
      <c r="Q361" s="270"/>
      <c r="R361" s="270"/>
      <c r="S361" s="270"/>
      <c r="T361" s="27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72" t="s">
        <v>201</v>
      </c>
      <c r="AU361" s="272" t="s">
        <v>81</v>
      </c>
      <c r="AV361" s="14" t="s">
        <v>83</v>
      </c>
      <c r="AW361" s="14" t="s">
        <v>30</v>
      </c>
      <c r="AX361" s="14" t="s">
        <v>73</v>
      </c>
      <c r="AY361" s="272" t="s">
        <v>191</v>
      </c>
    </row>
    <row r="362" s="15" customFormat="1">
      <c r="A362" s="15"/>
      <c r="B362" s="273"/>
      <c r="C362" s="274"/>
      <c r="D362" s="248" t="s">
        <v>201</v>
      </c>
      <c r="E362" s="275" t="s">
        <v>1</v>
      </c>
      <c r="F362" s="276" t="s">
        <v>205</v>
      </c>
      <c r="G362" s="274"/>
      <c r="H362" s="277">
        <v>39.380000000000003</v>
      </c>
      <c r="I362" s="278"/>
      <c r="J362" s="274"/>
      <c r="K362" s="274"/>
      <c r="L362" s="279"/>
      <c r="M362" s="280"/>
      <c r="N362" s="281"/>
      <c r="O362" s="281"/>
      <c r="P362" s="281"/>
      <c r="Q362" s="281"/>
      <c r="R362" s="281"/>
      <c r="S362" s="281"/>
      <c r="T362" s="282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83" t="s">
        <v>201</v>
      </c>
      <c r="AU362" s="283" t="s">
        <v>81</v>
      </c>
      <c r="AV362" s="15" t="s">
        <v>198</v>
      </c>
      <c r="AW362" s="15" t="s">
        <v>30</v>
      </c>
      <c r="AX362" s="15" t="s">
        <v>81</v>
      </c>
      <c r="AY362" s="283" t="s">
        <v>191</v>
      </c>
    </row>
    <row r="363" s="12" customFormat="1" ht="25.92" customHeight="1">
      <c r="A363" s="12"/>
      <c r="B363" s="220"/>
      <c r="C363" s="221"/>
      <c r="D363" s="222" t="s">
        <v>72</v>
      </c>
      <c r="E363" s="223" t="s">
        <v>2091</v>
      </c>
      <c r="F363" s="223" t="s">
        <v>2092</v>
      </c>
      <c r="G363" s="221"/>
      <c r="H363" s="221"/>
      <c r="I363" s="224"/>
      <c r="J363" s="225">
        <f>BK363</f>
        <v>0</v>
      </c>
      <c r="K363" s="221"/>
      <c r="L363" s="226"/>
      <c r="M363" s="227"/>
      <c r="N363" s="228"/>
      <c r="O363" s="228"/>
      <c r="P363" s="229">
        <f>SUM(P364:P372)</f>
        <v>0</v>
      </c>
      <c r="Q363" s="228"/>
      <c r="R363" s="229">
        <f>SUM(R364:R372)</f>
        <v>3812.4000000000001</v>
      </c>
      <c r="S363" s="228"/>
      <c r="T363" s="230">
        <f>SUM(T364:T372)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31" t="s">
        <v>198</v>
      </c>
      <c r="AT363" s="232" t="s">
        <v>72</v>
      </c>
      <c r="AU363" s="232" t="s">
        <v>73</v>
      </c>
      <c r="AY363" s="231" t="s">
        <v>191</v>
      </c>
      <c r="BK363" s="233">
        <f>SUM(BK364:BK372)</f>
        <v>0</v>
      </c>
    </row>
    <row r="364" s="2" customFormat="1" ht="16.5" customHeight="1">
      <c r="A364" s="39"/>
      <c r="B364" s="40"/>
      <c r="C364" s="285" t="s">
        <v>493</v>
      </c>
      <c r="D364" s="285" t="s">
        <v>341</v>
      </c>
      <c r="E364" s="286" t="s">
        <v>2093</v>
      </c>
      <c r="F364" s="287" t="s">
        <v>2094</v>
      </c>
      <c r="G364" s="288" t="s">
        <v>349</v>
      </c>
      <c r="H364" s="289">
        <v>3812.4000000000001</v>
      </c>
      <c r="I364" s="290"/>
      <c r="J364" s="289">
        <f>ROUND(I364*H364,2)</f>
        <v>0</v>
      </c>
      <c r="K364" s="287" t="s">
        <v>1879</v>
      </c>
      <c r="L364" s="291"/>
      <c r="M364" s="292" t="s">
        <v>1</v>
      </c>
      <c r="N364" s="293" t="s">
        <v>38</v>
      </c>
      <c r="O364" s="92"/>
      <c r="P364" s="244">
        <f>O364*H364</f>
        <v>0</v>
      </c>
      <c r="Q364" s="244">
        <v>1</v>
      </c>
      <c r="R364" s="244">
        <f>Q364*H364</f>
        <v>3812.4000000000001</v>
      </c>
      <c r="S364" s="244">
        <v>0</v>
      </c>
      <c r="T364" s="245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46" t="s">
        <v>255</v>
      </c>
      <c r="AT364" s="246" t="s">
        <v>341</v>
      </c>
      <c r="AU364" s="246" t="s">
        <v>81</v>
      </c>
      <c r="AY364" s="18" t="s">
        <v>191</v>
      </c>
      <c r="BE364" s="247">
        <f>IF(N364="základní",J364,0)</f>
        <v>0</v>
      </c>
      <c r="BF364" s="247">
        <f>IF(N364="snížená",J364,0)</f>
        <v>0</v>
      </c>
      <c r="BG364" s="247">
        <f>IF(N364="zákl. přenesená",J364,0)</f>
        <v>0</v>
      </c>
      <c r="BH364" s="247">
        <f>IF(N364="sníž. přenesená",J364,0)</f>
        <v>0</v>
      </c>
      <c r="BI364" s="247">
        <f>IF(N364="nulová",J364,0)</f>
        <v>0</v>
      </c>
      <c r="BJ364" s="18" t="s">
        <v>81</v>
      </c>
      <c r="BK364" s="247">
        <f>ROUND(I364*H364,2)</f>
        <v>0</v>
      </c>
      <c r="BL364" s="18" t="s">
        <v>198</v>
      </c>
      <c r="BM364" s="246" t="s">
        <v>2095</v>
      </c>
    </row>
    <row r="365" s="2" customFormat="1">
      <c r="A365" s="39"/>
      <c r="B365" s="40"/>
      <c r="C365" s="41"/>
      <c r="D365" s="248" t="s">
        <v>200</v>
      </c>
      <c r="E365" s="41"/>
      <c r="F365" s="249" t="s">
        <v>2094</v>
      </c>
      <c r="G365" s="41"/>
      <c r="H365" s="41"/>
      <c r="I365" s="145"/>
      <c r="J365" s="41"/>
      <c r="K365" s="41"/>
      <c r="L365" s="45"/>
      <c r="M365" s="250"/>
      <c r="N365" s="251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200</v>
      </c>
      <c r="AU365" s="18" t="s">
        <v>81</v>
      </c>
    </row>
    <row r="366" s="14" customFormat="1">
      <c r="A366" s="14"/>
      <c r="B366" s="262"/>
      <c r="C366" s="263"/>
      <c r="D366" s="248" t="s">
        <v>201</v>
      </c>
      <c r="E366" s="264" t="s">
        <v>1</v>
      </c>
      <c r="F366" s="265" t="s">
        <v>2096</v>
      </c>
      <c r="G366" s="263"/>
      <c r="H366" s="266">
        <v>3812.4000000000001</v>
      </c>
      <c r="I366" s="267"/>
      <c r="J366" s="263"/>
      <c r="K366" s="263"/>
      <c r="L366" s="268"/>
      <c r="M366" s="269"/>
      <c r="N366" s="270"/>
      <c r="O366" s="270"/>
      <c r="P366" s="270"/>
      <c r="Q366" s="270"/>
      <c r="R366" s="270"/>
      <c r="S366" s="270"/>
      <c r="T366" s="27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72" t="s">
        <v>201</v>
      </c>
      <c r="AU366" s="272" t="s">
        <v>81</v>
      </c>
      <c r="AV366" s="14" t="s">
        <v>83</v>
      </c>
      <c r="AW366" s="14" t="s">
        <v>30</v>
      </c>
      <c r="AX366" s="14" t="s">
        <v>73</v>
      </c>
      <c r="AY366" s="272" t="s">
        <v>191</v>
      </c>
    </row>
    <row r="367" s="15" customFormat="1">
      <c r="A367" s="15"/>
      <c r="B367" s="273"/>
      <c r="C367" s="274"/>
      <c r="D367" s="248" t="s">
        <v>201</v>
      </c>
      <c r="E367" s="275" t="s">
        <v>1</v>
      </c>
      <c r="F367" s="276" t="s">
        <v>205</v>
      </c>
      <c r="G367" s="274"/>
      <c r="H367" s="277">
        <v>3812.4000000000001</v>
      </c>
      <c r="I367" s="278"/>
      <c r="J367" s="274"/>
      <c r="K367" s="274"/>
      <c r="L367" s="279"/>
      <c r="M367" s="280"/>
      <c r="N367" s="281"/>
      <c r="O367" s="281"/>
      <c r="P367" s="281"/>
      <c r="Q367" s="281"/>
      <c r="R367" s="281"/>
      <c r="S367" s="281"/>
      <c r="T367" s="282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83" t="s">
        <v>201</v>
      </c>
      <c r="AU367" s="283" t="s">
        <v>81</v>
      </c>
      <c r="AV367" s="15" t="s">
        <v>198</v>
      </c>
      <c r="AW367" s="15" t="s">
        <v>30</v>
      </c>
      <c r="AX367" s="15" t="s">
        <v>81</v>
      </c>
      <c r="AY367" s="283" t="s">
        <v>191</v>
      </c>
    </row>
    <row r="368" s="2" customFormat="1" ht="16.5" customHeight="1">
      <c r="A368" s="39"/>
      <c r="B368" s="40"/>
      <c r="C368" s="285" t="s">
        <v>498</v>
      </c>
      <c r="D368" s="285" t="s">
        <v>341</v>
      </c>
      <c r="E368" s="286" t="s">
        <v>2097</v>
      </c>
      <c r="F368" s="287" t="s">
        <v>2098</v>
      </c>
      <c r="G368" s="288" t="s">
        <v>370</v>
      </c>
      <c r="H368" s="289">
        <v>116</v>
      </c>
      <c r="I368" s="290"/>
      <c r="J368" s="289">
        <f>ROUND(I368*H368,2)</f>
        <v>0</v>
      </c>
      <c r="K368" s="287" t="s">
        <v>1879</v>
      </c>
      <c r="L368" s="291"/>
      <c r="M368" s="292" t="s">
        <v>1</v>
      </c>
      <c r="N368" s="293" t="s">
        <v>38</v>
      </c>
      <c r="O368" s="92"/>
      <c r="P368" s="244">
        <f>O368*H368</f>
        <v>0</v>
      </c>
      <c r="Q368" s="244">
        <v>0</v>
      </c>
      <c r="R368" s="244">
        <f>Q368*H368</f>
        <v>0</v>
      </c>
      <c r="S368" s="244">
        <v>0</v>
      </c>
      <c r="T368" s="245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6" t="s">
        <v>255</v>
      </c>
      <c r="AT368" s="246" t="s">
        <v>341</v>
      </c>
      <c r="AU368" s="246" t="s">
        <v>81</v>
      </c>
      <c r="AY368" s="18" t="s">
        <v>191</v>
      </c>
      <c r="BE368" s="247">
        <f>IF(N368="základní",J368,0)</f>
        <v>0</v>
      </c>
      <c r="BF368" s="247">
        <f>IF(N368="snížená",J368,0)</f>
        <v>0</v>
      </c>
      <c r="BG368" s="247">
        <f>IF(N368="zákl. přenesená",J368,0)</f>
        <v>0</v>
      </c>
      <c r="BH368" s="247">
        <f>IF(N368="sníž. přenesená",J368,0)</f>
        <v>0</v>
      </c>
      <c r="BI368" s="247">
        <f>IF(N368="nulová",J368,0)</f>
        <v>0</v>
      </c>
      <c r="BJ368" s="18" t="s">
        <v>81</v>
      </c>
      <c r="BK368" s="247">
        <f>ROUND(I368*H368,2)</f>
        <v>0</v>
      </c>
      <c r="BL368" s="18" t="s">
        <v>198</v>
      </c>
      <c r="BM368" s="246" t="s">
        <v>2099</v>
      </c>
    </row>
    <row r="369" s="2" customFormat="1">
      <c r="A369" s="39"/>
      <c r="B369" s="40"/>
      <c r="C369" s="41"/>
      <c r="D369" s="248" t="s">
        <v>200</v>
      </c>
      <c r="E369" s="41"/>
      <c r="F369" s="249" t="s">
        <v>2098</v>
      </c>
      <c r="G369" s="41"/>
      <c r="H369" s="41"/>
      <c r="I369" s="145"/>
      <c r="J369" s="41"/>
      <c r="K369" s="41"/>
      <c r="L369" s="45"/>
      <c r="M369" s="250"/>
      <c r="N369" s="251"/>
      <c r="O369" s="92"/>
      <c r="P369" s="92"/>
      <c r="Q369" s="92"/>
      <c r="R369" s="92"/>
      <c r="S369" s="92"/>
      <c r="T369" s="93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200</v>
      </c>
      <c r="AU369" s="18" t="s">
        <v>81</v>
      </c>
    </row>
    <row r="370" s="2" customFormat="1">
      <c r="A370" s="39"/>
      <c r="B370" s="40"/>
      <c r="C370" s="41"/>
      <c r="D370" s="248" t="s">
        <v>277</v>
      </c>
      <c r="E370" s="41"/>
      <c r="F370" s="284" t="s">
        <v>2100</v>
      </c>
      <c r="G370" s="41"/>
      <c r="H370" s="41"/>
      <c r="I370" s="145"/>
      <c r="J370" s="41"/>
      <c r="K370" s="41"/>
      <c r="L370" s="45"/>
      <c r="M370" s="250"/>
      <c r="N370" s="251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277</v>
      </c>
      <c r="AU370" s="18" t="s">
        <v>81</v>
      </c>
    </row>
    <row r="371" s="14" customFormat="1">
      <c r="A371" s="14"/>
      <c r="B371" s="262"/>
      <c r="C371" s="263"/>
      <c r="D371" s="248" t="s">
        <v>201</v>
      </c>
      <c r="E371" s="264" t="s">
        <v>1</v>
      </c>
      <c r="F371" s="265" t="s">
        <v>2101</v>
      </c>
      <c r="G371" s="263"/>
      <c r="H371" s="266">
        <v>116</v>
      </c>
      <c r="I371" s="267"/>
      <c r="J371" s="263"/>
      <c r="K371" s="263"/>
      <c r="L371" s="268"/>
      <c r="M371" s="269"/>
      <c r="N371" s="270"/>
      <c r="O371" s="270"/>
      <c r="P371" s="270"/>
      <c r="Q371" s="270"/>
      <c r="R371" s="270"/>
      <c r="S371" s="270"/>
      <c r="T371" s="27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72" t="s">
        <v>201</v>
      </c>
      <c r="AU371" s="272" t="s">
        <v>81</v>
      </c>
      <c r="AV371" s="14" t="s">
        <v>83</v>
      </c>
      <c r="AW371" s="14" t="s">
        <v>30</v>
      </c>
      <c r="AX371" s="14" t="s">
        <v>73</v>
      </c>
      <c r="AY371" s="272" t="s">
        <v>191</v>
      </c>
    </row>
    <row r="372" s="15" customFormat="1">
      <c r="A372" s="15"/>
      <c r="B372" s="273"/>
      <c r="C372" s="274"/>
      <c r="D372" s="248" t="s">
        <v>201</v>
      </c>
      <c r="E372" s="275" t="s">
        <v>1</v>
      </c>
      <c r="F372" s="276" t="s">
        <v>205</v>
      </c>
      <c r="G372" s="274"/>
      <c r="H372" s="277">
        <v>116</v>
      </c>
      <c r="I372" s="278"/>
      <c r="J372" s="274"/>
      <c r="K372" s="274"/>
      <c r="L372" s="279"/>
      <c r="M372" s="294"/>
      <c r="N372" s="295"/>
      <c r="O372" s="295"/>
      <c r="P372" s="295"/>
      <c r="Q372" s="295"/>
      <c r="R372" s="295"/>
      <c r="S372" s="295"/>
      <c r="T372" s="29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83" t="s">
        <v>201</v>
      </c>
      <c r="AU372" s="283" t="s">
        <v>81</v>
      </c>
      <c r="AV372" s="15" t="s">
        <v>198</v>
      </c>
      <c r="AW372" s="15" t="s">
        <v>30</v>
      </c>
      <c r="AX372" s="15" t="s">
        <v>81</v>
      </c>
      <c r="AY372" s="283" t="s">
        <v>191</v>
      </c>
    </row>
    <row r="373" s="2" customFormat="1" ht="6.96" customHeight="1">
      <c r="A373" s="39"/>
      <c r="B373" s="67"/>
      <c r="C373" s="68"/>
      <c r="D373" s="68"/>
      <c r="E373" s="68"/>
      <c r="F373" s="68"/>
      <c r="G373" s="68"/>
      <c r="H373" s="68"/>
      <c r="I373" s="184"/>
      <c r="J373" s="68"/>
      <c r="K373" s="68"/>
      <c r="L373" s="45"/>
      <c r="M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</row>
  </sheetData>
  <sheetProtection sheet="1" autoFilter="0" formatColumns="0" formatRows="0" objects="1" scenarios="1" spinCount="100000" saltValue="GnD161XVD0Yd7Mb0QtSy2RzYIc6mzNVk7QhEc8oIlDwayOOh7KSlMQR9RHPCoArmq+2eS2rwyf4WRsqJJFwO3Q==" hashValue="va/FXUiq1o/Go4tsxJi7lZQTVQzd6lqmnBxj0RaDSEgwd4ujjKwCIOgO8XUpbGN6KE/ll0LJcQUYDI+SYQs+/A==" algorithmName="SHA-512" password="CC35"/>
  <autoFilter ref="C132:K372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2102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ROUND((SUM(BE128:BE311)),  2)</f>
        <v>0</v>
      </c>
      <c r="G33" s="39"/>
      <c r="H33" s="39"/>
      <c r="I33" s="163">
        <v>0.20999999999999999</v>
      </c>
      <c r="J33" s="162">
        <f>ROUND(((SUM(BE128:BE311))*I33),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ROUND((SUM(BF128:BF311)),  2)</f>
        <v>0</v>
      </c>
      <c r="G34" s="39"/>
      <c r="H34" s="39"/>
      <c r="I34" s="163">
        <v>0.14999999999999999</v>
      </c>
      <c r="J34" s="162">
        <f>ROUND(((SUM(BF128:BF311))*I34),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ROUND((SUM(BG128:BG311)),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ROUND((SUM(BH128:BH311)),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ROUND((SUM(BI128:BI311)),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16-02 - JEDNOTNÁ KANALIZACE (OVAK)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1859</v>
      </c>
      <c r="E97" s="197"/>
      <c r="F97" s="197"/>
      <c r="G97" s="197"/>
      <c r="H97" s="197"/>
      <c r="I97" s="198"/>
      <c r="J97" s="199">
        <f>J129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1862</v>
      </c>
      <c r="E98" s="197"/>
      <c r="F98" s="197"/>
      <c r="G98" s="197"/>
      <c r="H98" s="197"/>
      <c r="I98" s="198"/>
      <c r="J98" s="199">
        <f>J135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1863</v>
      </c>
      <c r="E99" s="197"/>
      <c r="F99" s="197"/>
      <c r="G99" s="197"/>
      <c r="H99" s="197"/>
      <c r="I99" s="198"/>
      <c r="J99" s="199">
        <f>J152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1864</v>
      </c>
      <c r="E100" s="197"/>
      <c r="F100" s="197"/>
      <c r="G100" s="197"/>
      <c r="H100" s="197"/>
      <c r="I100" s="198"/>
      <c r="J100" s="199">
        <f>J180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1865</v>
      </c>
      <c r="E101" s="197"/>
      <c r="F101" s="197"/>
      <c r="G101" s="197"/>
      <c r="H101" s="197"/>
      <c r="I101" s="198"/>
      <c r="J101" s="199">
        <f>J194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1866</v>
      </c>
      <c r="E102" s="197"/>
      <c r="F102" s="197"/>
      <c r="G102" s="197"/>
      <c r="H102" s="197"/>
      <c r="I102" s="198"/>
      <c r="J102" s="199">
        <f>J212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4"/>
      <c r="C103" s="195"/>
      <c r="D103" s="196" t="s">
        <v>1868</v>
      </c>
      <c r="E103" s="197"/>
      <c r="F103" s="197"/>
      <c r="G103" s="197"/>
      <c r="H103" s="197"/>
      <c r="I103" s="198"/>
      <c r="J103" s="199">
        <f>J217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4"/>
      <c r="C104" s="195"/>
      <c r="D104" s="196" t="s">
        <v>2103</v>
      </c>
      <c r="E104" s="197"/>
      <c r="F104" s="197"/>
      <c r="G104" s="197"/>
      <c r="H104" s="197"/>
      <c r="I104" s="198"/>
      <c r="J104" s="199">
        <f>J223</f>
        <v>0</v>
      </c>
      <c r="K104" s="195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4"/>
      <c r="C105" s="195"/>
      <c r="D105" s="196" t="s">
        <v>2104</v>
      </c>
      <c r="E105" s="197"/>
      <c r="F105" s="197"/>
      <c r="G105" s="197"/>
      <c r="H105" s="197"/>
      <c r="I105" s="198"/>
      <c r="J105" s="199">
        <f>J229</f>
        <v>0</v>
      </c>
      <c r="K105" s="195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4"/>
      <c r="C106" s="195"/>
      <c r="D106" s="196" t="s">
        <v>1870</v>
      </c>
      <c r="E106" s="197"/>
      <c r="F106" s="197"/>
      <c r="G106" s="197"/>
      <c r="H106" s="197"/>
      <c r="I106" s="198"/>
      <c r="J106" s="199">
        <f>J236</f>
        <v>0</v>
      </c>
      <c r="K106" s="195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4"/>
      <c r="C107" s="195"/>
      <c r="D107" s="196" t="s">
        <v>1871</v>
      </c>
      <c r="E107" s="197"/>
      <c r="F107" s="197"/>
      <c r="G107" s="197"/>
      <c r="H107" s="197"/>
      <c r="I107" s="198"/>
      <c r="J107" s="199">
        <f>J276</f>
        <v>0</v>
      </c>
      <c r="K107" s="195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4"/>
      <c r="C108" s="195"/>
      <c r="D108" s="196" t="s">
        <v>1874</v>
      </c>
      <c r="E108" s="197"/>
      <c r="F108" s="197"/>
      <c r="G108" s="197"/>
      <c r="H108" s="197"/>
      <c r="I108" s="198"/>
      <c r="J108" s="199">
        <f>J285</f>
        <v>0</v>
      </c>
      <c r="K108" s="195"/>
      <c r="L108" s="20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184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187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176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8" t="str">
        <f>E7</f>
        <v>Rekonstrukce TT na ul. Pavlova vč. zastávky Rodimcevova</v>
      </c>
      <c r="F118" s="33"/>
      <c r="G118" s="33"/>
      <c r="H118" s="33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160</v>
      </c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 xml:space="preserve">SO 16-02 - JEDNOTNÁ KANALIZACE (OVAK) </v>
      </c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145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 xml:space="preserve"> </v>
      </c>
      <c r="G122" s="41"/>
      <c r="H122" s="41"/>
      <c r="I122" s="148" t="s">
        <v>21</v>
      </c>
      <c r="J122" s="80" t="str">
        <f>IF(J12="","",J12)</f>
        <v>19. 11. 2019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 xml:space="preserve"> </v>
      </c>
      <c r="G124" s="41"/>
      <c r="H124" s="41"/>
      <c r="I124" s="148" t="s">
        <v>29</v>
      </c>
      <c r="J124" s="37" t="str">
        <f>E21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148" t="s">
        <v>31</v>
      </c>
      <c r="J125" s="37" t="str">
        <f>E24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145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8"/>
      <c r="B127" s="209"/>
      <c r="C127" s="210" t="s">
        <v>177</v>
      </c>
      <c r="D127" s="211" t="s">
        <v>58</v>
      </c>
      <c r="E127" s="211" t="s">
        <v>54</v>
      </c>
      <c r="F127" s="211" t="s">
        <v>55</v>
      </c>
      <c r="G127" s="211" t="s">
        <v>178</v>
      </c>
      <c r="H127" s="211" t="s">
        <v>179</v>
      </c>
      <c r="I127" s="212" t="s">
        <v>180</v>
      </c>
      <c r="J127" s="211" t="s">
        <v>164</v>
      </c>
      <c r="K127" s="213" t="s">
        <v>181</v>
      </c>
      <c r="L127" s="214"/>
      <c r="M127" s="101" t="s">
        <v>1</v>
      </c>
      <c r="N127" s="102" t="s">
        <v>37</v>
      </c>
      <c r="O127" s="102" t="s">
        <v>182</v>
      </c>
      <c r="P127" s="102" t="s">
        <v>183</v>
      </c>
      <c r="Q127" s="102" t="s">
        <v>184</v>
      </c>
      <c r="R127" s="102" t="s">
        <v>185</v>
      </c>
      <c r="S127" s="102" t="s">
        <v>186</v>
      </c>
      <c r="T127" s="103" t="s">
        <v>187</v>
      </c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</row>
    <row r="128" s="2" customFormat="1" ht="22.8" customHeight="1">
      <c r="A128" s="39"/>
      <c r="B128" s="40"/>
      <c r="C128" s="108" t="s">
        <v>188</v>
      </c>
      <c r="D128" s="41"/>
      <c r="E128" s="41"/>
      <c r="F128" s="41"/>
      <c r="G128" s="41"/>
      <c r="H128" s="41"/>
      <c r="I128" s="145"/>
      <c r="J128" s="215">
        <f>BK128</f>
        <v>0</v>
      </c>
      <c r="K128" s="41"/>
      <c r="L128" s="45"/>
      <c r="M128" s="104"/>
      <c r="N128" s="216"/>
      <c r="O128" s="105"/>
      <c r="P128" s="217">
        <f>P129+P135+P152+P180+P194+P212+P217+P223+P229+P236+P276+P285</f>
        <v>0</v>
      </c>
      <c r="Q128" s="105"/>
      <c r="R128" s="217">
        <f>R129+R135+R152+R180+R194+R212+R217+R223+R229+R236+R276+R285</f>
        <v>81.6658489</v>
      </c>
      <c r="S128" s="105"/>
      <c r="T128" s="218">
        <f>T129+T135+T152+T180+T194+T212+T217+T223+T229+T236+T276+T285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72</v>
      </c>
      <c r="AU128" s="18" t="s">
        <v>166</v>
      </c>
      <c r="BK128" s="219">
        <f>BK129+BK135+BK152+BK180+BK194+BK212+BK217+BK223+BK229+BK236+BK276+BK285</f>
        <v>0</v>
      </c>
    </row>
    <row r="129" s="12" customFormat="1" ht="25.92" customHeight="1">
      <c r="A129" s="12"/>
      <c r="B129" s="220"/>
      <c r="C129" s="221"/>
      <c r="D129" s="222" t="s">
        <v>72</v>
      </c>
      <c r="E129" s="223" t="s">
        <v>192</v>
      </c>
      <c r="F129" s="223" t="s">
        <v>1875</v>
      </c>
      <c r="G129" s="221"/>
      <c r="H129" s="221"/>
      <c r="I129" s="224"/>
      <c r="J129" s="225">
        <f>BK129</f>
        <v>0</v>
      </c>
      <c r="K129" s="221"/>
      <c r="L129" s="226"/>
      <c r="M129" s="227"/>
      <c r="N129" s="228"/>
      <c r="O129" s="228"/>
      <c r="P129" s="229">
        <f>SUM(P130:P134)</f>
        <v>0</v>
      </c>
      <c r="Q129" s="228"/>
      <c r="R129" s="229">
        <f>SUM(R130:R134)</f>
        <v>0</v>
      </c>
      <c r="S129" s="228"/>
      <c r="T129" s="230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1" t="s">
        <v>198</v>
      </c>
      <c r="AT129" s="232" t="s">
        <v>72</v>
      </c>
      <c r="AU129" s="232" t="s">
        <v>73</v>
      </c>
      <c r="AY129" s="231" t="s">
        <v>191</v>
      </c>
      <c r="BK129" s="233">
        <f>SUM(BK130:BK134)</f>
        <v>0</v>
      </c>
    </row>
    <row r="130" s="2" customFormat="1" ht="16.5" customHeight="1">
      <c r="A130" s="39"/>
      <c r="B130" s="40"/>
      <c r="C130" s="236" t="s">
        <v>81</v>
      </c>
      <c r="D130" s="236" t="s">
        <v>194</v>
      </c>
      <c r="E130" s="237" t="s">
        <v>1876</v>
      </c>
      <c r="F130" s="238" t="s">
        <v>1877</v>
      </c>
      <c r="G130" s="239" t="s">
        <v>1878</v>
      </c>
      <c r="H130" s="240">
        <v>20</v>
      </c>
      <c r="I130" s="241"/>
      <c r="J130" s="240">
        <f>ROUND(I130*H130,2)</f>
        <v>0</v>
      </c>
      <c r="K130" s="238" t="s">
        <v>1879</v>
      </c>
      <c r="L130" s="45"/>
      <c r="M130" s="242" t="s">
        <v>1</v>
      </c>
      <c r="N130" s="243" t="s">
        <v>38</v>
      </c>
      <c r="O130" s="92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6" t="s">
        <v>198</v>
      </c>
      <c r="AT130" s="246" t="s">
        <v>194</v>
      </c>
      <c r="AU130" s="246" t="s">
        <v>81</v>
      </c>
      <c r="AY130" s="18" t="s">
        <v>191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18" t="s">
        <v>81</v>
      </c>
      <c r="BK130" s="247">
        <f>ROUND(I130*H130,2)</f>
        <v>0</v>
      </c>
      <c r="BL130" s="18" t="s">
        <v>198</v>
      </c>
      <c r="BM130" s="246" t="s">
        <v>2105</v>
      </c>
    </row>
    <row r="131" s="2" customFormat="1">
      <c r="A131" s="39"/>
      <c r="B131" s="40"/>
      <c r="C131" s="41"/>
      <c r="D131" s="248" t="s">
        <v>200</v>
      </c>
      <c r="E131" s="41"/>
      <c r="F131" s="249" t="s">
        <v>1877</v>
      </c>
      <c r="G131" s="41"/>
      <c r="H131" s="41"/>
      <c r="I131" s="145"/>
      <c r="J131" s="41"/>
      <c r="K131" s="41"/>
      <c r="L131" s="45"/>
      <c r="M131" s="250"/>
      <c r="N131" s="251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200</v>
      </c>
      <c r="AU131" s="18" t="s">
        <v>81</v>
      </c>
    </row>
    <row r="132" s="13" customFormat="1">
      <c r="A132" s="13"/>
      <c r="B132" s="252"/>
      <c r="C132" s="253"/>
      <c r="D132" s="248" t="s">
        <v>201</v>
      </c>
      <c r="E132" s="254" t="s">
        <v>1</v>
      </c>
      <c r="F132" s="255" t="s">
        <v>2106</v>
      </c>
      <c r="G132" s="253"/>
      <c r="H132" s="254" t="s">
        <v>1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1" t="s">
        <v>201</v>
      </c>
      <c r="AU132" s="261" t="s">
        <v>81</v>
      </c>
      <c r="AV132" s="13" t="s">
        <v>81</v>
      </c>
      <c r="AW132" s="13" t="s">
        <v>30</v>
      </c>
      <c r="AX132" s="13" t="s">
        <v>73</v>
      </c>
      <c r="AY132" s="261" t="s">
        <v>191</v>
      </c>
    </row>
    <row r="133" s="14" customFormat="1">
      <c r="A133" s="14"/>
      <c r="B133" s="262"/>
      <c r="C133" s="263"/>
      <c r="D133" s="248" t="s">
        <v>201</v>
      </c>
      <c r="E133" s="264" t="s">
        <v>1</v>
      </c>
      <c r="F133" s="265" t="s">
        <v>346</v>
      </c>
      <c r="G133" s="263"/>
      <c r="H133" s="266">
        <v>20</v>
      </c>
      <c r="I133" s="267"/>
      <c r="J133" s="263"/>
      <c r="K133" s="263"/>
      <c r="L133" s="268"/>
      <c r="M133" s="269"/>
      <c r="N133" s="270"/>
      <c r="O133" s="270"/>
      <c r="P133" s="270"/>
      <c r="Q133" s="270"/>
      <c r="R133" s="270"/>
      <c r="S133" s="270"/>
      <c r="T133" s="27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72" t="s">
        <v>201</v>
      </c>
      <c r="AU133" s="272" t="s">
        <v>81</v>
      </c>
      <c r="AV133" s="14" t="s">
        <v>83</v>
      </c>
      <c r="AW133" s="14" t="s">
        <v>30</v>
      </c>
      <c r="AX133" s="14" t="s">
        <v>73</v>
      </c>
      <c r="AY133" s="272" t="s">
        <v>191</v>
      </c>
    </row>
    <row r="134" s="15" customFormat="1">
      <c r="A134" s="15"/>
      <c r="B134" s="273"/>
      <c r="C134" s="274"/>
      <c r="D134" s="248" t="s">
        <v>201</v>
      </c>
      <c r="E134" s="275" t="s">
        <v>1</v>
      </c>
      <c r="F134" s="276" t="s">
        <v>205</v>
      </c>
      <c r="G134" s="274"/>
      <c r="H134" s="277">
        <v>20</v>
      </c>
      <c r="I134" s="278"/>
      <c r="J134" s="274"/>
      <c r="K134" s="274"/>
      <c r="L134" s="279"/>
      <c r="M134" s="280"/>
      <c r="N134" s="281"/>
      <c r="O134" s="281"/>
      <c r="P134" s="281"/>
      <c r="Q134" s="281"/>
      <c r="R134" s="281"/>
      <c r="S134" s="281"/>
      <c r="T134" s="28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83" t="s">
        <v>201</v>
      </c>
      <c r="AU134" s="283" t="s">
        <v>81</v>
      </c>
      <c r="AV134" s="15" t="s">
        <v>198</v>
      </c>
      <c r="AW134" s="15" t="s">
        <v>30</v>
      </c>
      <c r="AX134" s="15" t="s">
        <v>81</v>
      </c>
      <c r="AY134" s="283" t="s">
        <v>191</v>
      </c>
    </row>
    <row r="135" s="12" customFormat="1" ht="25.92" customHeight="1">
      <c r="A135" s="12"/>
      <c r="B135" s="220"/>
      <c r="C135" s="221"/>
      <c r="D135" s="222" t="s">
        <v>72</v>
      </c>
      <c r="E135" s="223" t="s">
        <v>299</v>
      </c>
      <c r="F135" s="223" t="s">
        <v>1920</v>
      </c>
      <c r="G135" s="221"/>
      <c r="H135" s="221"/>
      <c r="I135" s="224"/>
      <c r="J135" s="225">
        <f>BK135</f>
        <v>0</v>
      </c>
      <c r="K135" s="221"/>
      <c r="L135" s="226"/>
      <c r="M135" s="227"/>
      <c r="N135" s="228"/>
      <c r="O135" s="228"/>
      <c r="P135" s="229">
        <f>SUM(P136:P151)</f>
        <v>0</v>
      </c>
      <c r="Q135" s="228"/>
      <c r="R135" s="229">
        <f>SUM(R136:R151)</f>
        <v>0</v>
      </c>
      <c r="S135" s="228"/>
      <c r="T135" s="230">
        <f>SUM(T136:T151)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1" t="s">
        <v>198</v>
      </c>
      <c r="AT135" s="232" t="s">
        <v>72</v>
      </c>
      <c r="AU135" s="232" t="s">
        <v>73</v>
      </c>
      <c r="AY135" s="231" t="s">
        <v>191</v>
      </c>
      <c r="BK135" s="233">
        <f>SUM(BK136:BK151)</f>
        <v>0</v>
      </c>
    </row>
    <row r="136" s="2" customFormat="1" ht="16.5" customHeight="1">
      <c r="A136" s="39"/>
      <c r="B136" s="40"/>
      <c r="C136" s="236" t="s">
        <v>83</v>
      </c>
      <c r="D136" s="236" t="s">
        <v>194</v>
      </c>
      <c r="E136" s="237" t="s">
        <v>2107</v>
      </c>
      <c r="F136" s="238" t="s">
        <v>2108</v>
      </c>
      <c r="G136" s="239" t="s">
        <v>215</v>
      </c>
      <c r="H136" s="240">
        <v>38.880000000000003</v>
      </c>
      <c r="I136" s="241"/>
      <c r="J136" s="240">
        <f>ROUND(I136*H136,2)</f>
        <v>0</v>
      </c>
      <c r="K136" s="238" t="s">
        <v>1879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81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2109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2108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81</v>
      </c>
    </row>
    <row r="138" s="2" customFormat="1">
      <c r="A138" s="39"/>
      <c r="B138" s="40"/>
      <c r="C138" s="41"/>
      <c r="D138" s="248" t="s">
        <v>277</v>
      </c>
      <c r="E138" s="41"/>
      <c r="F138" s="284" t="s">
        <v>2110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277</v>
      </c>
      <c r="AU138" s="18" t="s">
        <v>81</v>
      </c>
    </row>
    <row r="139" s="14" customFormat="1">
      <c r="A139" s="14"/>
      <c r="B139" s="262"/>
      <c r="C139" s="263"/>
      <c r="D139" s="248" t="s">
        <v>201</v>
      </c>
      <c r="E139" s="264" t="s">
        <v>1</v>
      </c>
      <c r="F139" s="265" t="s">
        <v>2111</v>
      </c>
      <c r="G139" s="263"/>
      <c r="H139" s="266">
        <v>38.880000000000003</v>
      </c>
      <c r="I139" s="267"/>
      <c r="J139" s="263"/>
      <c r="K139" s="263"/>
      <c r="L139" s="268"/>
      <c r="M139" s="269"/>
      <c r="N139" s="270"/>
      <c r="O139" s="270"/>
      <c r="P139" s="270"/>
      <c r="Q139" s="270"/>
      <c r="R139" s="270"/>
      <c r="S139" s="270"/>
      <c r="T139" s="27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2" t="s">
        <v>201</v>
      </c>
      <c r="AU139" s="272" t="s">
        <v>81</v>
      </c>
      <c r="AV139" s="14" t="s">
        <v>83</v>
      </c>
      <c r="AW139" s="14" t="s">
        <v>30</v>
      </c>
      <c r="AX139" s="14" t="s">
        <v>73</v>
      </c>
      <c r="AY139" s="272" t="s">
        <v>191</v>
      </c>
    </row>
    <row r="140" s="15" customFormat="1">
      <c r="A140" s="15"/>
      <c r="B140" s="273"/>
      <c r="C140" s="274"/>
      <c r="D140" s="248" t="s">
        <v>201</v>
      </c>
      <c r="E140" s="275" t="s">
        <v>1</v>
      </c>
      <c r="F140" s="276" t="s">
        <v>205</v>
      </c>
      <c r="G140" s="274"/>
      <c r="H140" s="277">
        <v>38.880000000000003</v>
      </c>
      <c r="I140" s="278"/>
      <c r="J140" s="274"/>
      <c r="K140" s="274"/>
      <c r="L140" s="279"/>
      <c r="M140" s="280"/>
      <c r="N140" s="281"/>
      <c r="O140" s="281"/>
      <c r="P140" s="281"/>
      <c r="Q140" s="281"/>
      <c r="R140" s="281"/>
      <c r="S140" s="281"/>
      <c r="T140" s="28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83" t="s">
        <v>201</v>
      </c>
      <c r="AU140" s="283" t="s">
        <v>81</v>
      </c>
      <c r="AV140" s="15" t="s">
        <v>198</v>
      </c>
      <c r="AW140" s="15" t="s">
        <v>30</v>
      </c>
      <c r="AX140" s="15" t="s">
        <v>81</v>
      </c>
      <c r="AY140" s="283" t="s">
        <v>191</v>
      </c>
    </row>
    <row r="141" s="2" customFormat="1" ht="16.5" customHeight="1">
      <c r="A141" s="39"/>
      <c r="B141" s="40"/>
      <c r="C141" s="236" t="s">
        <v>212</v>
      </c>
      <c r="D141" s="236" t="s">
        <v>194</v>
      </c>
      <c r="E141" s="237" t="s">
        <v>2112</v>
      </c>
      <c r="F141" s="238" t="s">
        <v>2113</v>
      </c>
      <c r="G141" s="239" t="s">
        <v>215</v>
      </c>
      <c r="H141" s="240">
        <v>11.66</v>
      </c>
      <c r="I141" s="241"/>
      <c r="J141" s="240">
        <f>ROUND(I141*H141,2)</f>
        <v>0</v>
      </c>
      <c r="K141" s="238" t="s">
        <v>1879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81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2114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2113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81</v>
      </c>
    </row>
    <row r="143" s="2" customFormat="1">
      <c r="A143" s="39"/>
      <c r="B143" s="40"/>
      <c r="C143" s="41"/>
      <c r="D143" s="248" t="s">
        <v>277</v>
      </c>
      <c r="E143" s="41"/>
      <c r="F143" s="284" t="s">
        <v>1932</v>
      </c>
      <c r="G143" s="41"/>
      <c r="H143" s="41"/>
      <c r="I143" s="145"/>
      <c r="J143" s="41"/>
      <c r="K143" s="41"/>
      <c r="L143" s="45"/>
      <c r="M143" s="250"/>
      <c r="N143" s="251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277</v>
      </c>
      <c r="AU143" s="18" t="s">
        <v>81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1933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81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2115</v>
      </c>
      <c r="G145" s="263"/>
      <c r="H145" s="266">
        <v>11.66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81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5" customFormat="1">
      <c r="A146" s="15"/>
      <c r="B146" s="273"/>
      <c r="C146" s="274"/>
      <c r="D146" s="248" t="s">
        <v>201</v>
      </c>
      <c r="E146" s="275" t="s">
        <v>1</v>
      </c>
      <c r="F146" s="276" t="s">
        <v>205</v>
      </c>
      <c r="G146" s="274"/>
      <c r="H146" s="277">
        <v>11.66</v>
      </c>
      <c r="I146" s="278"/>
      <c r="J146" s="274"/>
      <c r="K146" s="274"/>
      <c r="L146" s="279"/>
      <c r="M146" s="280"/>
      <c r="N146" s="281"/>
      <c r="O146" s="281"/>
      <c r="P146" s="281"/>
      <c r="Q146" s="281"/>
      <c r="R146" s="281"/>
      <c r="S146" s="281"/>
      <c r="T146" s="28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3" t="s">
        <v>201</v>
      </c>
      <c r="AU146" s="283" t="s">
        <v>81</v>
      </c>
      <c r="AV146" s="15" t="s">
        <v>198</v>
      </c>
      <c r="AW146" s="15" t="s">
        <v>30</v>
      </c>
      <c r="AX146" s="15" t="s">
        <v>81</v>
      </c>
      <c r="AY146" s="283" t="s">
        <v>191</v>
      </c>
    </row>
    <row r="147" s="2" customFormat="1" ht="16.5" customHeight="1">
      <c r="A147" s="39"/>
      <c r="B147" s="40"/>
      <c r="C147" s="236" t="s">
        <v>198</v>
      </c>
      <c r="D147" s="236" t="s">
        <v>194</v>
      </c>
      <c r="E147" s="237" t="s">
        <v>2116</v>
      </c>
      <c r="F147" s="238" t="s">
        <v>2117</v>
      </c>
      <c r="G147" s="239" t="s">
        <v>215</v>
      </c>
      <c r="H147" s="240">
        <v>2.7999999999999998</v>
      </c>
      <c r="I147" s="241"/>
      <c r="J147" s="240">
        <f>ROUND(I147*H147,2)</f>
        <v>0</v>
      </c>
      <c r="K147" s="238" t="s">
        <v>1879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81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2118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2117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81</v>
      </c>
    </row>
    <row r="149" s="13" customFormat="1">
      <c r="A149" s="13"/>
      <c r="B149" s="252"/>
      <c r="C149" s="253"/>
      <c r="D149" s="248" t="s">
        <v>201</v>
      </c>
      <c r="E149" s="254" t="s">
        <v>1</v>
      </c>
      <c r="F149" s="255" t="s">
        <v>2119</v>
      </c>
      <c r="G149" s="253"/>
      <c r="H149" s="254" t="s">
        <v>1</v>
      </c>
      <c r="I149" s="256"/>
      <c r="J149" s="253"/>
      <c r="K149" s="253"/>
      <c r="L149" s="257"/>
      <c r="M149" s="258"/>
      <c r="N149" s="259"/>
      <c r="O149" s="259"/>
      <c r="P149" s="259"/>
      <c r="Q149" s="259"/>
      <c r="R149" s="259"/>
      <c r="S149" s="259"/>
      <c r="T149" s="26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1" t="s">
        <v>201</v>
      </c>
      <c r="AU149" s="261" t="s">
        <v>81</v>
      </c>
      <c r="AV149" s="13" t="s">
        <v>81</v>
      </c>
      <c r="AW149" s="13" t="s">
        <v>30</v>
      </c>
      <c r="AX149" s="13" t="s">
        <v>73</v>
      </c>
      <c r="AY149" s="261" t="s">
        <v>191</v>
      </c>
    </row>
    <row r="150" s="14" customFormat="1">
      <c r="A150" s="14"/>
      <c r="B150" s="262"/>
      <c r="C150" s="263"/>
      <c r="D150" s="248" t="s">
        <v>201</v>
      </c>
      <c r="E150" s="264" t="s">
        <v>1</v>
      </c>
      <c r="F150" s="265" t="s">
        <v>2120</v>
      </c>
      <c r="G150" s="263"/>
      <c r="H150" s="266">
        <v>2.7999999999999998</v>
      </c>
      <c r="I150" s="267"/>
      <c r="J150" s="263"/>
      <c r="K150" s="263"/>
      <c r="L150" s="268"/>
      <c r="M150" s="269"/>
      <c r="N150" s="270"/>
      <c r="O150" s="270"/>
      <c r="P150" s="270"/>
      <c r="Q150" s="270"/>
      <c r="R150" s="270"/>
      <c r="S150" s="270"/>
      <c r="T150" s="27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2" t="s">
        <v>201</v>
      </c>
      <c r="AU150" s="272" t="s">
        <v>81</v>
      </c>
      <c r="AV150" s="14" t="s">
        <v>83</v>
      </c>
      <c r="AW150" s="14" t="s">
        <v>30</v>
      </c>
      <c r="AX150" s="14" t="s">
        <v>73</v>
      </c>
      <c r="AY150" s="272" t="s">
        <v>191</v>
      </c>
    </row>
    <row r="151" s="15" customFormat="1">
      <c r="A151" s="15"/>
      <c r="B151" s="273"/>
      <c r="C151" s="274"/>
      <c r="D151" s="248" t="s">
        <v>201</v>
      </c>
      <c r="E151" s="275" t="s">
        <v>1</v>
      </c>
      <c r="F151" s="276" t="s">
        <v>205</v>
      </c>
      <c r="G151" s="274"/>
      <c r="H151" s="277">
        <v>2.7999999999999998</v>
      </c>
      <c r="I151" s="278"/>
      <c r="J151" s="274"/>
      <c r="K151" s="274"/>
      <c r="L151" s="279"/>
      <c r="M151" s="280"/>
      <c r="N151" s="281"/>
      <c r="O151" s="281"/>
      <c r="P151" s="281"/>
      <c r="Q151" s="281"/>
      <c r="R151" s="281"/>
      <c r="S151" s="281"/>
      <c r="T151" s="28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3" t="s">
        <v>201</v>
      </c>
      <c r="AU151" s="283" t="s">
        <v>81</v>
      </c>
      <c r="AV151" s="15" t="s">
        <v>198</v>
      </c>
      <c r="AW151" s="15" t="s">
        <v>30</v>
      </c>
      <c r="AX151" s="15" t="s">
        <v>81</v>
      </c>
      <c r="AY151" s="283" t="s">
        <v>191</v>
      </c>
    </row>
    <row r="152" s="12" customFormat="1" ht="25.92" customHeight="1">
      <c r="A152" s="12"/>
      <c r="B152" s="220"/>
      <c r="C152" s="221"/>
      <c r="D152" s="222" t="s">
        <v>72</v>
      </c>
      <c r="E152" s="223" t="s">
        <v>8</v>
      </c>
      <c r="F152" s="223" t="s">
        <v>1935</v>
      </c>
      <c r="G152" s="221"/>
      <c r="H152" s="221"/>
      <c r="I152" s="224"/>
      <c r="J152" s="225">
        <f>BK152</f>
        <v>0</v>
      </c>
      <c r="K152" s="221"/>
      <c r="L152" s="226"/>
      <c r="M152" s="227"/>
      <c r="N152" s="228"/>
      <c r="O152" s="228"/>
      <c r="P152" s="229">
        <f>SUM(P153:P179)</f>
        <v>0</v>
      </c>
      <c r="Q152" s="228"/>
      <c r="R152" s="229">
        <f>SUM(R153:R179)</f>
        <v>0.38270880000000007</v>
      </c>
      <c r="S152" s="228"/>
      <c r="T152" s="230">
        <f>SUM(T153:T179)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1" t="s">
        <v>198</v>
      </c>
      <c r="AT152" s="232" t="s">
        <v>72</v>
      </c>
      <c r="AU152" s="232" t="s">
        <v>73</v>
      </c>
      <c r="AY152" s="231" t="s">
        <v>191</v>
      </c>
      <c r="BK152" s="233">
        <f>SUM(BK153:BK179)</f>
        <v>0</v>
      </c>
    </row>
    <row r="153" s="2" customFormat="1" ht="16.5" customHeight="1">
      <c r="A153" s="39"/>
      <c r="B153" s="40"/>
      <c r="C153" s="236" t="s">
        <v>229</v>
      </c>
      <c r="D153" s="236" t="s">
        <v>194</v>
      </c>
      <c r="E153" s="237" t="s">
        <v>2121</v>
      </c>
      <c r="F153" s="238" t="s">
        <v>2122</v>
      </c>
      <c r="G153" s="239" t="s">
        <v>197</v>
      </c>
      <c r="H153" s="240">
        <v>51.840000000000003</v>
      </c>
      <c r="I153" s="241"/>
      <c r="J153" s="240">
        <f>ROUND(I153*H153,2)</f>
        <v>0</v>
      </c>
      <c r="K153" s="238" t="s">
        <v>1879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0.00149</v>
      </c>
      <c r="R153" s="244">
        <f>Q153*H153</f>
        <v>0.077241600000000007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81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2123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2122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81</v>
      </c>
    </row>
    <row r="155" s="2" customFormat="1">
      <c r="A155" s="39"/>
      <c r="B155" s="40"/>
      <c r="C155" s="41"/>
      <c r="D155" s="248" t="s">
        <v>277</v>
      </c>
      <c r="E155" s="41"/>
      <c r="F155" s="284" t="s">
        <v>2124</v>
      </c>
      <c r="G155" s="41"/>
      <c r="H155" s="41"/>
      <c r="I155" s="145"/>
      <c r="J155" s="41"/>
      <c r="K155" s="41"/>
      <c r="L155" s="45"/>
      <c r="M155" s="250"/>
      <c r="N155" s="251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277</v>
      </c>
      <c r="AU155" s="18" t="s">
        <v>81</v>
      </c>
    </row>
    <row r="156" s="14" customFormat="1">
      <c r="A156" s="14"/>
      <c r="B156" s="262"/>
      <c r="C156" s="263"/>
      <c r="D156" s="248" t="s">
        <v>201</v>
      </c>
      <c r="E156" s="264" t="s">
        <v>1</v>
      </c>
      <c r="F156" s="265" t="s">
        <v>2125</v>
      </c>
      <c r="G156" s="263"/>
      <c r="H156" s="266">
        <v>51.840000000000003</v>
      </c>
      <c r="I156" s="267"/>
      <c r="J156" s="263"/>
      <c r="K156" s="263"/>
      <c r="L156" s="268"/>
      <c r="M156" s="269"/>
      <c r="N156" s="270"/>
      <c r="O156" s="270"/>
      <c r="P156" s="270"/>
      <c r="Q156" s="270"/>
      <c r="R156" s="270"/>
      <c r="S156" s="270"/>
      <c r="T156" s="27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2" t="s">
        <v>201</v>
      </c>
      <c r="AU156" s="272" t="s">
        <v>81</v>
      </c>
      <c r="AV156" s="14" t="s">
        <v>83</v>
      </c>
      <c r="AW156" s="14" t="s">
        <v>30</v>
      </c>
      <c r="AX156" s="14" t="s">
        <v>73</v>
      </c>
      <c r="AY156" s="272" t="s">
        <v>191</v>
      </c>
    </row>
    <row r="157" s="15" customFormat="1">
      <c r="A157" s="15"/>
      <c r="B157" s="273"/>
      <c r="C157" s="274"/>
      <c r="D157" s="248" t="s">
        <v>201</v>
      </c>
      <c r="E157" s="275" t="s">
        <v>1</v>
      </c>
      <c r="F157" s="276" t="s">
        <v>205</v>
      </c>
      <c r="G157" s="274"/>
      <c r="H157" s="277">
        <v>51.840000000000003</v>
      </c>
      <c r="I157" s="278"/>
      <c r="J157" s="274"/>
      <c r="K157" s="274"/>
      <c r="L157" s="279"/>
      <c r="M157" s="280"/>
      <c r="N157" s="281"/>
      <c r="O157" s="281"/>
      <c r="P157" s="281"/>
      <c r="Q157" s="281"/>
      <c r="R157" s="281"/>
      <c r="S157" s="281"/>
      <c r="T157" s="28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3" t="s">
        <v>201</v>
      </c>
      <c r="AU157" s="283" t="s">
        <v>81</v>
      </c>
      <c r="AV157" s="15" t="s">
        <v>198</v>
      </c>
      <c r="AW157" s="15" t="s">
        <v>30</v>
      </c>
      <c r="AX157" s="15" t="s">
        <v>81</v>
      </c>
      <c r="AY157" s="283" t="s">
        <v>191</v>
      </c>
    </row>
    <row r="158" s="2" customFormat="1" ht="16.5" customHeight="1">
      <c r="A158" s="39"/>
      <c r="B158" s="40"/>
      <c r="C158" s="236" t="s">
        <v>238</v>
      </c>
      <c r="D158" s="236" t="s">
        <v>194</v>
      </c>
      <c r="E158" s="237" t="s">
        <v>2126</v>
      </c>
      <c r="F158" s="238" t="s">
        <v>2127</v>
      </c>
      <c r="G158" s="239" t="s">
        <v>197</v>
      </c>
      <c r="H158" s="240">
        <v>51.840000000000003</v>
      </c>
      <c r="I158" s="241"/>
      <c r="J158" s="240">
        <f>ROUND(I158*H158,2)</f>
        <v>0</v>
      </c>
      <c r="K158" s="238" t="s">
        <v>1879</v>
      </c>
      <c r="L158" s="45"/>
      <c r="M158" s="242" t="s">
        <v>1</v>
      </c>
      <c r="N158" s="243" t="s">
        <v>38</v>
      </c>
      <c r="O158" s="92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6" t="s">
        <v>198</v>
      </c>
      <c r="AT158" s="246" t="s">
        <v>194</v>
      </c>
      <c r="AU158" s="246" t="s">
        <v>81</v>
      </c>
      <c r="AY158" s="18" t="s">
        <v>191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8" t="s">
        <v>81</v>
      </c>
      <c r="BK158" s="247">
        <f>ROUND(I158*H158,2)</f>
        <v>0</v>
      </c>
      <c r="BL158" s="18" t="s">
        <v>198</v>
      </c>
      <c r="BM158" s="246" t="s">
        <v>2128</v>
      </c>
    </row>
    <row r="159" s="2" customFormat="1">
      <c r="A159" s="39"/>
      <c r="B159" s="40"/>
      <c r="C159" s="41"/>
      <c r="D159" s="248" t="s">
        <v>200</v>
      </c>
      <c r="E159" s="41"/>
      <c r="F159" s="249" t="s">
        <v>2127</v>
      </c>
      <c r="G159" s="41"/>
      <c r="H159" s="41"/>
      <c r="I159" s="145"/>
      <c r="J159" s="41"/>
      <c r="K159" s="41"/>
      <c r="L159" s="45"/>
      <c r="M159" s="250"/>
      <c r="N159" s="251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200</v>
      </c>
      <c r="AU159" s="18" t="s">
        <v>81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2129</v>
      </c>
      <c r="G160" s="263"/>
      <c r="H160" s="266">
        <v>51.840000000000003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81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5" customFormat="1">
      <c r="A161" s="15"/>
      <c r="B161" s="273"/>
      <c r="C161" s="274"/>
      <c r="D161" s="248" t="s">
        <v>201</v>
      </c>
      <c r="E161" s="275" t="s">
        <v>1</v>
      </c>
      <c r="F161" s="276" t="s">
        <v>205</v>
      </c>
      <c r="G161" s="274"/>
      <c r="H161" s="277">
        <v>51.840000000000003</v>
      </c>
      <c r="I161" s="278"/>
      <c r="J161" s="274"/>
      <c r="K161" s="274"/>
      <c r="L161" s="279"/>
      <c r="M161" s="280"/>
      <c r="N161" s="281"/>
      <c r="O161" s="281"/>
      <c r="P161" s="281"/>
      <c r="Q161" s="281"/>
      <c r="R161" s="281"/>
      <c r="S161" s="281"/>
      <c r="T161" s="28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3" t="s">
        <v>201</v>
      </c>
      <c r="AU161" s="283" t="s">
        <v>81</v>
      </c>
      <c r="AV161" s="15" t="s">
        <v>198</v>
      </c>
      <c r="AW161" s="15" t="s">
        <v>30</v>
      </c>
      <c r="AX161" s="15" t="s">
        <v>81</v>
      </c>
      <c r="AY161" s="283" t="s">
        <v>191</v>
      </c>
    </row>
    <row r="162" s="2" customFormat="1" ht="16.5" customHeight="1">
      <c r="A162" s="39"/>
      <c r="B162" s="40"/>
      <c r="C162" s="236" t="s">
        <v>244</v>
      </c>
      <c r="D162" s="236" t="s">
        <v>194</v>
      </c>
      <c r="E162" s="237" t="s">
        <v>2130</v>
      </c>
      <c r="F162" s="238" t="s">
        <v>2131</v>
      </c>
      <c r="G162" s="239" t="s">
        <v>215</v>
      </c>
      <c r="H162" s="240">
        <v>38.880000000000003</v>
      </c>
      <c r="I162" s="241"/>
      <c r="J162" s="240">
        <f>ROUND(I162*H162,2)</f>
        <v>0</v>
      </c>
      <c r="K162" s="238" t="s">
        <v>1879</v>
      </c>
      <c r="L162" s="45"/>
      <c r="M162" s="242" t="s">
        <v>1</v>
      </c>
      <c r="N162" s="243" t="s">
        <v>38</v>
      </c>
      <c r="O162" s="92"/>
      <c r="P162" s="244">
        <f>O162*H162</f>
        <v>0</v>
      </c>
      <c r="Q162" s="244">
        <v>0.00139</v>
      </c>
      <c r="R162" s="244">
        <f>Q162*H162</f>
        <v>0.0540432</v>
      </c>
      <c r="S162" s="244">
        <v>0</v>
      </c>
      <c r="T162" s="24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6" t="s">
        <v>198</v>
      </c>
      <c r="AT162" s="246" t="s">
        <v>194</v>
      </c>
      <c r="AU162" s="246" t="s">
        <v>81</v>
      </c>
      <c r="AY162" s="18" t="s">
        <v>191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8" t="s">
        <v>81</v>
      </c>
      <c r="BK162" s="247">
        <f>ROUND(I162*H162,2)</f>
        <v>0</v>
      </c>
      <c r="BL162" s="18" t="s">
        <v>198</v>
      </c>
      <c r="BM162" s="246" t="s">
        <v>2132</v>
      </c>
    </row>
    <row r="163" s="2" customFormat="1">
      <c r="A163" s="39"/>
      <c r="B163" s="40"/>
      <c r="C163" s="41"/>
      <c r="D163" s="248" t="s">
        <v>200</v>
      </c>
      <c r="E163" s="41"/>
      <c r="F163" s="249" t="s">
        <v>2131</v>
      </c>
      <c r="G163" s="41"/>
      <c r="H163" s="41"/>
      <c r="I163" s="145"/>
      <c r="J163" s="41"/>
      <c r="K163" s="41"/>
      <c r="L163" s="45"/>
      <c r="M163" s="250"/>
      <c r="N163" s="251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200</v>
      </c>
      <c r="AU163" s="18" t="s">
        <v>81</v>
      </c>
    </row>
    <row r="164" s="2" customFormat="1">
      <c r="A164" s="39"/>
      <c r="B164" s="40"/>
      <c r="C164" s="41"/>
      <c r="D164" s="248" t="s">
        <v>277</v>
      </c>
      <c r="E164" s="41"/>
      <c r="F164" s="284" t="s">
        <v>2133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277</v>
      </c>
      <c r="AU164" s="18" t="s">
        <v>81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2134</v>
      </c>
      <c r="G165" s="263"/>
      <c r="H165" s="266">
        <v>38.880000000000003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81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5" customFormat="1">
      <c r="A166" s="15"/>
      <c r="B166" s="273"/>
      <c r="C166" s="274"/>
      <c r="D166" s="248" t="s">
        <v>201</v>
      </c>
      <c r="E166" s="275" t="s">
        <v>1</v>
      </c>
      <c r="F166" s="276" t="s">
        <v>205</v>
      </c>
      <c r="G166" s="274"/>
      <c r="H166" s="277">
        <v>38.880000000000003</v>
      </c>
      <c r="I166" s="278"/>
      <c r="J166" s="274"/>
      <c r="K166" s="274"/>
      <c r="L166" s="279"/>
      <c r="M166" s="280"/>
      <c r="N166" s="281"/>
      <c r="O166" s="281"/>
      <c r="P166" s="281"/>
      <c r="Q166" s="281"/>
      <c r="R166" s="281"/>
      <c r="S166" s="281"/>
      <c r="T166" s="28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3" t="s">
        <v>201</v>
      </c>
      <c r="AU166" s="283" t="s">
        <v>81</v>
      </c>
      <c r="AV166" s="15" t="s">
        <v>198</v>
      </c>
      <c r="AW166" s="15" t="s">
        <v>30</v>
      </c>
      <c r="AX166" s="15" t="s">
        <v>81</v>
      </c>
      <c r="AY166" s="283" t="s">
        <v>191</v>
      </c>
    </row>
    <row r="167" s="2" customFormat="1" ht="16.5" customHeight="1">
      <c r="A167" s="39"/>
      <c r="B167" s="40"/>
      <c r="C167" s="236" t="s">
        <v>255</v>
      </c>
      <c r="D167" s="236" t="s">
        <v>194</v>
      </c>
      <c r="E167" s="237" t="s">
        <v>2135</v>
      </c>
      <c r="F167" s="238" t="s">
        <v>2136</v>
      </c>
      <c r="G167" s="239" t="s">
        <v>215</v>
      </c>
      <c r="H167" s="240">
        <v>38.880000000000003</v>
      </c>
      <c r="I167" s="241"/>
      <c r="J167" s="240">
        <f>ROUND(I167*H167,2)</f>
        <v>0</v>
      </c>
      <c r="K167" s="238" t="s">
        <v>1879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198</v>
      </c>
      <c r="AT167" s="246" t="s">
        <v>194</v>
      </c>
      <c r="AU167" s="246" t="s">
        <v>81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198</v>
      </c>
      <c r="BM167" s="246" t="s">
        <v>2137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2136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81</v>
      </c>
    </row>
    <row r="169" s="14" customFormat="1">
      <c r="A169" s="14"/>
      <c r="B169" s="262"/>
      <c r="C169" s="263"/>
      <c r="D169" s="248" t="s">
        <v>201</v>
      </c>
      <c r="E169" s="264" t="s">
        <v>1</v>
      </c>
      <c r="F169" s="265" t="s">
        <v>2134</v>
      </c>
      <c r="G169" s="263"/>
      <c r="H169" s="266">
        <v>38.880000000000003</v>
      </c>
      <c r="I169" s="267"/>
      <c r="J169" s="263"/>
      <c r="K169" s="263"/>
      <c r="L169" s="268"/>
      <c r="M169" s="269"/>
      <c r="N169" s="270"/>
      <c r="O169" s="270"/>
      <c r="P169" s="270"/>
      <c r="Q169" s="270"/>
      <c r="R169" s="270"/>
      <c r="S169" s="270"/>
      <c r="T169" s="27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2" t="s">
        <v>201</v>
      </c>
      <c r="AU169" s="272" t="s">
        <v>81</v>
      </c>
      <c r="AV169" s="14" t="s">
        <v>83</v>
      </c>
      <c r="AW169" s="14" t="s">
        <v>30</v>
      </c>
      <c r="AX169" s="14" t="s">
        <v>73</v>
      </c>
      <c r="AY169" s="272" t="s">
        <v>191</v>
      </c>
    </row>
    <row r="170" s="15" customFormat="1">
      <c r="A170" s="15"/>
      <c r="B170" s="273"/>
      <c r="C170" s="274"/>
      <c r="D170" s="248" t="s">
        <v>201</v>
      </c>
      <c r="E170" s="275" t="s">
        <v>1</v>
      </c>
      <c r="F170" s="276" t="s">
        <v>205</v>
      </c>
      <c r="G170" s="274"/>
      <c r="H170" s="277">
        <v>38.880000000000003</v>
      </c>
      <c r="I170" s="278"/>
      <c r="J170" s="274"/>
      <c r="K170" s="274"/>
      <c r="L170" s="279"/>
      <c r="M170" s="280"/>
      <c r="N170" s="281"/>
      <c r="O170" s="281"/>
      <c r="P170" s="281"/>
      <c r="Q170" s="281"/>
      <c r="R170" s="281"/>
      <c r="S170" s="281"/>
      <c r="T170" s="282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3" t="s">
        <v>201</v>
      </c>
      <c r="AU170" s="283" t="s">
        <v>81</v>
      </c>
      <c r="AV170" s="15" t="s">
        <v>198</v>
      </c>
      <c r="AW170" s="15" t="s">
        <v>30</v>
      </c>
      <c r="AX170" s="15" t="s">
        <v>81</v>
      </c>
      <c r="AY170" s="283" t="s">
        <v>191</v>
      </c>
    </row>
    <row r="171" s="2" customFormat="1" ht="16.5" customHeight="1">
      <c r="A171" s="39"/>
      <c r="B171" s="40"/>
      <c r="C171" s="236" t="s">
        <v>272</v>
      </c>
      <c r="D171" s="236" t="s">
        <v>194</v>
      </c>
      <c r="E171" s="237" t="s">
        <v>2138</v>
      </c>
      <c r="F171" s="238" t="s">
        <v>2139</v>
      </c>
      <c r="G171" s="239" t="s">
        <v>197</v>
      </c>
      <c r="H171" s="240">
        <v>51.840000000000003</v>
      </c>
      <c r="I171" s="241"/>
      <c r="J171" s="240">
        <f>ROUND(I171*H171,2)</f>
        <v>0</v>
      </c>
      <c r="K171" s="238" t="s">
        <v>1879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0.0048500000000000001</v>
      </c>
      <c r="R171" s="244">
        <f>Q171*H171</f>
        <v>0.25142400000000004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198</v>
      </c>
      <c r="AT171" s="246" t="s">
        <v>194</v>
      </c>
      <c r="AU171" s="246" t="s">
        <v>81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198</v>
      </c>
      <c r="BM171" s="246" t="s">
        <v>2140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2139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81</v>
      </c>
    </row>
    <row r="173" s="2" customFormat="1">
      <c r="A173" s="39"/>
      <c r="B173" s="40"/>
      <c r="C173" s="41"/>
      <c r="D173" s="248" t="s">
        <v>277</v>
      </c>
      <c r="E173" s="41"/>
      <c r="F173" s="284" t="s">
        <v>2141</v>
      </c>
      <c r="G173" s="41"/>
      <c r="H173" s="41"/>
      <c r="I173" s="145"/>
      <c r="J173" s="41"/>
      <c r="K173" s="41"/>
      <c r="L173" s="45"/>
      <c r="M173" s="250"/>
      <c r="N173" s="251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277</v>
      </c>
      <c r="AU173" s="18" t="s">
        <v>81</v>
      </c>
    </row>
    <row r="174" s="14" customFormat="1">
      <c r="A174" s="14"/>
      <c r="B174" s="262"/>
      <c r="C174" s="263"/>
      <c r="D174" s="248" t="s">
        <v>201</v>
      </c>
      <c r="E174" s="264" t="s">
        <v>1</v>
      </c>
      <c r="F174" s="265" t="s">
        <v>2129</v>
      </c>
      <c r="G174" s="263"/>
      <c r="H174" s="266">
        <v>51.840000000000003</v>
      </c>
      <c r="I174" s="267"/>
      <c r="J174" s="263"/>
      <c r="K174" s="263"/>
      <c r="L174" s="268"/>
      <c r="M174" s="269"/>
      <c r="N174" s="270"/>
      <c r="O174" s="270"/>
      <c r="P174" s="270"/>
      <c r="Q174" s="270"/>
      <c r="R174" s="270"/>
      <c r="S174" s="270"/>
      <c r="T174" s="27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2" t="s">
        <v>201</v>
      </c>
      <c r="AU174" s="272" t="s">
        <v>81</v>
      </c>
      <c r="AV174" s="14" t="s">
        <v>83</v>
      </c>
      <c r="AW174" s="14" t="s">
        <v>30</v>
      </c>
      <c r="AX174" s="14" t="s">
        <v>73</v>
      </c>
      <c r="AY174" s="272" t="s">
        <v>191</v>
      </c>
    </row>
    <row r="175" s="15" customFormat="1">
      <c r="A175" s="15"/>
      <c r="B175" s="273"/>
      <c r="C175" s="274"/>
      <c r="D175" s="248" t="s">
        <v>201</v>
      </c>
      <c r="E175" s="275" t="s">
        <v>1</v>
      </c>
      <c r="F175" s="276" t="s">
        <v>205</v>
      </c>
      <c r="G175" s="274"/>
      <c r="H175" s="277">
        <v>51.840000000000003</v>
      </c>
      <c r="I175" s="278"/>
      <c r="J175" s="274"/>
      <c r="K175" s="274"/>
      <c r="L175" s="279"/>
      <c r="M175" s="280"/>
      <c r="N175" s="281"/>
      <c r="O175" s="281"/>
      <c r="P175" s="281"/>
      <c r="Q175" s="281"/>
      <c r="R175" s="281"/>
      <c r="S175" s="281"/>
      <c r="T175" s="282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83" t="s">
        <v>201</v>
      </c>
      <c r="AU175" s="283" t="s">
        <v>81</v>
      </c>
      <c r="AV175" s="15" t="s">
        <v>198</v>
      </c>
      <c r="AW175" s="15" t="s">
        <v>30</v>
      </c>
      <c r="AX175" s="15" t="s">
        <v>81</v>
      </c>
      <c r="AY175" s="283" t="s">
        <v>191</v>
      </c>
    </row>
    <row r="176" s="2" customFormat="1" ht="16.5" customHeight="1">
      <c r="A176" s="39"/>
      <c r="B176" s="40"/>
      <c r="C176" s="236" t="s">
        <v>280</v>
      </c>
      <c r="D176" s="236" t="s">
        <v>194</v>
      </c>
      <c r="E176" s="237" t="s">
        <v>2142</v>
      </c>
      <c r="F176" s="238" t="s">
        <v>2143</v>
      </c>
      <c r="G176" s="239" t="s">
        <v>197</v>
      </c>
      <c r="H176" s="240">
        <v>51.840000000000003</v>
      </c>
      <c r="I176" s="241"/>
      <c r="J176" s="240">
        <f>ROUND(I176*H176,2)</f>
        <v>0</v>
      </c>
      <c r="K176" s="238" t="s">
        <v>1879</v>
      </c>
      <c r="L176" s="45"/>
      <c r="M176" s="242" t="s">
        <v>1</v>
      </c>
      <c r="N176" s="243" t="s">
        <v>38</v>
      </c>
      <c r="O176" s="92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6" t="s">
        <v>198</v>
      </c>
      <c r="AT176" s="246" t="s">
        <v>194</v>
      </c>
      <c r="AU176" s="246" t="s">
        <v>81</v>
      </c>
      <c r="AY176" s="18" t="s">
        <v>191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18" t="s">
        <v>81</v>
      </c>
      <c r="BK176" s="247">
        <f>ROUND(I176*H176,2)</f>
        <v>0</v>
      </c>
      <c r="BL176" s="18" t="s">
        <v>198</v>
      </c>
      <c r="BM176" s="246" t="s">
        <v>2144</v>
      </c>
    </row>
    <row r="177" s="2" customFormat="1">
      <c r="A177" s="39"/>
      <c r="B177" s="40"/>
      <c r="C177" s="41"/>
      <c r="D177" s="248" t="s">
        <v>200</v>
      </c>
      <c r="E177" s="41"/>
      <c r="F177" s="249" t="s">
        <v>2143</v>
      </c>
      <c r="G177" s="41"/>
      <c r="H177" s="41"/>
      <c r="I177" s="145"/>
      <c r="J177" s="41"/>
      <c r="K177" s="41"/>
      <c r="L177" s="45"/>
      <c r="M177" s="250"/>
      <c r="N177" s="251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200</v>
      </c>
      <c r="AU177" s="18" t="s">
        <v>81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2129</v>
      </c>
      <c r="G178" s="263"/>
      <c r="H178" s="266">
        <v>51.840000000000003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81</v>
      </c>
      <c r="AV178" s="14" t="s">
        <v>83</v>
      </c>
      <c r="AW178" s="14" t="s">
        <v>30</v>
      </c>
      <c r="AX178" s="14" t="s">
        <v>73</v>
      </c>
      <c r="AY178" s="272" t="s">
        <v>191</v>
      </c>
    </row>
    <row r="179" s="15" customFormat="1">
      <c r="A179" s="15"/>
      <c r="B179" s="273"/>
      <c r="C179" s="274"/>
      <c r="D179" s="248" t="s">
        <v>201</v>
      </c>
      <c r="E179" s="275" t="s">
        <v>1</v>
      </c>
      <c r="F179" s="276" t="s">
        <v>205</v>
      </c>
      <c r="G179" s="274"/>
      <c r="H179" s="277">
        <v>51.840000000000003</v>
      </c>
      <c r="I179" s="278"/>
      <c r="J179" s="274"/>
      <c r="K179" s="274"/>
      <c r="L179" s="279"/>
      <c r="M179" s="280"/>
      <c r="N179" s="281"/>
      <c r="O179" s="281"/>
      <c r="P179" s="281"/>
      <c r="Q179" s="281"/>
      <c r="R179" s="281"/>
      <c r="S179" s="281"/>
      <c r="T179" s="28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3" t="s">
        <v>201</v>
      </c>
      <c r="AU179" s="283" t="s">
        <v>81</v>
      </c>
      <c r="AV179" s="15" t="s">
        <v>198</v>
      </c>
      <c r="AW179" s="15" t="s">
        <v>30</v>
      </c>
      <c r="AX179" s="15" t="s">
        <v>81</v>
      </c>
      <c r="AY179" s="283" t="s">
        <v>191</v>
      </c>
    </row>
    <row r="180" s="12" customFormat="1" ht="25.92" customHeight="1">
      <c r="A180" s="12"/>
      <c r="B180" s="220"/>
      <c r="C180" s="221"/>
      <c r="D180" s="222" t="s">
        <v>72</v>
      </c>
      <c r="E180" s="223" t="s">
        <v>320</v>
      </c>
      <c r="F180" s="223" t="s">
        <v>1952</v>
      </c>
      <c r="G180" s="221"/>
      <c r="H180" s="221"/>
      <c r="I180" s="224"/>
      <c r="J180" s="225">
        <f>BK180</f>
        <v>0</v>
      </c>
      <c r="K180" s="221"/>
      <c r="L180" s="226"/>
      <c r="M180" s="227"/>
      <c r="N180" s="228"/>
      <c r="O180" s="228"/>
      <c r="P180" s="229">
        <f>SUM(P181:P193)</f>
        <v>0</v>
      </c>
      <c r="Q180" s="228"/>
      <c r="R180" s="229">
        <f>SUM(R181:R193)</f>
        <v>0</v>
      </c>
      <c r="S180" s="228"/>
      <c r="T180" s="230">
        <f>SUM(T181:T193)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1" t="s">
        <v>198</v>
      </c>
      <c r="AT180" s="232" t="s">
        <v>72</v>
      </c>
      <c r="AU180" s="232" t="s">
        <v>73</v>
      </c>
      <c r="AY180" s="231" t="s">
        <v>191</v>
      </c>
      <c r="BK180" s="233">
        <f>SUM(BK181:BK193)</f>
        <v>0</v>
      </c>
    </row>
    <row r="181" s="2" customFormat="1" ht="16.5" customHeight="1">
      <c r="A181" s="39"/>
      <c r="B181" s="40"/>
      <c r="C181" s="236" t="s">
        <v>192</v>
      </c>
      <c r="D181" s="236" t="s">
        <v>194</v>
      </c>
      <c r="E181" s="237" t="s">
        <v>1958</v>
      </c>
      <c r="F181" s="238" t="s">
        <v>1959</v>
      </c>
      <c r="G181" s="239" t="s">
        <v>215</v>
      </c>
      <c r="H181" s="240">
        <v>38.880000000000003</v>
      </c>
      <c r="I181" s="241"/>
      <c r="J181" s="240">
        <f>ROUND(I181*H181,2)</f>
        <v>0</v>
      </c>
      <c r="K181" s="238" t="s">
        <v>1879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198</v>
      </c>
      <c r="AT181" s="246" t="s">
        <v>194</v>
      </c>
      <c r="AU181" s="246" t="s">
        <v>81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198</v>
      </c>
      <c r="BM181" s="246" t="s">
        <v>2145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1959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81</v>
      </c>
    </row>
    <row r="183" s="2" customFormat="1">
      <c r="A183" s="39"/>
      <c r="B183" s="40"/>
      <c r="C183" s="41"/>
      <c r="D183" s="248" t="s">
        <v>277</v>
      </c>
      <c r="E183" s="41"/>
      <c r="F183" s="284" t="s">
        <v>1961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277</v>
      </c>
      <c r="AU183" s="18" t="s">
        <v>81</v>
      </c>
    </row>
    <row r="184" s="14" customFormat="1">
      <c r="A184" s="14"/>
      <c r="B184" s="262"/>
      <c r="C184" s="263"/>
      <c r="D184" s="248" t="s">
        <v>201</v>
      </c>
      <c r="E184" s="264" t="s">
        <v>1</v>
      </c>
      <c r="F184" s="265" t="s">
        <v>2134</v>
      </c>
      <c r="G184" s="263"/>
      <c r="H184" s="266">
        <v>38.880000000000003</v>
      </c>
      <c r="I184" s="267"/>
      <c r="J184" s="263"/>
      <c r="K184" s="263"/>
      <c r="L184" s="268"/>
      <c r="M184" s="269"/>
      <c r="N184" s="270"/>
      <c r="O184" s="270"/>
      <c r="P184" s="270"/>
      <c r="Q184" s="270"/>
      <c r="R184" s="270"/>
      <c r="S184" s="270"/>
      <c r="T184" s="27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2" t="s">
        <v>201</v>
      </c>
      <c r="AU184" s="272" t="s">
        <v>81</v>
      </c>
      <c r="AV184" s="14" t="s">
        <v>83</v>
      </c>
      <c r="AW184" s="14" t="s">
        <v>30</v>
      </c>
      <c r="AX184" s="14" t="s">
        <v>73</v>
      </c>
      <c r="AY184" s="272" t="s">
        <v>191</v>
      </c>
    </row>
    <row r="185" s="15" customFormat="1">
      <c r="A185" s="15"/>
      <c r="B185" s="273"/>
      <c r="C185" s="274"/>
      <c r="D185" s="248" t="s">
        <v>201</v>
      </c>
      <c r="E185" s="275" t="s">
        <v>1</v>
      </c>
      <c r="F185" s="276" t="s">
        <v>205</v>
      </c>
      <c r="G185" s="274"/>
      <c r="H185" s="277">
        <v>38.880000000000003</v>
      </c>
      <c r="I185" s="278"/>
      <c r="J185" s="274"/>
      <c r="K185" s="274"/>
      <c r="L185" s="279"/>
      <c r="M185" s="280"/>
      <c r="N185" s="281"/>
      <c r="O185" s="281"/>
      <c r="P185" s="281"/>
      <c r="Q185" s="281"/>
      <c r="R185" s="281"/>
      <c r="S185" s="281"/>
      <c r="T185" s="28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83" t="s">
        <v>201</v>
      </c>
      <c r="AU185" s="283" t="s">
        <v>81</v>
      </c>
      <c r="AV185" s="15" t="s">
        <v>198</v>
      </c>
      <c r="AW185" s="15" t="s">
        <v>30</v>
      </c>
      <c r="AX185" s="15" t="s">
        <v>81</v>
      </c>
      <c r="AY185" s="283" t="s">
        <v>191</v>
      </c>
    </row>
    <row r="186" s="2" customFormat="1" ht="16.5" customHeight="1">
      <c r="A186" s="39"/>
      <c r="B186" s="40"/>
      <c r="C186" s="236" t="s">
        <v>291</v>
      </c>
      <c r="D186" s="236" t="s">
        <v>194</v>
      </c>
      <c r="E186" s="237" t="s">
        <v>1964</v>
      </c>
      <c r="F186" s="238" t="s">
        <v>1965</v>
      </c>
      <c r="G186" s="239" t="s">
        <v>215</v>
      </c>
      <c r="H186" s="240">
        <v>41.68</v>
      </c>
      <c r="I186" s="241"/>
      <c r="J186" s="240">
        <f>ROUND(I186*H186,2)</f>
        <v>0</v>
      </c>
      <c r="K186" s="238" t="s">
        <v>1879</v>
      </c>
      <c r="L186" s="45"/>
      <c r="M186" s="242" t="s">
        <v>1</v>
      </c>
      <c r="N186" s="243" t="s">
        <v>38</v>
      </c>
      <c r="O186" s="92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6" t="s">
        <v>198</v>
      </c>
      <c r="AT186" s="246" t="s">
        <v>194</v>
      </c>
      <c r="AU186" s="246" t="s">
        <v>81</v>
      </c>
      <c r="AY186" s="18" t="s">
        <v>191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18" t="s">
        <v>81</v>
      </c>
      <c r="BK186" s="247">
        <f>ROUND(I186*H186,2)</f>
        <v>0</v>
      </c>
      <c r="BL186" s="18" t="s">
        <v>198</v>
      </c>
      <c r="BM186" s="246" t="s">
        <v>2146</v>
      </c>
    </row>
    <row r="187" s="2" customFormat="1">
      <c r="A187" s="39"/>
      <c r="B187" s="40"/>
      <c r="C187" s="41"/>
      <c r="D187" s="248" t="s">
        <v>200</v>
      </c>
      <c r="E187" s="41"/>
      <c r="F187" s="249" t="s">
        <v>1965</v>
      </c>
      <c r="G187" s="41"/>
      <c r="H187" s="41"/>
      <c r="I187" s="145"/>
      <c r="J187" s="41"/>
      <c r="K187" s="41"/>
      <c r="L187" s="45"/>
      <c r="M187" s="250"/>
      <c r="N187" s="251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200</v>
      </c>
      <c r="AU187" s="18" t="s">
        <v>81</v>
      </c>
    </row>
    <row r="188" s="14" customFormat="1">
      <c r="A188" s="14"/>
      <c r="B188" s="262"/>
      <c r="C188" s="263"/>
      <c r="D188" s="248" t="s">
        <v>201</v>
      </c>
      <c r="E188" s="264" t="s">
        <v>1</v>
      </c>
      <c r="F188" s="265" t="s">
        <v>2147</v>
      </c>
      <c r="G188" s="263"/>
      <c r="H188" s="266">
        <v>41.68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2" t="s">
        <v>201</v>
      </c>
      <c r="AU188" s="272" t="s">
        <v>81</v>
      </c>
      <c r="AV188" s="14" t="s">
        <v>83</v>
      </c>
      <c r="AW188" s="14" t="s">
        <v>30</v>
      </c>
      <c r="AX188" s="14" t="s">
        <v>73</v>
      </c>
      <c r="AY188" s="272" t="s">
        <v>191</v>
      </c>
    </row>
    <row r="189" s="15" customFormat="1">
      <c r="A189" s="15"/>
      <c r="B189" s="273"/>
      <c r="C189" s="274"/>
      <c r="D189" s="248" t="s">
        <v>201</v>
      </c>
      <c r="E189" s="275" t="s">
        <v>1</v>
      </c>
      <c r="F189" s="276" t="s">
        <v>205</v>
      </c>
      <c r="G189" s="274"/>
      <c r="H189" s="277">
        <v>41.68</v>
      </c>
      <c r="I189" s="278"/>
      <c r="J189" s="274"/>
      <c r="K189" s="274"/>
      <c r="L189" s="279"/>
      <c r="M189" s="280"/>
      <c r="N189" s="281"/>
      <c r="O189" s="281"/>
      <c r="P189" s="281"/>
      <c r="Q189" s="281"/>
      <c r="R189" s="281"/>
      <c r="S189" s="281"/>
      <c r="T189" s="282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3" t="s">
        <v>201</v>
      </c>
      <c r="AU189" s="283" t="s">
        <v>81</v>
      </c>
      <c r="AV189" s="15" t="s">
        <v>198</v>
      </c>
      <c r="AW189" s="15" t="s">
        <v>30</v>
      </c>
      <c r="AX189" s="15" t="s">
        <v>81</v>
      </c>
      <c r="AY189" s="283" t="s">
        <v>191</v>
      </c>
    </row>
    <row r="190" s="2" customFormat="1" ht="16.5" customHeight="1">
      <c r="A190" s="39"/>
      <c r="B190" s="40"/>
      <c r="C190" s="236" t="s">
        <v>299</v>
      </c>
      <c r="D190" s="236" t="s">
        <v>194</v>
      </c>
      <c r="E190" s="237" t="s">
        <v>1968</v>
      </c>
      <c r="F190" s="238" t="s">
        <v>1969</v>
      </c>
      <c r="G190" s="239" t="s">
        <v>215</v>
      </c>
      <c r="H190" s="240">
        <v>41.68</v>
      </c>
      <c r="I190" s="241"/>
      <c r="J190" s="240">
        <f>ROUND(I190*H190,2)</f>
        <v>0</v>
      </c>
      <c r="K190" s="238" t="s">
        <v>1879</v>
      </c>
      <c r="L190" s="45"/>
      <c r="M190" s="242" t="s">
        <v>1</v>
      </c>
      <c r="N190" s="243" t="s">
        <v>38</v>
      </c>
      <c r="O190" s="92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6" t="s">
        <v>198</v>
      </c>
      <c r="AT190" s="246" t="s">
        <v>194</v>
      </c>
      <c r="AU190" s="246" t="s">
        <v>81</v>
      </c>
      <c r="AY190" s="18" t="s">
        <v>191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18" t="s">
        <v>81</v>
      </c>
      <c r="BK190" s="247">
        <f>ROUND(I190*H190,2)</f>
        <v>0</v>
      </c>
      <c r="BL190" s="18" t="s">
        <v>198</v>
      </c>
      <c r="BM190" s="246" t="s">
        <v>2148</v>
      </c>
    </row>
    <row r="191" s="2" customFormat="1">
      <c r="A191" s="39"/>
      <c r="B191" s="40"/>
      <c r="C191" s="41"/>
      <c r="D191" s="248" t="s">
        <v>200</v>
      </c>
      <c r="E191" s="41"/>
      <c r="F191" s="249" t="s">
        <v>1969</v>
      </c>
      <c r="G191" s="41"/>
      <c r="H191" s="41"/>
      <c r="I191" s="145"/>
      <c r="J191" s="41"/>
      <c r="K191" s="41"/>
      <c r="L191" s="45"/>
      <c r="M191" s="250"/>
      <c r="N191" s="251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200</v>
      </c>
      <c r="AU191" s="18" t="s">
        <v>81</v>
      </c>
    </row>
    <row r="192" s="14" customFormat="1">
      <c r="A192" s="14"/>
      <c r="B192" s="262"/>
      <c r="C192" s="263"/>
      <c r="D192" s="248" t="s">
        <v>201</v>
      </c>
      <c r="E192" s="264" t="s">
        <v>1</v>
      </c>
      <c r="F192" s="265" t="s">
        <v>2147</v>
      </c>
      <c r="G192" s="263"/>
      <c r="H192" s="266">
        <v>41.68</v>
      </c>
      <c r="I192" s="267"/>
      <c r="J192" s="263"/>
      <c r="K192" s="263"/>
      <c r="L192" s="268"/>
      <c r="M192" s="269"/>
      <c r="N192" s="270"/>
      <c r="O192" s="270"/>
      <c r="P192" s="270"/>
      <c r="Q192" s="270"/>
      <c r="R192" s="270"/>
      <c r="S192" s="270"/>
      <c r="T192" s="27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2" t="s">
        <v>201</v>
      </c>
      <c r="AU192" s="272" t="s">
        <v>81</v>
      </c>
      <c r="AV192" s="14" t="s">
        <v>83</v>
      </c>
      <c r="AW192" s="14" t="s">
        <v>30</v>
      </c>
      <c r="AX192" s="14" t="s">
        <v>73</v>
      </c>
      <c r="AY192" s="272" t="s">
        <v>191</v>
      </c>
    </row>
    <row r="193" s="15" customFormat="1">
      <c r="A193" s="15"/>
      <c r="B193" s="273"/>
      <c r="C193" s="274"/>
      <c r="D193" s="248" t="s">
        <v>201</v>
      </c>
      <c r="E193" s="275" t="s">
        <v>1</v>
      </c>
      <c r="F193" s="276" t="s">
        <v>205</v>
      </c>
      <c r="G193" s="274"/>
      <c r="H193" s="277">
        <v>41.68</v>
      </c>
      <c r="I193" s="278"/>
      <c r="J193" s="274"/>
      <c r="K193" s="274"/>
      <c r="L193" s="279"/>
      <c r="M193" s="280"/>
      <c r="N193" s="281"/>
      <c r="O193" s="281"/>
      <c r="P193" s="281"/>
      <c r="Q193" s="281"/>
      <c r="R193" s="281"/>
      <c r="S193" s="281"/>
      <c r="T193" s="28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83" t="s">
        <v>201</v>
      </c>
      <c r="AU193" s="283" t="s">
        <v>81</v>
      </c>
      <c r="AV193" s="15" t="s">
        <v>198</v>
      </c>
      <c r="AW193" s="15" t="s">
        <v>30</v>
      </c>
      <c r="AX193" s="15" t="s">
        <v>81</v>
      </c>
      <c r="AY193" s="283" t="s">
        <v>191</v>
      </c>
    </row>
    <row r="194" s="12" customFormat="1" ht="25.92" customHeight="1">
      <c r="A194" s="12"/>
      <c r="B194" s="220"/>
      <c r="C194" s="221"/>
      <c r="D194" s="222" t="s">
        <v>72</v>
      </c>
      <c r="E194" s="223" t="s">
        <v>328</v>
      </c>
      <c r="F194" s="223" t="s">
        <v>1975</v>
      </c>
      <c r="G194" s="221"/>
      <c r="H194" s="221"/>
      <c r="I194" s="224"/>
      <c r="J194" s="225">
        <f>BK194</f>
        <v>0</v>
      </c>
      <c r="K194" s="221"/>
      <c r="L194" s="226"/>
      <c r="M194" s="227"/>
      <c r="N194" s="228"/>
      <c r="O194" s="228"/>
      <c r="P194" s="229">
        <f>SUM(P195:P211)</f>
        <v>0</v>
      </c>
      <c r="Q194" s="228"/>
      <c r="R194" s="229">
        <f>SUM(R195:R211)</f>
        <v>8.9249999999999989</v>
      </c>
      <c r="S194" s="228"/>
      <c r="T194" s="230">
        <f>SUM(T195:T211)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1" t="s">
        <v>198</v>
      </c>
      <c r="AT194" s="232" t="s">
        <v>72</v>
      </c>
      <c r="AU194" s="232" t="s">
        <v>73</v>
      </c>
      <c r="AY194" s="231" t="s">
        <v>191</v>
      </c>
      <c r="BK194" s="233">
        <f>SUM(BK195:BK211)</f>
        <v>0</v>
      </c>
    </row>
    <row r="195" s="2" customFormat="1" ht="16.5" customHeight="1">
      <c r="A195" s="39"/>
      <c r="B195" s="40"/>
      <c r="C195" s="236" t="s">
        <v>305</v>
      </c>
      <c r="D195" s="236" t="s">
        <v>194</v>
      </c>
      <c r="E195" s="237" t="s">
        <v>1976</v>
      </c>
      <c r="F195" s="238" t="s">
        <v>1977</v>
      </c>
      <c r="G195" s="239" t="s">
        <v>215</v>
      </c>
      <c r="H195" s="240">
        <v>41.68</v>
      </c>
      <c r="I195" s="241"/>
      <c r="J195" s="240">
        <f>ROUND(I195*H195,2)</f>
        <v>0</v>
      </c>
      <c r="K195" s="238" t="s">
        <v>1879</v>
      </c>
      <c r="L195" s="45"/>
      <c r="M195" s="242" t="s">
        <v>1</v>
      </c>
      <c r="N195" s="243" t="s">
        <v>38</v>
      </c>
      <c r="O195" s="92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6" t="s">
        <v>198</v>
      </c>
      <c r="AT195" s="246" t="s">
        <v>194</v>
      </c>
      <c r="AU195" s="246" t="s">
        <v>81</v>
      </c>
      <c r="AY195" s="18" t="s">
        <v>191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8" t="s">
        <v>81</v>
      </c>
      <c r="BK195" s="247">
        <f>ROUND(I195*H195,2)</f>
        <v>0</v>
      </c>
      <c r="BL195" s="18" t="s">
        <v>198</v>
      </c>
      <c r="BM195" s="246" t="s">
        <v>2149</v>
      </c>
    </row>
    <row r="196" s="2" customFormat="1">
      <c r="A196" s="39"/>
      <c r="B196" s="40"/>
      <c r="C196" s="41"/>
      <c r="D196" s="248" t="s">
        <v>200</v>
      </c>
      <c r="E196" s="41"/>
      <c r="F196" s="249" t="s">
        <v>1977</v>
      </c>
      <c r="G196" s="41"/>
      <c r="H196" s="41"/>
      <c r="I196" s="145"/>
      <c r="J196" s="41"/>
      <c r="K196" s="41"/>
      <c r="L196" s="45"/>
      <c r="M196" s="250"/>
      <c r="N196" s="251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200</v>
      </c>
      <c r="AU196" s="18" t="s">
        <v>81</v>
      </c>
    </row>
    <row r="197" s="2" customFormat="1">
      <c r="A197" s="39"/>
      <c r="B197" s="40"/>
      <c r="C197" s="41"/>
      <c r="D197" s="248" t="s">
        <v>277</v>
      </c>
      <c r="E197" s="41"/>
      <c r="F197" s="284" t="s">
        <v>1979</v>
      </c>
      <c r="G197" s="41"/>
      <c r="H197" s="41"/>
      <c r="I197" s="145"/>
      <c r="J197" s="41"/>
      <c r="K197" s="41"/>
      <c r="L197" s="45"/>
      <c r="M197" s="250"/>
      <c r="N197" s="251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277</v>
      </c>
      <c r="AU197" s="18" t="s">
        <v>81</v>
      </c>
    </row>
    <row r="198" s="14" customFormat="1">
      <c r="A198" s="14"/>
      <c r="B198" s="262"/>
      <c r="C198" s="263"/>
      <c r="D198" s="248" t="s">
        <v>201</v>
      </c>
      <c r="E198" s="264" t="s">
        <v>1</v>
      </c>
      <c r="F198" s="265" t="s">
        <v>2147</v>
      </c>
      <c r="G198" s="263"/>
      <c r="H198" s="266">
        <v>41.68</v>
      </c>
      <c r="I198" s="267"/>
      <c r="J198" s="263"/>
      <c r="K198" s="263"/>
      <c r="L198" s="268"/>
      <c r="M198" s="269"/>
      <c r="N198" s="270"/>
      <c r="O198" s="270"/>
      <c r="P198" s="270"/>
      <c r="Q198" s="270"/>
      <c r="R198" s="270"/>
      <c r="S198" s="270"/>
      <c r="T198" s="27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2" t="s">
        <v>201</v>
      </c>
      <c r="AU198" s="272" t="s">
        <v>81</v>
      </c>
      <c r="AV198" s="14" t="s">
        <v>83</v>
      </c>
      <c r="AW198" s="14" t="s">
        <v>30</v>
      </c>
      <c r="AX198" s="14" t="s">
        <v>73</v>
      </c>
      <c r="AY198" s="272" t="s">
        <v>191</v>
      </c>
    </row>
    <row r="199" s="15" customFormat="1">
      <c r="A199" s="15"/>
      <c r="B199" s="273"/>
      <c r="C199" s="274"/>
      <c r="D199" s="248" t="s">
        <v>201</v>
      </c>
      <c r="E199" s="275" t="s">
        <v>1</v>
      </c>
      <c r="F199" s="276" t="s">
        <v>205</v>
      </c>
      <c r="G199" s="274"/>
      <c r="H199" s="277">
        <v>41.68</v>
      </c>
      <c r="I199" s="278"/>
      <c r="J199" s="274"/>
      <c r="K199" s="274"/>
      <c r="L199" s="279"/>
      <c r="M199" s="280"/>
      <c r="N199" s="281"/>
      <c r="O199" s="281"/>
      <c r="P199" s="281"/>
      <c r="Q199" s="281"/>
      <c r="R199" s="281"/>
      <c r="S199" s="281"/>
      <c r="T199" s="28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3" t="s">
        <v>201</v>
      </c>
      <c r="AU199" s="283" t="s">
        <v>81</v>
      </c>
      <c r="AV199" s="15" t="s">
        <v>198</v>
      </c>
      <c r="AW199" s="15" t="s">
        <v>30</v>
      </c>
      <c r="AX199" s="15" t="s">
        <v>81</v>
      </c>
      <c r="AY199" s="283" t="s">
        <v>191</v>
      </c>
    </row>
    <row r="200" s="2" customFormat="1" ht="16.5" customHeight="1">
      <c r="A200" s="39"/>
      <c r="B200" s="40"/>
      <c r="C200" s="236" t="s">
        <v>8</v>
      </c>
      <c r="D200" s="236" t="s">
        <v>194</v>
      </c>
      <c r="E200" s="237" t="s">
        <v>2150</v>
      </c>
      <c r="F200" s="238" t="s">
        <v>1981</v>
      </c>
      <c r="G200" s="239" t="s">
        <v>215</v>
      </c>
      <c r="H200" s="240">
        <v>5.25</v>
      </c>
      <c r="I200" s="241"/>
      <c r="J200" s="240">
        <f>ROUND(I200*H200,2)</f>
        <v>0</v>
      </c>
      <c r="K200" s="238" t="s">
        <v>1879</v>
      </c>
      <c r="L200" s="45"/>
      <c r="M200" s="242" t="s">
        <v>1</v>
      </c>
      <c r="N200" s="243" t="s">
        <v>38</v>
      </c>
      <c r="O200" s="92"/>
      <c r="P200" s="244">
        <f>O200*H200</f>
        <v>0</v>
      </c>
      <c r="Q200" s="244">
        <v>1.7</v>
      </c>
      <c r="R200" s="244">
        <f>Q200*H200</f>
        <v>8.9249999999999989</v>
      </c>
      <c r="S200" s="244">
        <v>0</v>
      </c>
      <c r="T200" s="24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6" t="s">
        <v>198</v>
      </c>
      <c r="AT200" s="246" t="s">
        <v>194</v>
      </c>
      <c r="AU200" s="246" t="s">
        <v>81</v>
      </c>
      <c r="AY200" s="18" t="s">
        <v>191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18" t="s">
        <v>81</v>
      </c>
      <c r="BK200" s="247">
        <f>ROUND(I200*H200,2)</f>
        <v>0</v>
      </c>
      <c r="BL200" s="18" t="s">
        <v>198</v>
      </c>
      <c r="BM200" s="246" t="s">
        <v>2151</v>
      </c>
    </row>
    <row r="201" s="2" customFormat="1">
      <c r="A201" s="39"/>
      <c r="B201" s="40"/>
      <c r="C201" s="41"/>
      <c r="D201" s="248" t="s">
        <v>200</v>
      </c>
      <c r="E201" s="41"/>
      <c r="F201" s="249" t="s">
        <v>1981</v>
      </c>
      <c r="G201" s="41"/>
      <c r="H201" s="41"/>
      <c r="I201" s="145"/>
      <c r="J201" s="41"/>
      <c r="K201" s="41"/>
      <c r="L201" s="45"/>
      <c r="M201" s="250"/>
      <c r="N201" s="251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200</v>
      </c>
      <c r="AU201" s="18" t="s">
        <v>81</v>
      </c>
    </row>
    <row r="202" s="2" customFormat="1">
      <c r="A202" s="39"/>
      <c r="B202" s="40"/>
      <c r="C202" s="41"/>
      <c r="D202" s="248" t="s">
        <v>277</v>
      </c>
      <c r="E202" s="41"/>
      <c r="F202" s="284" t="s">
        <v>2152</v>
      </c>
      <c r="G202" s="41"/>
      <c r="H202" s="41"/>
      <c r="I202" s="145"/>
      <c r="J202" s="41"/>
      <c r="K202" s="41"/>
      <c r="L202" s="45"/>
      <c r="M202" s="250"/>
      <c r="N202" s="251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277</v>
      </c>
      <c r="AU202" s="18" t="s">
        <v>81</v>
      </c>
    </row>
    <row r="203" s="14" customFormat="1">
      <c r="A203" s="14"/>
      <c r="B203" s="262"/>
      <c r="C203" s="263"/>
      <c r="D203" s="248" t="s">
        <v>201</v>
      </c>
      <c r="E203" s="264" t="s">
        <v>1</v>
      </c>
      <c r="F203" s="265" t="s">
        <v>2153</v>
      </c>
      <c r="G203" s="263"/>
      <c r="H203" s="266">
        <v>5.25</v>
      </c>
      <c r="I203" s="267"/>
      <c r="J203" s="263"/>
      <c r="K203" s="263"/>
      <c r="L203" s="268"/>
      <c r="M203" s="269"/>
      <c r="N203" s="270"/>
      <c r="O203" s="270"/>
      <c r="P203" s="270"/>
      <c r="Q203" s="270"/>
      <c r="R203" s="270"/>
      <c r="S203" s="270"/>
      <c r="T203" s="27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2" t="s">
        <v>201</v>
      </c>
      <c r="AU203" s="272" t="s">
        <v>81</v>
      </c>
      <c r="AV203" s="14" t="s">
        <v>83</v>
      </c>
      <c r="AW203" s="14" t="s">
        <v>30</v>
      </c>
      <c r="AX203" s="14" t="s">
        <v>73</v>
      </c>
      <c r="AY203" s="272" t="s">
        <v>191</v>
      </c>
    </row>
    <row r="204" s="15" customFormat="1">
      <c r="A204" s="15"/>
      <c r="B204" s="273"/>
      <c r="C204" s="274"/>
      <c r="D204" s="248" t="s">
        <v>201</v>
      </c>
      <c r="E204" s="275" t="s">
        <v>1</v>
      </c>
      <c r="F204" s="276" t="s">
        <v>205</v>
      </c>
      <c r="G204" s="274"/>
      <c r="H204" s="277">
        <v>5.25</v>
      </c>
      <c r="I204" s="278"/>
      <c r="J204" s="274"/>
      <c r="K204" s="274"/>
      <c r="L204" s="279"/>
      <c r="M204" s="280"/>
      <c r="N204" s="281"/>
      <c r="O204" s="281"/>
      <c r="P204" s="281"/>
      <c r="Q204" s="281"/>
      <c r="R204" s="281"/>
      <c r="S204" s="281"/>
      <c r="T204" s="28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3" t="s">
        <v>201</v>
      </c>
      <c r="AU204" s="283" t="s">
        <v>81</v>
      </c>
      <c r="AV204" s="15" t="s">
        <v>198</v>
      </c>
      <c r="AW204" s="15" t="s">
        <v>30</v>
      </c>
      <c r="AX204" s="15" t="s">
        <v>81</v>
      </c>
      <c r="AY204" s="283" t="s">
        <v>191</v>
      </c>
    </row>
    <row r="205" s="2" customFormat="1" ht="16.5" customHeight="1">
      <c r="A205" s="39"/>
      <c r="B205" s="40"/>
      <c r="C205" s="236" t="s">
        <v>320</v>
      </c>
      <c r="D205" s="236" t="s">
        <v>194</v>
      </c>
      <c r="E205" s="237" t="s">
        <v>1986</v>
      </c>
      <c r="F205" s="238" t="s">
        <v>1987</v>
      </c>
      <c r="G205" s="239" t="s">
        <v>215</v>
      </c>
      <c r="H205" s="240">
        <v>2.7999999999999998</v>
      </c>
      <c r="I205" s="241"/>
      <c r="J205" s="240">
        <f>ROUND(I205*H205,2)</f>
        <v>0</v>
      </c>
      <c r="K205" s="238" t="s">
        <v>1879</v>
      </c>
      <c r="L205" s="45"/>
      <c r="M205" s="242" t="s">
        <v>1</v>
      </c>
      <c r="N205" s="243" t="s">
        <v>38</v>
      </c>
      <c r="O205" s="92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6" t="s">
        <v>198</v>
      </c>
      <c r="AT205" s="246" t="s">
        <v>194</v>
      </c>
      <c r="AU205" s="246" t="s">
        <v>81</v>
      </c>
      <c r="AY205" s="18" t="s">
        <v>191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8" t="s">
        <v>81</v>
      </c>
      <c r="BK205" s="247">
        <f>ROUND(I205*H205,2)</f>
        <v>0</v>
      </c>
      <c r="BL205" s="18" t="s">
        <v>198</v>
      </c>
      <c r="BM205" s="246" t="s">
        <v>2154</v>
      </c>
    </row>
    <row r="206" s="2" customFormat="1">
      <c r="A206" s="39"/>
      <c r="B206" s="40"/>
      <c r="C206" s="41"/>
      <c r="D206" s="248" t="s">
        <v>200</v>
      </c>
      <c r="E206" s="41"/>
      <c r="F206" s="249" t="s">
        <v>1987</v>
      </c>
      <c r="G206" s="41"/>
      <c r="H206" s="41"/>
      <c r="I206" s="145"/>
      <c r="J206" s="41"/>
      <c r="K206" s="41"/>
      <c r="L206" s="45"/>
      <c r="M206" s="250"/>
      <c r="N206" s="251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200</v>
      </c>
      <c r="AU206" s="18" t="s">
        <v>81</v>
      </c>
    </row>
    <row r="207" s="2" customFormat="1">
      <c r="A207" s="39"/>
      <c r="B207" s="40"/>
      <c r="C207" s="41"/>
      <c r="D207" s="248" t="s">
        <v>277</v>
      </c>
      <c r="E207" s="41"/>
      <c r="F207" s="284" t="s">
        <v>1989</v>
      </c>
      <c r="G207" s="41"/>
      <c r="H207" s="41"/>
      <c r="I207" s="145"/>
      <c r="J207" s="41"/>
      <c r="K207" s="41"/>
      <c r="L207" s="45"/>
      <c r="M207" s="250"/>
      <c r="N207" s="251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277</v>
      </c>
      <c r="AU207" s="18" t="s">
        <v>81</v>
      </c>
    </row>
    <row r="208" s="13" customFormat="1">
      <c r="A208" s="13"/>
      <c r="B208" s="252"/>
      <c r="C208" s="253"/>
      <c r="D208" s="248" t="s">
        <v>201</v>
      </c>
      <c r="E208" s="254" t="s">
        <v>1</v>
      </c>
      <c r="F208" s="255" t="s">
        <v>2155</v>
      </c>
      <c r="G208" s="253"/>
      <c r="H208" s="254" t="s">
        <v>1</v>
      </c>
      <c r="I208" s="256"/>
      <c r="J208" s="253"/>
      <c r="K208" s="253"/>
      <c r="L208" s="257"/>
      <c r="M208" s="258"/>
      <c r="N208" s="259"/>
      <c r="O208" s="259"/>
      <c r="P208" s="259"/>
      <c r="Q208" s="259"/>
      <c r="R208" s="259"/>
      <c r="S208" s="259"/>
      <c r="T208" s="26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1" t="s">
        <v>201</v>
      </c>
      <c r="AU208" s="261" t="s">
        <v>81</v>
      </c>
      <c r="AV208" s="13" t="s">
        <v>81</v>
      </c>
      <c r="AW208" s="13" t="s">
        <v>30</v>
      </c>
      <c r="AX208" s="13" t="s">
        <v>73</v>
      </c>
      <c r="AY208" s="261" t="s">
        <v>191</v>
      </c>
    </row>
    <row r="209" s="14" customFormat="1">
      <c r="A209" s="14"/>
      <c r="B209" s="262"/>
      <c r="C209" s="263"/>
      <c r="D209" s="248" t="s">
        <v>201</v>
      </c>
      <c r="E209" s="264" t="s">
        <v>1</v>
      </c>
      <c r="F209" s="265" t="s">
        <v>2156</v>
      </c>
      <c r="G209" s="263"/>
      <c r="H209" s="266">
        <v>25.780000000000001</v>
      </c>
      <c r="I209" s="267"/>
      <c r="J209" s="263"/>
      <c r="K209" s="263"/>
      <c r="L209" s="268"/>
      <c r="M209" s="269"/>
      <c r="N209" s="270"/>
      <c r="O209" s="270"/>
      <c r="P209" s="270"/>
      <c r="Q209" s="270"/>
      <c r="R209" s="270"/>
      <c r="S209" s="270"/>
      <c r="T209" s="27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2" t="s">
        <v>201</v>
      </c>
      <c r="AU209" s="272" t="s">
        <v>81</v>
      </c>
      <c r="AV209" s="14" t="s">
        <v>83</v>
      </c>
      <c r="AW209" s="14" t="s">
        <v>30</v>
      </c>
      <c r="AX209" s="14" t="s">
        <v>73</v>
      </c>
      <c r="AY209" s="272" t="s">
        <v>191</v>
      </c>
    </row>
    <row r="210" s="13" customFormat="1">
      <c r="A210" s="13"/>
      <c r="B210" s="252"/>
      <c r="C210" s="253"/>
      <c r="D210" s="248" t="s">
        <v>201</v>
      </c>
      <c r="E210" s="254" t="s">
        <v>1</v>
      </c>
      <c r="F210" s="255" t="s">
        <v>2119</v>
      </c>
      <c r="G210" s="253"/>
      <c r="H210" s="254" t="s">
        <v>1</v>
      </c>
      <c r="I210" s="256"/>
      <c r="J210" s="253"/>
      <c r="K210" s="253"/>
      <c r="L210" s="257"/>
      <c r="M210" s="258"/>
      <c r="N210" s="259"/>
      <c r="O210" s="259"/>
      <c r="P210" s="259"/>
      <c r="Q210" s="259"/>
      <c r="R210" s="259"/>
      <c r="S210" s="259"/>
      <c r="T210" s="26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1" t="s">
        <v>201</v>
      </c>
      <c r="AU210" s="261" t="s">
        <v>81</v>
      </c>
      <c r="AV210" s="13" t="s">
        <v>81</v>
      </c>
      <c r="AW210" s="13" t="s">
        <v>30</v>
      </c>
      <c r="AX210" s="13" t="s">
        <v>73</v>
      </c>
      <c r="AY210" s="261" t="s">
        <v>191</v>
      </c>
    </row>
    <row r="211" s="14" customFormat="1">
      <c r="A211" s="14"/>
      <c r="B211" s="262"/>
      <c r="C211" s="263"/>
      <c r="D211" s="248" t="s">
        <v>201</v>
      </c>
      <c r="E211" s="264" t="s">
        <v>1</v>
      </c>
      <c r="F211" s="265" t="s">
        <v>2157</v>
      </c>
      <c r="G211" s="263"/>
      <c r="H211" s="266">
        <v>2.7999999999999998</v>
      </c>
      <c r="I211" s="267"/>
      <c r="J211" s="263"/>
      <c r="K211" s="263"/>
      <c r="L211" s="268"/>
      <c r="M211" s="269"/>
      <c r="N211" s="270"/>
      <c r="O211" s="270"/>
      <c r="P211" s="270"/>
      <c r="Q211" s="270"/>
      <c r="R211" s="270"/>
      <c r="S211" s="270"/>
      <c r="T211" s="27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2" t="s">
        <v>201</v>
      </c>
      <c r="AU211" s="272" t="s">
        <v>81</v>
      </c>
      <c r="AV211" s="14" t="s">
        <v>83</v>
      </c>
      <c r="AW211" s="14" t="s">
        <v>30</v>
      </c>
      <c r="AX211" s="14" t="s">
        <v>81</v>
      </c>
      <c r="AY211" s="272" t="s">
        <v>191</v>
      </c>
    </row>
    <row r="212" s="12" customFormat="1" ht="25.92" customHeight="1">
      <c r="A212" s="12"/>
      <c r="B212" s="220"/>
      <c r="C212" s="221"/>
      <c r="D212" s="222" t="s">
        <v>72</v>
      </c>
      <c r="E212" s="223" t="s">
        <v>340</v>
      </c>
      <c r="F212" s="223" t="s">
        <v>1991</v>
      </c>
      <c r="G212" s="221"/>
      <c r="H212" s="221"/>
      <c r="I212" s="224"/>
      <c r="J212" s="225">
        <f>BK212</f>
        <v>0</v>
      </c>
      <c r="K212" s="221"/>
      <c r="L212" s="226"/>
      <c r="M212" s="227"/>
      <c r="N212" s="228"/>
      <c r="O212" s="228"/>
      <c r="P212" s="229">
        <f>SUM(P213:P216)</f>
        <v>0</v>
      </c>
      <c r="Q212" s="228"/>
      <c r="R212" s="229">
        <f>SUM(R213:R216)</f>
        <v>0</v>
      </c>
      <c r="S212" s="228"/>
      <c r="T212" s="230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1" t="s">
        <v>198</v>
      </c>
      <c r="AT212" s="232" t="s">
        <v>72</v>
      </c>
      <c r="AU212" s="232" t="s">
        <v>73</v>
      </c>
      <c r="AY212" s="231" t="s">
        <v>191</v>
      </c>
      <c r="BK212" s="233">
        <f>SUM(BK213:BK216)</f>
        <v>0</v>
      </c>
    </row>
    <row r="213" s="2" customFormat="1" ht="16.5" customHeight="1">
      <c r="A213" s="39"/>
      <c r="B213" s="40"/>
      <c r="C213" s="236" t="s">
        <v>328</v>
      </c>
      <c r="D213" s="236" t="s">
        <v>194</v>
      </c>
      <c r="E213" s="237" t="s">
        <v>1992</v>
      </c>
      <c r="F213" s="238" t="s">
        <v>1993</v>
      </c>
      <c r="G213" s="239" t="s">
        <v>215</v>
      </c>
      <c r="H213" s="240">
        <v>41.68</v>
      </c>
      <c r="I213" s="241"/>
      <c r="J213" s="240">
        <f>ROUND(I213*H213,2)</f>
        <v>0</v>
      </c>
      <c r="K213" s="238" t="s">
        <v>1879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81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2158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1993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81</v>
      </c>
    </row>
    <row r="215" s="14" customFormat="1">
      <c r="A215" s="14"/>
      <c r="B215" s="262"/>
      <c r="C215" s="263"/>
      <c r="D215" s="248" t="s">
        <v>201</v>
      </c>
      <c r="E215" s="264" t="s">
        <v>1</v>
      </c>
      <c r="F215" s="265" t="s">
        <v>2147</v>
      </c>
      <c r="G215" s="263"/>
      <c r="H215" s="266">
        <v>41.68</v>
      </c>
      <c r="I215" s="267"/>
      <c r="J215" s="263"/>
      <c r="K215" s="263"/>
      <c r="L215" s="268"/>
      <c r="M215" s="269"/>
      <c r="N215" s="270"/>
      <c r="O215" s="270"/>
      <c r="P215" s="270"/>
      <c r="Q215" s="270"/>
      <c r="R215" s="270"/>
      <c r="S215" s="270"/>
      <c r="T215" s="27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2" t="s">
        <v>201</v>
      </c>
      <c r="AU215" s="272" t="s">
        <v>81</v>
      </c>
      <c r="AV215" s="14" t="s">
        <v>83</v>
      </c>
      <c r="AW215" s="14" t="s">
        <v>30</v>
      </c>
      <c r="AX215" s="14" t="s">
        <v>73</v>
      </c>
      <c r="AY215" s="272" t="s">
        <v>191</v>
      </c>
    </row>
    <row r="216" s="15" customFormat="1">
      <c r="A216" s="15"/>
      <c r="B216" s="273"/>
      <c r="C216" s="274"/>
      <c r="D216" s="248" t="s">
        <v>201</v>
      </c>
      <c r="E216" s="275" t="s">
        <v>1</v>
      </c>
      <c r="F216" s="276" t="s">
        <v>205</v>
      </c>
      <c r="G216" s="274"/>
      <c r="H216" s="277">
        <v>41.68</v>
      </c>
      <c r="I216" s="278"/>
      <c r="J216" s="274"/>
      <c r="K216" s="274"/>
      <c r="L216" s="279"/>
      <c r="M216" s="280"/>
      <c r="N216" s="281"/>
      <c r="O216" s="281"/>
      <c r="P216" s="281"/>
      <c r="Q216" s="281"/>
      <c r="R216" s="281"/>
      <c r="S216" s="281"/>
      <c r="T216" s="28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3" t="s">
        <v>201</v>
      </c>
      <c r="AU216" s="283" t="s">
        <v>81</v>
      </c>
      <c r="AV216" s="15" t="s">
        <v>198</v>
      </c>
      <c r="AW216" s="15" t="s">
        <v>30</v>
      </c>
      <c r="AX216" s="15" t="s">
        <v>81</v>
      </c>
      <c r="AY216" s="283" t="s">
        <v>191</v>
      </c>
    </row>
    <row r="217" s="12" customFormat="1" ht="25.92" customHeight="1">
      <c r="A217" s="12"/>
      <c r="B217" s="220"/>
      <c r="C217" s="221"/>
      <c r="D217" s="222" t="s">
        <v>72</v>
      </c>
      <c r="E217" s="223" t="s">
        <v>534</v>
      </c>
      <c r="F217" s="223" t="s">
        <v>2002</v>
      </c>
      <c r="G217" s="221"/>
      <c r="H217" s="221"/>
      <c r="I217" s="224"/>
      <c r="J217" s="225">
        <f>BK217</f>
        <v>0</v>
      </c>
      <c r="K217" s="221"/>
      <c r="L217" s="226"/>
      <c r="M217" s="227"/>
      <c r="N217" s="228"/>
      <c r="O217" s="228"/>
      <c r="P217" s="229">
        <f>SUM(P218:P222)</f>
        <v>0</v>
      </c>
      <c r="Q217" s="228"/>
      <c r="R217" s="229">
        <f>SUM(R218:R222)</f>
        <v>2.5525395000000004</v>
      </c>
      <c r="S217" s="228"/>
      <c r="T217" s="230">
        <f>SUM(T218:T222)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1" t="s">
        <v>198</v>
      </c>
      <c r="AT217" s="232" t="s">
        <v>72</v>
      </c>
      <c r="AU217" s="232" t="s">
        <v>73</v>
      </c>
      <c r="AY217" s="231" t="s">
        <v>191</v>
      </c>
      <c r="BK217" s="233">
        <f>SUM(BK218:BK222)</f>
        <v>0</v>
      </c>
    </row>
    <row r="218" s="2" customFormat="1" ht="16.5" customHeight="1">
      <c r="A218" s="39"/>
      <c r="B218" s="40"/>
      <c r="C218" s="236" t="s">
        <v>334</v>
      </c>
      <c r="D218" s="236" t="s">
        <v>194</v>
      </c>
      <c r="E218" s="237" t="s">
        <v>2003</v>
      </c>
      <c r="F218" s="238" t="s">
        <v>2004</v>
      </c>
      <c r="G218" s="239" t="s">
        <v>215</v>
      </c>
      <c r="H218" s="240">
        <v>1.3500000000000001</v>
      </c>
      <c r="I218" s="241"/>
      <c r="J218" s="240">
        <f>ROUND(I218*H218,2)</f>
        <v>0</v>
      </c>
      <c r="K218" s="238" t="s">
        <v>1879</v>
      </c>
      <c r="L218" s="45"/>
      <c r="M218" s="242" t="s">
        <v>1</v>
      </c>
      <c r="N218" s="243" t="s">
        <v>38</v>
      </c>
      <c r="O218" s="92"/>
      <c r="P218" s="244">
        <f>O218*H218</f>
        <v>0</v>
      </c>
      <c r="Q218" s="244">
        <v>1.8907700000000001</v>
      </c>
      <c r="R218" s="244">
        <f>Q218*H218</f>
        <v>2.5525395000000004</v>
      </c>
      <c r="S218" s="244">
        <v>0</v>
      </c>
      <c r="T218" s="24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6" t="s">
        <v>198</v>
      </c>
      <c r="AT218" s="246" t="s">
        <v>194</v>
      </c>
      <c r="AU218" s="246" t="s">
        <v>81</v>
      </c>
      <c r="AY218" s="18" t="s">
        <v>191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18" t="s">
        <v>81</v>
      </c>
      <c r="BK218" s="247">
        <f>ROUND(I218*H218,2)</f>
        <v>0</v>
      </c>
      <c r="BL218" s="18" t="s">
        <v>198</v>
      </c>
      <c r="BM218" s="246" t="s">
        <v>2159</v>
      </c>
    </row>
    <row r="219" s="2" customFormat="1">
      <c r="A219" s="39"/>
      <c r="B219" s="40"/>
      <c r="C219" s="41"/>
      <c r="D219" s="248" t="s">
        <v>200</v>
      </c>
      <c r="E219" s="41"/>
      <c r="F219" s="249" t="s">
        <v>2004</v>
      </c>
      <c r="G219" s="41"/>
      <c r="H219" s="41"/>
      <c r="I219" s="145"/>
      <c r="J219" s="41"/>
      <c r="K219" s="41"/>
      <c r="L219" s="45"/>
      <c r="M219" s="250"/>
      <c r="N219" s="251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200</v>
      </c>
      <c r="AU219" s="18" t="s">
        <v>81</v>
      </c>
    </row>
    <row r="220" s="2" customFormat="1">
      <c r="A220" s="39"/>
      <c r="B220" s="40"/>
      <c r="C220" s="41"/>
      <c r="D220" s="248" t="s">
        <v>277</v>
      </c>
      <c r="E220" s="41"/>
      <c r="F220" s="284" t="s">
        <v>2006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277</v>
      </c>
      <c r="AU220" s="18" t="s">
        <v>81</v>
      </c>
    </row>
    <row r="221" s="14" customFormat="1">
      <c r="A221" s="14"/>
      <c r="B221" s="262"/>
      <c r="C221" s="263"/>
      <c r="D221" s="248" t="s">
        <v>201</v>
      </c>
      <c r="E221" s="264" t="s">
        <v>1</v>
      </c>
      <c r="F221" s="265" t="s">
        <v>2160</v>
      </c>
      <c r="G221" s="263"/>
      <c r="H221" s="266">
        <v>1.3500000000000001</v>
      </c>
      <c r="I221" s="267"/>
      <c r="J221" s="263"/>
      <c r="K221" s="263"/>
      <c r="L221" s="268"/>
      <c r="M221" s="269"/>
      <c r="N221" s="270"/>
      <c r="O221" s="270"/>
      <c r="P221" s="270"/>
      <c r="Q221" s="270"/>
      <c r="R221" s="270"/>
      <c r="S221" s="270"/>
      <c r="T221" s="27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2" t="s">
        <v>201</v>
      </c>
      <c r="AU221" s="272" t="s">
        <v>81</v>
      </c>
      <c r="AV221" s="14" t="s">
        <v>83</v>
      </c>
      <c r="AW221" s="14" t="s">
        <v>30</v>
      </c>
      <c r="AX221" s="14" t="s">
        <v>73</v>
      </c>
      <c r="AY221" s="272" t="s">
        <v>191</v>
      </c>
    </row>
    <row r="222" s="15" customFormat="1">
      <c r="A222" s="15"/>
      <c r="B222" s="273"/>
      <c r="C222" s="274"/>
      <c r="D222" s="248" t="s">
        <v>201</v>
      </c>
      <c r="E222" s="275" t="s">
        <v>1</v>
      </c>
      <c r="F222" s="276" t="s">
        <v>205</v>
      </c>
      <c r="G222" s="274"/>
      <c r="H222" s="277">
        <v>1.3500000000000001</v>
      </c>
      <c r="I222" s="278"/>
      <c r="J222" s="274"/>
      <c r="K222" s="274"/>
      <c r="L222" s="279"/>
      <c r="M222" s="280"/>
      <c r="N222" s="281"/>
      <c r="O222" s="281"/>
      <c r="P222" s="281"/>
      <c r="Q222" s="281"/>
      <c r="R222" s="281"/>
      <c r="S222" s="281"/>
      <c r="T222" s="28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83" t="s">
        <v>201</v>
      </c>
      <c r="AU222" s="283" t="s">
        <v>81</v>
      </c>
      <c r="AV222" s="15" t="s">
        <v>198</v>
      </c>
      <c r="AW222" s="15" t="s">
        <v>30</v>
      </c>
      <c r="AX222" s="15" t="s">
        <v>81</v>
      </c>
      <c r="AY222" s="283" t="s">
        <v>191</v>
      </c>
    </row>
    <row r="223" s="12" customFormat="1" ht="25.92" customHeight="1">
      <c r="A223" s="12"/>
      <c r="B223" s="220"/>
      <c r="C223" s="221"/>
      <c r="D223" s="222" t="s">
        <v>72</v>
      </c>
      <c r="E223" s="223" t="s">
        <v>2161</v>
      </c>
      <c r="F223" s="223" t="s">
        <v>2162</v>
      </c>
      <c r="G223" s="221"/>
      <c r="H223" s="221"/>
      <c r="I223" s="224"/>
      <c r="J223" s="225">
        <f>BK223</f>
        <v>0</v>
      </c>
      <c r="K223" s="221"/>
      <c r="L223" s="226"/>
      <c r="M223" s="227"/>
      <c r="N223" s="228"/>
      <c r="O223" s="228"/>
      <c r="P223" s="229">
        <f>SUM(P224:P228)</f>
        <v>0</v>
      </c>
      <c r="Q223" s="228"/>
      <c r="R223" s="229">
        <f>SUM(R224:R228)</f>
        <v>0.015900000000000001</v>
      </c>
      <c r="S223" s="228"/>
      <c r="T223" s="230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1" t="s">
        <v>198</v>
      </c>
      <c r="AT223" s="232" t="s">
        <v>72</v>
      </c>
      <c r="AU223" s="232" t="s">
        <v>73</v>
      </c>
      <c r="AY223" s="231" t="s">
        <v>191</v>
      </c>
      <c r="BK223" s="233">
        <f>SUM(BK224:BK228)</f>
        <v>0</v>
      </c>
    </row>
    <row r="224" s="2" customFormat="1" ht="16.5" customHeight="1">
      <c r="A224" s="39"/>
      <c r="B224" s="40"/>
      <c r="C224" s="236" t="s">
        <v>340</v>
      </c>
      <c r="D224" s="236" t="s">
        <v>194</v>
      </c>
      <c r="E224" s="237" t="s">
        <v>2163</v>
      </c>
      <c r="F224" s="238" t="s">
        <v>2164</v>
      </c>
      <c r="G224" s="239" t="s">
        <v>1043</v>
      </c>
      <c r="H224" s="240">
        <v>15</v>
      </c>
      <c r="I224" s="241"/>
      <c r="J224" s="240">
        <f>ROUND(I224*H224,2)</f>
        <v>0</v>
      </c>
      <c r="K224" s="238" t="s">
        <v>1879</v>
      </c>
      <c r="L224" s="45"/>
      <c r="M224" s="242" t="s">
        <v>1</v>
      </c>
      <c r="N224" s="243" t="s">
        <v>38</v>
      </c>
      <c r="O224" s="92"/>
      <c r="P224" s="244">
        <f>O224*H224</f>
        <v>0</v>
      </c>
      <c r="Q224" s="244">
        <v>0.00106</v>
      </c>
      <c r="R224" s="244">
        <f>Q224*H224</f>
        <v>0.015900000000000001</v>
      </c>
      <c r="S224" s="244">
        <v>0</v>
      </c>
      <c r="T224" s="24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6" t="s">
        <v>198</v>
      </c>
      <c r="AT224" s="246" t="s">
        <v>194</v>
      </c>
      <c r="AU224" s="246" t="s">
        <v>81</v>
      </c>
      <c r="AY224" s="18" t="s">
        <v>191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18" t="s">
        <v>81</v>
      </c>
      <c r="BK224" s="247">
        <f>ROUND(I224*H224,2)</f>
        <v>0</v>
      </c>
      <c r="BL224" s="18" t="s">
        <v>198</v>
      </c>
      <c r="BM224" s="246" t="s">
        <v>2165</v>
      </c>
    </row>
    <row r="225" s="2" customFormat="1">
      <c r="A225" s="39"/>
      <c r="B225" s="40"/>
      <c r="C225" s="41"/>
      <c r="D225" s="248" t="s">
        <v>200</v>
      </c>
      <c r="E225" s="41"/>
      <c r="F225" s="249" t="s">
        <v>2164</v>
      </c>
      <c r="G225" s="41"/>
      <c r="H225" s="41"/>
      <c r="I225" s="145"/>
      <c r="J225" s="41"/>
      <c r="K225" s="41"/>
      <c r="L225" s="45"/>
      <c r="M225" s="250"/>
      <c r="N225" s="251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200</v>
      </c>
      <c r="AU225" s="18" t="s">
        <v>81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2166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81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4" customFormat="1">
      <c r="A227" s="14"/>
      <c r="B227" s="262"/>
      <c r="C227" s="263"/>
      <c r="D227" s="248" t="s">
        <v>201</v>
      </c>
      <c r="E227" s="264" t="s">
        <v>1</v>
      </c>
      <c r="F227" s="265" t="s">
        <v>8</v>
      </c>
      <c r="G227" s="263"/>
      <c r="H227" s="266">
        <v>15</v>
      </c>
      <c r="I227" s="267"/>
      <c r="J227" s="263"/>
      <c r="K227" s="263"/>
      <c r="L227" s="268"/>
      <c r="M227" s="269"/>
      <c r="N227" s="270"/>
      <c r="O227" s="270"/>
      <c r="P227" s="270"/>
      <c r="Q227" s="270"/>
      <c r="R227" s="270"/>
      <c r="S227" s="270"/>
      <c r="T227" s="27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2" t="s">
        <v>201</v>
      </c>
      <c r="AU227" s="272" t="s">
        <v>81</v>
      </c>
      <c r="AV227" s="14" t="s">
        <v>83</v>
      </c>
      <c r="AW227" s="14" t="s">
        <v>30</v>
      </c>
      <c r="AX227" s="14" t="s">
        <v>73</v>
      </c>
      <c r="AY227" s="272" t="s">
        <v>191</v>
      </c>
    </row>
    <row r="228" s="15" customFormat="1">
      <c r="A228" s="15"/>
      <c r="B228" s="273"/>
      <c r="C228" s="274"/>
      <c r="D228" s="248" t="s">
        <v>201</v>
      </c>
      <c r="E228" s="275" t="s">
        <v>1</v>
      </c>
      <c r="F228" s="276" t="s">
        <v>205</v>
      </c>
      <c r="G228" s="274"/>
      <c r="H228" s="277">
        <v>15</v>
      </c>
      <c r="I228" s="278"/>
      <c r="J228" s="274"/>
      <c r="K228" s="274"/>
      <c r="L228" s="279"/>
      <c r="M228" s="280"/>
      <c r="N228" s="281"/>
      <c r="O228" s="281"/>
      <c r="P228" s="281"/>
      <c r="Q228" s="281"/>
      <c r="R228" s="281"/>
      <c r="S228" s="281"/>
      <c r="T228" s="28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83" t="s">
        <v>201</v>
      </c>
      <c r="AU228" s="283" t="s">
        <v>81</v>
      </c>
      <c r="AV228" s="15" t="s">
        <v>198</v>
      </c>
      <c r="AW228" s="15" t="s">
        <v>30</v>
      </c>
      <c r="AX228" s="15" t="s">
        <v>81</v>
      </c>
      <c r="AY228" s="283" t="s">
        <v>191</v>
      </c>
    </row>
    <row r="229" s="12" customFormat="1" ht="25.92" customHeight="1">
      <c r="A229" s="12"/>
      <c r="B229" s="220"/>
      <c r="C229" s="221"/>
      <c r="D229" s="222" t="s">
        <v>72</v>
      </c>
      <c r="E229" s="223" t="s">
        <v>809</v>
      </c>
      <c r="F229" s="223" t="s">
        <v>2167</v>
      </c>
      <c r="G229" s="221"/>
      <c r="H229" s="221"/>
      <c r="I229" s="224"/>
      <c r="J229" s="225">
        <f>BK229</f>
        <v>0</v>
      </c>
      <c r="K229" s="221"/>
      <c r="L229" s="226"/>
      <c r="M229" s="227"/>
      <c r="N229" s="228"/>
      <c r="O229" s="228"/>
      <c r="P229" s="229">
        <f>SUM(P230:P235)</f>
        <v>0</v>
      </c>
      <c r="Q229" s="228"/>
      <c r="R229" s="229">
        <f>SUM(R230:R235)</f>
        <v>0.64641999999999999</v>
      </c>
      <c r="S229" s="228"/>
      <c r="T229" s="230">
        <f>SUM(T230:T235)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1" t="s">
        <v>198</v>
      </c>
      <c r="AT229" s="232" t="s">
        <v>72</v>
      </c>
      <c r="AU229" s="232" t="s">
        <v>73</v>
      </c>
      <c r="AY229" s="231" t="s">
        <v>191</v>
      </c>
      <c r="BK229" s="233">
        <f>SUM(BK230:BK235)</f>
        <v>0</v>
      </c>
    </row>
    <row r="230" s="2" customFormat="1" ht="16.5" customHeight="1">
      <c r="A230" s="39"/>
      <c r="B230" s="40"/>
      <c r="C230" s="236" t="s">
        <v>346</v>
      </c>
      <c r="D230" s="236" t="s">
        <v>194</v>
      </c>
      <c r="E230" s="237" t="s">
        <v>2168</v>
      </c>
      <c r="F230" s="238" t="s">
        <v>2169</v>
      </c>
      <c r="G230" s="239" t="s">
        <v>314</v>
      </c>
      <c r="H230" s="240">
        <v>2</v>
      </c>
      <c r="I230" s="241"/>
      <c r="J230" s="240">
        <f>ROUND(I230*H230,2)</f>
        <v>0</v>
      </c>
      <c r="K230" s="238" t="s">
        <v>1879</v>
      </c>
      <c r="L230" s="45"/>
      <c r="M230" s="242" t="s">
        <v>1</v>
      </c>
      <c r="N230" s="243" t="s">
        <v>38</v>
      </c>
      <c r="O230" s="92"/>
      <c r="P230" s="244">
        <f>O230*H230</f>
        <v>0</v>
      </c>
      <c r="Q230" s="244">
        <v>0.32321</v>
      </c>
      <c r="R230" s="244">
        <f>Q230*H230</f>
        <v>0.64641999999999999</v>
      </c>
      <c r="S230" s="244">
        <v>0</v>
      </c>
      <c r="T230" s="24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6" t="s">
        <v>198</v>
      </c>
      <c r="AT230" s="246" t="s">
        <v>194</v>
      </c>
      <c r="AU230" s="246" t="s">
        <v>81</v>
      </c>
      <c r="AY230" s="18" t="s">
        <v>191</v>
      </c>
      <c r="BE230" s="247">
        <f>IF(N230="základní",J230,0)</f>
        <v>0</v>
      </c>
      <c r="BF230" s="247">
        <f>IF(N230="snížená",J230,0)</f>
        <v>0</v>
      </c>
      <c r="BG230" s="247">
        <f>IF(N230="zákl. přenesená",J230,0)</f>
        <v>0</v>
      </c>
      <c r="BH230" s="247">
        <f>IF(N230="sníž. přenesená",J230,0)</f>
        <v>0</v>
      </c>
      <c r="BI230" s="247">
        <f>IF(N230="nulová",J230,0)</f>
        <v>0</v>
      </c>
      <c r="BJ230" s="18" t="s">
        <v>81</v>
      </c>
      <c r="BK230" s="247">
        <f>ROUND(I230*H230,2)</f>
        <v>0</v>
      </c>
      <c r="BL230" s="18" t="s">
        <v>198</v>
      </c>
      <c r="BM230" s="246" t="s">
        <v>2170</v>
      </c>
    </row>
    <row r="231" s="2" customFormat="1">
      <c r="A231" s="39"/>
      <c r="B231" s="40"/>
      <c r="C231" s="41"/>
      <c r="D231" s="248" t="s">
        <v>200</v>
      </c>
      <c r="E231" s="41"/>
      <c r="F231" s="249" t="s">
        <v>2169</v>
      </c>
      <c r="G231" s="41"/>
      <c r="H231" s="41"/>
      <c r="I231" s="145"/>
      <c r="J231" s="41"/>
      <c r="K231" s="41"/>
      <c r="L231" s="45"/>
      <c r="M231" s="250"/>
      <c r="N231" s="251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200</v>
      </c>
      <c r="AU231" s="18" t="s">
        <v>81</v>
      </c>
    </row>
    <row r="232" s="2" customFormat="1">
      <c r="A232" s="39"/>
      <c r="B232" s="40"/>
      <c r="C232" s="41"/>
      <c r="D232" s="248" t="s">
        <v>277</v>
      </c>
      <c r="E232" s="41"/>
      <c r="F232" s="284" t="s">
        <v>2171</v>
      </c>
      <c r="G232" s="41"/>
      <c r="H232" s="41"/>
      <c r="I232" s="145"/>
      <c r="J232" s="41"/>
      <c r="K232" s="41"/>
      <c r="L232" s="45"/>
      <c r="M232" s="250"/>
      <c r="N232" s="251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277</v>
      </c>
      <c r="AU232" s="18" t="s">
        <v>81</v>
      </c>
    </row>
    <row r="233" s="13" customFormat="1">
      <c r="A233" s="13"/>
      <c r="B233" s="252"/>
      <c r="C233" s="253"/>
      <c r="D233" s="248" t="s">
        <v>201</v>
      </c>
      <c r="E233" s="254" t="s">
        <v>1</v>
      </c>
      <c r="F233" s="255" t="s">
        <v>2172</v>
      </c>
      <c r="G233" s="253"/>
      <c r="H233" s="254" t="s">
        <v>1</v>
      </c>
      <c r="I233" s="256"/>
      <c r="J233" s="253"/>
      <c r="K233" s="253"/>
      <c r="L233" s="257"/>
      <c r="M233" s="258"/>
      <c r="N233" s="259"/>
      <c r="O233" s="259"/>
      <c r="P233" s="259"/>
      <c r="Q233" s="259"/>
      <c r="R233" s="259"/>
      <c r="S233" s="259"/>
      <c r="T233" s="26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1" t="s">
        <v>201</v>
      </c>
      <c r="AU233" s="261" t="s">
        <v>81</v>
      </c>
      <c r="AV233" s="13" t="s">
        <v>81</v>
      </c>
      <c r="AW233" s="13" t="s">
        <v>30</v>
      </c>
      <c r="AX233" s="13" t="s">
        <v>73</v>
      </c>
      <c r="AY233" s="261" t="s">
        <v>191</v>
      </c>
    </row>
    <row r="234" s="14" customFormat="1">
      <c r="A234" s="14"/>
      <c r="B234" s="262"/>
      <c r="C234" s="263"/>
      <c r="D234" s="248" t="s">
        <v>201</v>
      </c>
      <c r="E234" s="264" t="s">
        <v>1</v>
      </c>
      <c r="F234" s="265" t="s">
        <v>83</v>
      </c>
      <c r="G234" s="263"/>
      <c r="H234" s="266">
        <v>2</v>
      </c>
      <c r="I234" s="267"/>
      <c r="J234" s="263"/>
      <c r="K234" s="263"/>
      <c r="L234" s="268"/>
      <c r="M234" s="269"/>
      <c r="N234" s="270"/>
      <c r="O234" s="270"/>
      <c r="P234" s="270"/>
      <c r="Q234" s="270"/>
      <c r="R234" s="270"/>
      <c r="S234" s="270"/>
      <c r="T234" s="27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2" t="s">
        <v>201</v>
      </c>
      <c r="AU234" s="272" t="s">
        <v>81</v>
      </c>
      <c r="AV234" s="14" t="s">
        <v>83</v>
      </c>
      <c r="AW234" s="14" t="s">
        <v>30</v>
      </c>
      <c r="AX234" s="14" t="s">
        <v>73</v>
      </c>
      <c r="AY234" s="272" t="s">
        <v>191</v>
      </c>
    </row>
    <row r="235" s="15" customFormat="1">
      <c r="A235" s="15"/>
      <c r="B235" s="273"/>
      <c r="C235" s="274"/>
      <c r="D235" s="248" t="s">
        <v>201</v>
      </c>
      <c r="E235" s="275" t="s">
        <v>1</v>
      </c>
      <c r="F235" s="276" t="s">
        <v>205</v>
      </c>
      <c r="G235" s="274"/>
      <c r="H235" s="277">
        <v>2</v>
      </c>
      <c r="I235" s="278"/>
      <c r="J235" s="274"/>
      <c r="K235" s="274"/>
      <c r="L235" s="279"/>
      <c r="M235" s="280"/>
      <c r="N235" s="281"/>
      <c r="O235" s="281"/>
      <c r="P235" s="281"/>
      <c r="Q235" s="281"/>
      <c r="R235" s="281"/>
      <c r="S235" s="281"/>
      <c r="T235" s="28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83" t="s">
        <v>201</v>
      </c>
      <c r="AU235" s="283" t="s">
        <v>81</v>
      </c>
      <c r="AV235" s="15" t="s">
        <v>198</v>
      </c>
      <c r="AW235" s="15" t="s">
        <v>30</v>
      </c>
      <c r="AX235" s="15" t="s">
        <v>81</v>
      </c>
      <c r="AY235" s="283" t="s">
        <v>191</v>
      </c>
    </row>
    <row r="236" s="12" customFormat="1" ht="25.92" customHeight="1">
      <c r="A236" s="12"/>
      <c r="B236" s="220"/>
      <c r="C236" s="221"/>
      <c r="D236" s="222" t="s">
        <v>72</v>
      </c>
      <c r="E236" s="223" t="s">
        <v>854</v>
      </c>
      <c r="F236" s="223" t="s">
        <v>2029</v>
      </c>
      <c r="G236" s="221"/>
      <c r="H236" s="221"/>
      <c r="I236" s="224"/>
      <c r="J236" s="225">
        <f>BK236</f>
        <v>0</v>
      </c>
      <c r="K236" s="221"/>
      <c r="L236" s="226"/>
      <c r="M236" s="227"/>
      <c r="N236" s="228"/>
      <c r="O236" s="228"/>
      <c r="P236" s="229">
        <f>SUM(P237:P275)</f>
        <v>0</v>
      </c>
      <c r="Q236" s="228"/>
      <c r="R236" s="229">
        <f>SUM(R237:R275)</f>
        <v>6.2594399999999997</v>
      </c>
      <c r="S236" s="228"/>
      <c r="T236" s="230">
        <f>SUM(T237:T275)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1" t="s">
        <v>198</v>
      </c>
      <c r="AT236" s="232" t="s">
        <v>72</v>
      </c>
      <c r="AU236" s="232" t="s">
        <v>73</v>
      </c>
      <c r="AY236" s="231" t="s">
        <v>191</v>
      </c>
      <c r="BK236" s="233">
        <f>SUM(BK237:BK275)</f>
        <v>0</v>
      </c>
    </row>
    <row r="237" s="2" customFormat="1" ht="16.5" customHeight="1">
      <c r="A237" s="39"/>
      <c r="B237" s="40"/>
      <c r="C237" s="236" t="s">
        <v>7</v>
      </c>
      <c r="D237" s="236" t="s">
        <v>194</v>
      </c>
      <c r="E237" s="237" t="s">
        <v>2173</v>
      </c>
      <c r="F237" s="238" t="s">
        <v>2174</v>
      </c>
      <c r="G237" s="239" t="s">
        <v>370</v>
      </c>
      <c r="H237" s="240">
        <v>10</v>
      </c>
      <c r="I237" s="241"/>
      <c r="J237" s="240">
        <f>ROUND(I237*H237,2)</f>
        <v>0</v>
      </c>
      <c r="K237" s="238" t="s">
        <v>1879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0.0132</v>
      </c>
      <c r="R237" s="244">
        <f>Q237*H237</f>
        <v>0.13200000000000001</v>
      </c>
      <c r="S237" s="244">
        <v>0</v>
      </c>
      <c r="T237" s="24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198</v>
      </c>
      <c r="AT237" s="246" t="s">
        <v>194</v>
      </c>
      <c r="AU237" s="246" t="s">
        <v>81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198</v>
      </c>
      <c r="BM237" s="246" t="s">
        <v>2175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2174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81</v>
      </c>
    </row>
    <row r="239" s="2" customFormat="1">
      <c r="A239" s="39"/>
      <c r="B239" s="40"/>
      <c r="C239" s="41"/>
      <c r="D239" s="248" t="s">
        <v>277</v>
      </c>
      <c r="E239" s="41"/>
      <c r="F239" s="284" t="s">
        <v>2176</v>
      </c>
      <c r="G239" s="41"/>
      <c r="H239" s="41"/>
      <c r="I239" s="145"/>
      <c r="J239" s="41"/>
      <c r="K239" s="41"/>
      <c r="L239" s="45"/>
      <c r="M239" s="250"/>
      <c r="N239" s="251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277</v>
      </c>
      <c r="AU239" s="18" t="s">
        <v>81</v>
      </c>
    </row>
    <row r="240" s="14" customFormat="1">
      <c r="A240" s="14"/>
      <c r="B240" s="262"/>
      <c r="C240" s="263"/>
      <c r="D240" s="248" t="s">
        <v>201</v>
      </c>
      <c r="E240" s="264" t="s">
        <v>1</v>
      </c>
      <c r="F240" s="265" t="s">
        <v>280</v>
      </c>
      <c r="G240" s="263"/>
      <c r="H240" s="266">
        <v>10</v>
      </c>
      <c r="I240" s="267"/>
      <c r="J240" s="263"/>
      <c r="K240" s="263"/>
      <c r="L240" s="268"/>
      <c r="M240" s="269"/>
      <c r="N240" s="270"/>
      <c r="O240" s="270"/>
      <c r="P240" s="270"/>
      <c r="Q240" s="270"/>
      <c r="R240" s="270"/>
      <c r="S240" s="270"/>
      <c r="T240" s="27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72" t="s">
        <v>201</v>
      </c>
      <c r="AU240" s="272" t="s">
        <v>81</v>
      </c>
      <c r="AV240" s="14" t="s">
        <v>83</v>
      </c>
      <c r="AW240" s="14" t="s">
        <v>30</v>
      </c>
      <c r="AX240" s="14" t="s">
        <v>73</v>
      </c>
      <c r="AY240" s="272" t="s">
        <v>191</v>
      </c>
    </row>
    <row r="241" s="15" customFormat="1">
      <c r="A241" s="15"/>
      <c r="B241" s="273"/>
      <c r="C241" s="274"/>
      <c r="D241" s="248" t="s">
        <v>201</v>
      </c>
      <c r="E241" s="275" t="s">
        <v>1</v>
      </c>
      <c r="F241" s="276" t="s">
        <v>205</v>
      </c>
      <c r="G241" s="274"/>
      <c r="H241" s="277">
        <v>10</v>
      </c>
      <c r="I241" s="278"/>
      <c r="J241" s="274"/>
      <c r="K241" s="274"/>
      <c r="L241" s="279"/>
      <c r="M241" s="280"/>
      <c r="N241" s="281"/>
      <c r="O241" s="281"/>
      <c r="P241" s="281"/>
      <c r="Q241" s="281"/>
      <c r="R241" s="281"/>
      <c r="S241" s="281"/>
      <c r="T241" s="28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83" t="s">
        <v>201</v>
      </c>
      <c r="AU241" s="283" t="s">
        <v>81</v>
      </c>
      <c r="AV241" s="15" t="s">
        <v>198</v>
      </c>
      <c r="AW241" s="15" t="s">
        <v>30</v>
      </c>
      <c r="AX241" s="15" t="s">
        <v>81</v>
      </c>
      <c r="AY241" s="283" t="s">
        <v>191</v>
      </c>
    </row>
    <row r="242" s="2" customFormat="1" ht="16.5" customHeight="1">
      <c r="A242" s="39"/>
      <c r="B242" s="40"/>
      <c r="C242" s="236" t="s">
        <v>367</v>
      </c>
      <c r="D242" s="236" t="s">
        <v>194</v>
      </c>
      <c r="E242" s="237" t="s">
        <v>2177</v>
      </c>
      <c r="F242" s="238" t="s">
        <v>2178</v>
      </c>
      <c r="G242" s="239" t="s">
        <v>370</v>
      </c>
      <c r="H242" s="240">
        <v>1</v>
      </c>
      <c r="I242" s="241"/>
      <c r="J242" s="240">
        <f>ROUND(I242*H242,2)</f>
        <v>0</v>
      </c>
      <c r="K242" s="238" t="s">
        <v>1879</v>
      </c>
      <c r="L242" s="45"/>
      <c r="M242" s="242" t="s">
        <v>1</v>
      </c>
      <c r="N242" s="243" t="s">
        <v>38</v>
      </c>
      <c r="O242" s="92"/>
      <c r="P242" s="244">
        <f>O242*H242</f>
        <v>0</v>
      </c>
      <c r="Q242" s="244">
        <v>0.014069999999999999</v>
      </c>
      <c r="R242" s="244">
        <f>Q242*H242</f>
        <v>0.014069999999999999</v>
      </c>
      <c r="S242" s="244">
        <v>0</v>
      </c>
      <c r="T242" s="24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6" t="s">
        <v>198</v>
      </c>
      <c r="AT242" s="246" t="s">
        <v>194</v>
      </c>
      <c r="AU242" s="246" t="s">
        <v>81</v>
      </c>
      <c r="AY242" s="18" t="s">
        <v>191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18" t="s">
        <v>81</v>
      </c>
      <c r="BK242" s="247">
        <f>ROUND(I242*H242,2)</f>
        <v>0</v>
      </c>
      <c r="BL242" s="18" t="s">
        <v>198</v>
      </c>
      <c r="BM242" s="246" t="s">
        <v>2179</v>
      </c>
    </row>
    <row r="243" s="2" customFormat="1">
      <c r="A243" s="39"/>
      <c r="B243" s="40"/>
      <c r="C243" s="41"/>
      <c r="D243" s="248" t="s">
        <v>200</v>
      </c>
      <c r="E243" s="41"/>
      <c r="F243" s="249" t="s">
        <v>2178</v>
      </c>
      <c r="G243" s="41"/>
      <c r="H243" s="41"/>
      <c r="I243" s="145"/>
      <c r="J243" s="41"/>
      <c r="K243" s="41"/>
      <c r="L243" s="45"/>
      <c r="M243" s="250"/>
      <c r="N243" s="251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200</v>
      </c>
      <c r="AU243" s="18" t="s">
        <v>81</v>
      </c>
    </row>
    <row r="244" s="2" customFormat="1">
      <c r="A244" s="39"/>
      <c r="B244" s="40"/>
      <c r="C244" s="41"/>
      <c r="D244" s="248" t="s">
        <v>277</v>
      </c>
      <c r="E244" s="41"/>
      <c r="F244" s="284" t="s">
        <v>2180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277</v>
      </c>
      <c r="AU244" s="18" t="s">
        <v>81</v>
      </c>
    </row>
    <row r="245" s="13" customFormat="1">
      <c r="A245" s="13"/>
      <c r="B245" s="252"/>
      <c r="C245" s="253"/>
      <c r="D245" s="248" t="s">
        <v>201</v>
      </c>
      <c r="E245" s="254" t="s">
        <v>1</v>
      </c>
      <c r="F245" s="255" t="s">
        <v>2119</v>
      </c>
      <c r="G245" s="253"/>
      <c r="H245" s="254" t="s">
        <v>1</v>
      </c>
      <c r="I245" s="256"/>
      <c r="J245" s="253"/>
      <c r="K245" s="253"/>
      <c r="L245" s="257"/>
      <c r="M245" s="258"/>
      <c r="N245" s="259"/>
      <c r="O245" s="259"/>
      <c r="P245" s="259"/>
      <c r="Q245" s="259"/>
      <c r="R245" s="259"/>
      <c r="S245" s="259"/>
      <c r="T245" s="26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1" t="s">
        <v>201</v>
      </c>
      <c r="AU245" s="261" t="s">
        <v>81</v>
      </c>
      <c r="AV245" s="13" t="s">
        <v>81</v>
      </c>
      <c r="AW245" s="13" t="s">
        <v>30</v>
      </c>
      <c r="AX245" s="13" t="s">
        <v>73</v>
      </c>
      <c r="AY245" s="261" t="s">
        <v>191</v>
      </c>
    </row>
    <row r="246" s="14" customFormat="1">
      <c r="A246" s="14"/>
      <c r="B246" s="262"/>
      <c r="C246" s="263"/>
      <c r="D246" s="248" t="s">
        <v>201</v>
      </c>
      <c r="E246" s="264" t="s">
        <v>1</v>
      </c>
      <c r="F246" s="265" t="s">
        <v>81</v>
      </c>
      <c r="G246" s="263"/>
      <c r="H246" s="266">
        <v>1</v>
      </c>
      <c r="I246" s="267"/>
      <c r="J246" s="263"/>
      <c r="K246" s="263"/>
      <c r="L246" s="268"/>
      <c r="M246" s="269"/>
      <c r="N246" s="270"/>
      <c r="O246" s="270"/>
      <c r="P246" s="270"/>
      <c r="Q246" s="270"/>
      <c r="R246" s="270"/>
      <c r="S246" s="270"/>
      <c r="T246" s="27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2" t="s">
        <v>201</v>
      </c>
      <c r="AU246" s="272" t="s">
        <v>81</v>
      </c>
      <c r="AV246" s="14" t="s">
        <v>83</v>
      </c>
      <c r="AW246" s="14" t="s">
        <v>30</v>
      </c>
      <c r="AX246" s="14" t="s">
        <v>73</v>
      </c>
      <c r="AY246" s="272" t="s">
        <v>191</v>
      </c>
    </row>
    <row r="247" s="15" customFormat="1">
      <c r="A247" s="15"/>
      <c r="B247" s="273"/>
      <c r="C247" s="274"/>
      <c r="D247" s="248" t="s">
        <v>201</v>
      </c>
      <c r="E247" s="275" t="s">
        <v>1</v>
      </c>
      <c r="F247" s="276" t="s">
        <v>205</v>
      </c>
      <c r="G247" s="274"/>
      <c r="H247" s="277">
        <v>1</v>
      </c>
      <c r="I247" s="278"/>
      <c r="J247" s="274"/>
      <c r="K247" s="274"/>
      <c r="L247" s="279"/>
      <c r="M247" s="280"/>
      <c r="N247" s="281"/>
      <c r="O247" s="281"/>
      <c r="P247" s="281"/>
      <c r="Q247" s="281"/>
      <c r="R247" s="281"/>
      <c r="S247" s="281"/>
      <c r="T247" s="28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83" t="s">
        <v>201</v>
      </c>
      <c r="AU247" s="283" t="s">
        <v>81</v>
      </c>
      <c r="AV247" s="15" t="s">
        <v>198</v>
      </c>
      <c r="AW247" s="15" t="s">
        <v>30</v>
      </c>
      <c r="AX247" s="15" t="s">
        <v>81</v>
      </c>
      <c r="AY247" s="283" t="s">
        <v>191</v>
      </c>
    </row>
    <row r="248" s="2" customFormat="1" ht="16.5" customHeight="1">
      <c r="A248" s="39"/>
      <c r="B248" s="40"/>
      <c r="C248" s="236" t="s">
        <v>376</v>
      </c>
      <c r="D248" s="236" t="s">
        <v>194</v>
      </c>
      <c r="E248" s="237" t="s">
        <v>2181</v>
      </c>
      <c r="F248" s="238" t="s">
        <v>2046</v>
      </c>
      <c r="G248" s="239" t="s">
        <v>370</v>
      </c>
      <c r="H248" s="240">
        <v>1</v>
      </c>
      <c r="I248" s="241"/>
      <c r="J248" s="240">
        <f>ROUND(I248*H248,2)</f>
        <v>0</v>
      </c>
      <c r="K248" s="238" t="s">
        <v>1879</v>
      </c>
      <c r="L248" s="45"/>
      <c r="M248" s="242" t="s">
        <v>1</v>
      </c>
      <c r="N248" s="243" t="s">
        <v>38</v>
      </c>
      <c r="O248" s="92"/>
      <c r="P248" s="244">
        <f>O248*H248</f>
        <v>0</v>
      </c>
      <c r="Q248" s="244">
        <v>0.0070200000000000002</v>
      </c>
      <c r="R248" s="244">
        <f>Q248*H248</f>
        <v>0.0070200000000000002</v>
      </c>
      <c r="S248" s="244">
        <v>0</v>
      </c>
      <c r="T248" s="24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6" t="s">
        <v>198</v>
      </c>
      <c r="AT248" s="246" t="s">
        <v>194</v>
      </c>
      <c r="AU248" s="246" t="s">
        <v>81</v>
      </c>
      <c r="AY248" s="18" t="s">
        <v>191</v>
      </c>
      <c r="BE248" s="247">
        <f>IF(N248="základní",J248,0)</f>
        <v>0</v>
      </c>
      <c r="BF248" s="247">
        <f>IF(N248="snížená",J248,0)</f>
        <v>0</v>
      </c>
      <c r="BG248" s="247">
        <f>IF(N248="zákl. přenesená",J248,0)</f>
        <v>0</v>
      </c>
      <c r="BH248" s="247">
        <f>IF(N248="sníž. přenesená",J248,0)</f>
        <v>0</v>
      </c>
      <c r="BI248" s="247">
        <f>IF(N248="nulová",J248,0)</f>
        <v>0</v>
      </c>
      <c r="BJ248" s="18" t="s">
        <v>81</v>
      </c>
      <c r="BK248" s="247">
        <f>ROUND(I248*H248,2)</f>
        <v>0</v>
      </c>
      <c r="BL248" s="18" t="s">
        <v>198</v>
      </c>
      <c r="BM248" s="246" t="s">
        <v>2182</v>
      </c>
    </row>
    <row r="249" s="2" customFormat="1">
      <c r="A249" s="39"/>
      <c r="B249" s="40"/>
      <c r="C249" s="41"/>
      <c r="D249" s="248" t="s">
        <v>200</v>
      </c>
      <c r="E249" s="41"/>
      <c r="F249" s="249" t="s">
        <v>2046</v>
      </c>
      <c r="G249" s="41"/>
      <c r="H249" s="41"/>
      <c r="I249" s="145"/>
      <c r="J249" s="41"/>
      <c r="K249" s="41"/>
      <c r="L249" s="45"/>
      <c r="M249" s="250"/>
      <c r="N249" s="251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200</v>
      </c>
      <c r="AU249" s="18" t="s">
        <v>81</v>
      </c>
    </row>
    <row r="250" s="2" customFormat="1">
      <c r="A250" s="39"/>
      <c r="B250" s="40"/>
      <c r="C250" s="41"/>
      <c r="D250" s="248" t="s">
        <v>277</v>
      </c>
      <c r="E250" s="41"/>
      <c r="F250" s="284" t="s">
        <v>2183</v>
      </c>
      <c r="G250" s="41"/>
      <c r="H250" s="41"/>
      <c r="I250" s="145"/>
      <c r="J250" s="41"/>
      <c r="K250" s="41"/>
      <c r="L250" s="45"/>
      <c r="M250" s="250"/>
      <c r="N250" s="251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277</v>
      </c>
      <c r="AU250" s="18" t="s">
        <v>81</v>
      </c>
    </row>
    <row r="251" s="13" customFormat="1">
      <c r="A251" s="13"/>
      <c r="B251" s="252"/>
      <c r="C251" s="253"/>
      <c r="D251" s="248" t="s">
        <v>201</v>
      </c>
      <c r="E251" s="254" t="s">
        <v>1</v>
      </c>
      <c r="F251" s="255" t="s">
        <v>2119</v>
      </c>
      <c r="G251" s="253"/>
      <c r="H251" s="254" t="s">
        <v>1</v>
      </c>
      <c r="I251" s="256"/>
      <c r="J251" s="253"/>
      <c r="K251" s="253"/>
      <c r="L251" s="257"/>
      <c r="M251" s="258"/>
      <c r="N251" s="259"/>
      <c r="O251" s="259"/>
      <c r="P251" s="259"/>
      <c r="Q251" s="259"/>
      <c r="R251" s="259"/>
      <c r="S251" s="259"/>
      <c r="T251" s="26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1" t="s">
        <v>201</v>
      </c>
      <c r="AU251" s="261" t="s">
        <v>81</v>
      </c>
      <c r="AV251" s="13" t="s">
        <v>81</v>
      </c>
      <c r="AW251" s="13" t="s">
        <v>30</v>
      </c>
      <c r="AX251" s="13" t="s">
        <v>73</v>
      </c>
      <c r="AY251" s="261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81</v>
      </c>
      <c r="G252" s="263"/>
      <c r="H252" s="266">
        <v>1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81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5" customFormat="1">
      <c r="A253" s="15"/>
      <c r="B253" s="273"/>
      <c r="C253" s="274"/>
      <c r="D253" s="248" t="s">
        <v>201</v>
      </c>
      <c r="E253" s="275" t="s">
        <v>1</v>
      </c>
      <c r="F253" s="276" t="s">
        <v>205</v>
      </c>
      <c r="G253" s="274"/>
      <c r="H253" s="277">
        <v>1</v>
      </c>
      <c r="I253" s="278"/>
      <c r="J253" s="274"/>
      <c r="K253" s="274"/>
      <c r="L253" s="279"/>
      <c r="M253" s="280"/>
      <c r="N253" s="281"/>
      <c r="O253" s="281"/>
      <c r="P253" s="281"/>
      <c r="Q253" s="281"/>
      <c r="R253" s="281"/>
      <c r="S253" s="281"/>
      <c r="T253" s="28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3" t="s">
        <v>201</v>
      </c>
      <c r="AU253" s="283" t="s">
        <v>81</v>
      </c>
      <c r="AV253" s="15" t="s">
        <v>198</v>
      </c>
      <c r="AW253" s="15" t="s">
        <v>30</v>
      </c>
      <c r="AX253" s="15" t="s">
        <v>81</v>
      </c>
      <c r="AY253" s="283" t="s">
        <v>191</v>
      </c>
    </row>
    <row r="254" s="2" customFormat="1" ht="16.5" customHeight="1">
      <c r="A254" s="39"/>
      <c r="B254" s="40"/>
      <c r="C254" s="236" t="s">
        <v>387</v>
      </c>
      <c r="D254" s="236" t="s">
        <v>194</v>
      </c>
      <c r="E254" s="237" t="s">
        <v>2045</v>
      </c>
      <c r="F254" s="238" t="s">
        <v>2046</v>
      </c>
      <c r="G254" s="239" t="s">
        <v>370</v>
      </c>
      <c r="H254" s="240">
        <v>1</v>
      </c>
      <c r="I254" s="241"/>
      <c r="J254" s="240">
        <f>ROUND(I254*H254,2)</f>
        <v>0</v>
      </c>
      <c r="K254" s="238" t="s">
        <v>1879</v>
      </c>
      <c r="L254" s="45"/>
      <c r="M254" s="242" t="s">
        <v>1</v>
      </c>
      <c r="N254" s="243" t="s">
        <v>38</v>
      </c>
      <c r="O254" s="92"/>
      <c r="P254" s="244">
        <f>O254*H254</f>
        <v>0</v>
      </c>
      <c r="Q254" s="244">
        <v>0.16502</v>
      </c>
      <c r="R254" s="244">
        <f>Q254*H254</f>
        <v>0.16502</v>
      </c>
      <c r="S254" s="244">
        <v>0</v>
      </c>
      <c r="T254" s="24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6" t="s">
        <v>198</v>
      </c>
      <c r="AT254" s="246" t="s">
        <v>194</v>
      </c>
      <c r="AU254" s="246" t="s">
        <v>81</v>
      </c>
      <c r="AY254" s="18" t="s">
        <v>191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18" t="s">
        <v>81</v>
      </c>
      <c r="BK254" s="247">
        <f>ROUND(I254*H254,2)</f>
        <v>0</v>
      </c>
      <c r="BL254" s="18" t="s">
        <v>198</v>
      </c>
      <c r="BM254" s="246" t="s">
        <v>2184</v>
      </c>
    </row>
    <row r="255" s="2" customFormat="1">
      <c r="A255" s="39"/>
      <c r="B255" s="40"/>
      <c r="C255" s="41"/>
      <c r="D255" s="248" t="s">
        <v>200</v>
      </c>
      <c r="E255" s="41"/>
      <c r="F255" s="249" t="s">
        <v>2046</v>
      </c>
      <c r="G255" s="41"/>
      <c r="H255" s="41"/>
      <c r="I255" s="145"/>
      <c r="J255" s="41"/>
      <c r="K255" s="41"/>
      <c r="L255" s="45"/>
      <c r="M255" s="250"/>
      <c r="N255" s="251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200</v>
      </c>
      <c r="AU255" s="18" t="s">
        <v>81</v>
      </c>
    </row>
    <row r="256" s="2" customFormat="1">
      <c r="A256" s="39"/>
      <c r="B256" s="40"/>
      <c r="C256" s="41"/>
      <c r="D256" s="248" t="s">
        <v>277</v>
      </c>
      <c r="E256" s="41"/>
      <c r="F256" s="284" t="s">
        <v>2048</v>
      </c>
      <c r="G256" s="41"/>
      <c r="H256" s="41"/>
      <c r="I256" s="145"/>
      <c r="J256" s="41"/>
      <c r="K256" s="41"/>
      <c r="L256" s="45"/>
      <c r="M256" s="250"/>
      <c r="N256" s="251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277</v>
      </c>
      <c r="AU256" s="18" t="s">
        <v>81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2049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81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4" customFormat="1">
      <c r="A258" s="14"/>
      <c r="B258" s="262"/>
      <c r="C258" s="263"/>
      <c r="D258" s="248" t="s">
        <v>201</v>
      </c>
      <c r="E258" s="264" t="s">
        <v>1</v>
      </c>
      <c r="F258" s="265" t="s">
        <v>81</v>
      </c>
      <c r="G258" s="263"/>
      <c r="H258" s="266">
        <v>1</v>
      </c>
      <c r="I258" s="267"/>
      <c r="J258" s="263"/>
      <c r="K258" s="263"/>
      <c r="L258" s="268"/>
      <c r="M258" s="269"/>
      <c r="N258" s="270"/>
      <c r="O258" s="270"/>
      <c r="P258" s="270"/>
      <c r="Q258" s="270"/>
      <c r="R258" s="270"/>
      <c r="S258" s="270"/>
      <c r="T258" s="27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2" t="s">
        <v>201</v>
      </c>
      <c r="AU258" s="272" t="s">
        <v>81</v>
      </c>
      <c r="AV258" s="14" t="s">
        <v>83</v>
      </c>
      <c r="AW258" s="14" t="s">
        <v>30</v>
      </c>
      <c r="AX258" s="14" t="s">
        <v>73</v>
      </c>
      <c r="AY258" s="272" t="s">
        <v>191</v>
      </c>
    </row>
    <row r="259" s="15" customFormat="1">
      <c r="A259" s="15"/>
      <c r="B259" s="273"/>
      <c r="C259" s="274"/>
      <c r="D259" s="248" t="s">
        <v>201</v>
      </c>
      <c r="E259" s="275" t="s">
        <v>1</v>
      </c>
      <c r="F259" s="276" t="s">
        <v>205</v>
      </c>
      <c r="G259" s="274"/>
      <c r="H259" s="277">
        <v>1</v>
      </c>
      <c r="I259" s="278"/>
      <c r="J259" s="274"/>
      <c r="K259" s="274"/>
      <c r="L259" s="279"/>
      <c r="M259" s="280"/>
      <c r="N259" s="281"/>
      <c r="O259" s="281"/>
      <c r="P259" s="281"/>
      <c r="Q259" s="281"/>
      <c r="R259" s="281"/>
      <c r="S259" s="281"/>
      <c r="T259" s="28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83" t="s">
        <v>201</v>
      </c>
      <c r="AU259" s="283" t="s">
        <v>81</v>
      </c>
      <c r="AV259" s="15" t="s">
        <v>198</v>
      </c>
      <c r="AW259" s="15" t="s">
        <v>30</v>
      </c>
      <c r="AX259" s="15" t="s">
        <v>81</v>
      </c>
      <c r="AY259" s="283" t="s">
        <v>191</v>
      </c>
    </row>
    <row r="260" s="2" customFormat="1" ht="16.5" customHeight="1">
      <c r="A260" s="39"/>
      <c r="B260" s="40"/>
      <c r="C260" s="236" t="s">
        <v>395</v>
      </c>
      <c r="D260" s="236" t="s">
        <v>194</v>
      </c>
      <c r="E260" s="237" t="s">
        <v>2050</v>
      </c>
      <c r="F260" s="238" t="s">
        <v>2051</v>
      </c>
      <c r="G260" s="239" t="s">
        <v>370</v>
      </c>
      <c r="H260" s="240">
        <v>1</v>
      </c>
      <c r="I260" s="241"/>
      <c r="J260" s="240">
        <f>ROUND(I260*H260,2)</f>
        <v>0</v>
      </c>
      <c r="K260" s="238" t="s">
        <v>1879</v>
      </c>
      <c r="L260" s="45"/>
      <c r="M260" s="242" t="s">
        <v>1</v>
      </c>
      <c r="N260" s="243" t="s">
        <v>38</v>
      </c>
      <c r="O260" s="92"/>
      <c r="P260" s="244">
        <f>O260*H260</f>
        <v>0</v>
      </c>
      <c r="Q260" s="244">
        <v>0.43093999999999999</v>
      </c>
      <c r="R260" s="244">
        <f>Q260*H260</f>
        <v>0.43093999999999999</v>
      </c>
      <c r="S260" s="244">
        <v>0</v>
      </c>
      <c r="T260" s="24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6" t="s">
        <v>198</v>
      </c>
      <c r="AT260" s="246" t="s">
        <v>194</v>
      </c>
      <c r="AU260" s="246" t="s">
        <v>81</v>
      </c>
      <c r="AY260" s="18" t="s">
        <v>191</v>
      </c>
      <c r="BE260" s="247">
        <f>IF(N260="základní",J260,0)</f>
        <v>0</v>
      </c>
      <c r="BF260" s="247">
        <f>IF(N260="snížená",J260,0)</f>
        <v>0</v>
      </c>
      <c r="BG260" s="247">
        <f>IF(N260="zákl. přenesená",J260,0)</f>
        <v>0</v>
      </c>
      <c r="BH260" s="247">
        <f>IF(N260="sníž. přenesená",J260,0)</f>
        <v>0</v>
      </c>
      <c r="BI260" s="247">
        <f>IF(N260="nulová",J260,0)</f>
        <v>0</v>
      </c>
      <c r="BJ260" s="18" t="s">
        <v>81</v>
      </c>
      <c r="BK260" s="247">
        <f>ROUND(I260*H260,2)</f>
        <v>0</v>
      </c>
      <c r="BL260" s="18" t="s">
        <v>198</v>
      </c>
      <c r="BM260" s="246" t="s">
        <v>2185</v>
      </c>
    </row>
    <row r="261" s="2" customFormat="1">
      <c r="A261" s="39"/>
      <c r="B261" s="40"/>
      <c r="C261" s="41"/>
      <c r="D261" s="248" t="s">
        <v>200</v>
      </c>
      <c r="E261" s="41"/>
      <c r="F261" s="249" t="s">
        <v>2051</v>
      </c>
      <c r="G261" s="41"/>
      <c r="H261" s="41"/>
      <c r="I261" s="145"/>
      <c r="J261" s="41"/>
      <c r="K261" s="41"/>
      <c r="L261" s="45"/>
      <c r="M261" s="250"/>
      <c r="N261" s="251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200</v>
      </c>
      <c r="AU261" s="18" t="s">
        <v>81</v>
      </c>
    </row>
    <row r="262" s="14" customFormat="1">
      <c r="A262" s="14"/>
      <c r="B262" s="262"/>
      <c r="C262" s="263"/>
      <c r="D262" s="248" t="s">
        <v>201</v>
      </c>
      <c r="E262" s="264" t="s">
        <v>1</v>
      </c>
      <c r="F262" s="265" t="s">
        <v>81</v>
      </c>
      <c r="G262" s="263"/>
      <c r="H262" s="266">
        <v>1</v>
      </c>
      <c r="I262" s="267"/>
      <c r="J262" s="263"/>
      <c r="K262" s="263"/>
      <c r="L262" s="268"/>
      <c r="M262" s="269"/>
      <c r="N262" s="270"/>
      <c r="O262" s="270"/>
      <c r="P262" s="270"/>
      <c r="Q262" s="270"/>
      <c r="R262" s="270"/>
      <c r="S262" s="270"/>
      <c r="T262" s="27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2" t="s">
        <v>201</v>
      </c>
      <c r="AU262" s="272" t="s">
        <v>81</v>
      </c>
      <c r="AV262" s="14" t="s">
        <v>83</v>
      </c>
      <c r="AW262" s="14" t="s">
        <v>30</v>
      </c>
      <c r="AX262" s="14" t="s">
        <v>73</v>
      </c>
      <c r="AY262" s="272" t="s">
        <v>191</v>
      </c>
    </row>
    <row r="263" s="15" customFormat="1">
      <c r="A263" s="15"/>
      <c r="B263" s="273"/>
      <c r="C263" s="274"/>
      <c r="D263" s="248" t="s">
        <v>201</v>
      </c>
      <c r="E263" s="275" t="s">
        <v>1</v>
      </c>
      <c r="F263" s="276" t="s">
        <v>205</v>
      </c>
      <c r="G263" s="274"/>
      <c r="H263" s="277">
        <v>1</v>
      </c>
      <c r="I263" s="278"/>
      <c r="J263" s="274"/>
      <c r="K263" s="274"/>
      <c r="L263" s="279"/>
      <c r="M263" s="280"/>
      <c r="N263" s="281"/>
      <c r="O263" s="281"/>
      <c r="P263" s="281"/>
      <c r="Q263" s="281"/>
      <c r="R263" s="281"/>
      <c r="S263" s="281"/>
      <c r="T263" s="282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83" t="s">
        <v>201</v>
      </c>
      <c r="AU263" s="283" t="s">
        <v>81</v>
      </c>
      <c r="AV263" s="15" t="s">
        <v>198</v>
      </c>
      <c r="AW263" s="15" t="s">
        <v>30</v>
      </c>
      <c r="AX263" s="15" t="s">
        <v>81</v>
      </c>
      <c r="AY263" s="283" t="s">
        <v>191</v>
      </c>
    </row>
    <row r="264" s="2" customFormat="1" ht="16.5" customHeight="1">
      <c r="A264" s="39"/>
      <c r="B264" s="40"/>
      <c r="C264" s="236" t="s">
        <v>404</v>
      </c>
      <c r="D264" s="236" t="s">
        <v>194</v>
      </c>
      <c r="E264" s="237" t="s">
        <v>2040</v>
      </c>
      <c r="F264" s="238" t="s">
        <v>2041</v>
      </c>
      <c r="G264" s="239" t="s">
        <v>370</v>
      </c>
      <c r="H264" s="240">
        <v>5</v>
      </c>
      <c r="I264" s="241"/>
      <c r="J264" s="240">
        <f>ROUND(I264*H264,2)</f>
        <v>0</v>
      </c>
      <c r="K264" s="238" t="s">
        <v>1879</v>
      </c>
      <c r="L264" s="45"/>
      <c r="M264" s="242" t="s">
        <v>1</v>
      </c>
      <c r="N264" s="243" t="s">
        <v>38</v>
      </c>
      <c r="O264" s="92"/>
      <c r="P264" s="244">
        <f>O264*H264</f>
        <v>0</v>
      </c>
      <c r="Q264" s="244">
        <v>0.40952</v>
      </c>
      <c r="R264" s="244">
        <f>Q264*H264</f>
        <v>2.0476000000000001</v>
      </c>
      <c r="S264" s="244">
        <v>0</v>
      </c>
      <c r="T264" s="245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6" t="s">
        <v>198</v>
      </c>
      <c r="AT264" s="246" t="s">
        <v>194</v>
      </c>
      <c r="AU264" s="246" t="s">
        <v>81</v>
      </c>
      <c r="AY264" s="18" t="s">
        <v>191</v>
      </c>
      <c r="BE264" s="247">
        <f>IF(N264="základní",J264,0)</f>
        <v>0</v>
      </c>
      <c r="BF264" s="247">
        <f>IF(N264="snížená",J264,0)</f>
        <v>0</v>
      </c>
      <c r="BG264" s="247">
        <f>IF(N264="zákl. přenesená",J264,0)</f>
        <v>0</v>
      </c>
      <c r="BH264" s="247">
        <f>IF(N264="sníž. přenesená",J264,0)</f>
        <v>0</v>
      </c>
      <c r="BI264" s="247">
        <f>IF(N264="nulová",J264,0)</f>
        <v>0</v>
      </c>
      <c r="BJ264" s="18" t="s">
        <v>81</v>
      </c>
      <c r="BK264" s="247">
        <f>ROUND(I264*H264,2)</f>
        <v>0</v>
      </c>
      <c r="BL264" s="18" t="s">
        <v>198</v>
      </c>
      <c r="BM264" s="246" t="s">
        <v>2186</v>
      </c>
    </row>
    <row r="265" s="2" customFormat="1">
      <c r="A265" s="39"/>
      <c r="B265" s="40"/>
      <c r="C265" s="41"/>
      <c r="D265" s="248" t="s">
        <v>200</v>
      </c>
      <c r="E265" s="41"/>
      <c r="F265" s="249" t="s">
        <v>2041</v>
      </c>
      <c r="G265" s="41"/>
      <c r="H265" s="41"/>
      <c r="I265" s="145"/>
      <c r="J265" s="41"/>
      <c r="K265" s="41"/>
      <c r="L265" s="45"/>
      <c r="M265" s="250"/>
      <c r="N265" s="251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200</v>
      </c>
      <c r="AU265" s="18" t="s">
        <v>81</v>
      </c>
    </row>
    <row r="266" s="2" customFormat="1">
      <c r="A266" s="39"/>
      <c r="B266" s="40"/>
      <c r="C266" s="41"/>
      <c r="D266" s="248" t="s">
        <v>277</v>
      </c>
      <c r="E266" s="41"/>
      <c r="F266" s="284" t="s">
        <v>2043</v>
      </c>
      <c r="G266" s="41"/>
      <c r="H266" s="41"/>
      <c r="I266" s="145"/>
      <c r="J266" s="41"/>
      <c r="K266" s="41"/>
      <c r="L266" s="45"/>
      <c r="M266" s="250"/>
      <c r="N266" s="251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277</v>
      </c>
      <c r="AU266" s="18" t="s">
        <v>81</v>
      </c>
    </row>
    <row r="267" s="13" customFormat="1">
      <c r="A267" s="13"/>
      <c r="B267" s="252"/>
      <c r="C267" s="253"/>
      <c r="D267" s="248" t="s">
        <v>201</v>
      </c>
      <c r="E267" s="254" t="s">
        <v>1</v>
      </c>
      <c r="F267" s="255" t="s">
        <v>2044</v>
      </c>
      <c r="G267" s="253"/>
      <c r="H267" s="254" t="s">
        <v>1</v>
      </c>
      <c r="I267" s="256"/>
      <c r="J267" s="253"/>
      <c r="K267" s="253"/>
      <c r="L267" s="257"/>
      <c r="M267" s="258"/>
      <c r="N267" s="259"/>
      <c r="O267" s="259"/>
      <c r="P267" s="259"/>
      <c r="Q267" s="259"/>
      <c r="R267" s="259"/>
      <c r="S267" s="259"/>
      <c r="T267" s="26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1" t="s">
        <v>201</v>
      </c>
      <c r="AU267" s="261" t="s">
        <v>81</v>
      </c>
      <c r="AV267" s="13" t="s">
        <v>81</v>
      </c>
      <c r="AW267" s="13" t="s">
        <v>30</v>
      </c>
      <c r="AX267" s="13" t="s">
        <v>73</v>
      </c>
      <c r="AY267" s="261" t="s">
        <v>191</v>
      </c>
    </row>
    <row r="268" s="14" customFormat="1">
      <c r="A268" s="14"/>
      <c r="B268" s="262"/>
      <c r="C268" s="263"/>
      <c r="D268" s="248" t="s">
        <v>201</v>
      </c>
      <c r="E268" s="264" t="s">
        <v>1</v>
      </c>
      <c r="F268" s="265" t="s">
        <v>229</v>
      </c>
      <c r="G268" s="263"/>
      <c r="H268" s="266">
        <v>5</v>
      </c>
      <c r="I268" s="267"/>
      <c r="J268" s="263"/>
      <c r="K268" s="263"/>
      <c r="L268" s="268"/>
      <c r="M268" s="269"/>
      <c r="N268" s="270"/>
      <c r="O268" s="270"/>
      <c r="P268" s="270"/>
      <c r="Q268" s="270"/>
      <c r="R268" s="270"/>
      <c r="S268" s="270"/>
      <c r="T268" s="27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2" t="s">
        <v>201</v>
      </c>
      <c r="AU268" s="272" t="s">
        <v>81</v>
      </c>
      <c r="AV268" s="14" t="s">
        <v>83</v>
      </c>
      <c r="AW268" s="14" t="s">
        <v>30</v>
      </c>
      <c r="AX268" s="14" t="s">
        <v>73</v>
      </c>
      <c r="AY268" s="272" t="s">
        <v>191</v>
      </c>
    </row>
    <row r="269" s="15" customFormat="1">
      <c r="A269" s="15"/>
      <c r="B269" s="273"/>
      <c r="C269" s="274"/>
      <c r="D269" s="248" t="s">
        <v>201</v>
      </c>
      <c r="E269" s="275" t="s">
        <v>1</v>
      </c>
      <c r="F269" s="276" t="s">
        <v>205</v>
      </c>
      <c r="G269" s="274"/>
      <c r="H269" s="277">
        <v>5</v>
      </c>
      <c r="I269" s="278"/>
      <c r="J269" s="274"/>
      <c r="K269" s="274"/>
      <c r="L269" s="279"/>
      <c r="M269" s="280"/>
      <c r="N269" s="281"/>
      <c r="O269" s="281"/>
      <c r="P269" s="281"/>
      <c r="Q269" s="281"/>
      <c r="R269" s="281"/>
      <c r="S269" s="281"/>
      <c r="T269" s="282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3" t="s">
        <v>201</v>
      </c>
      <c r="AU269" s="283" t="s">
        <v>81</v>
      </c>
      <c r="AV269" s="15" t="s">
        <v>198</v>
      </c>
      <c r="AW269" s="15" t="s">
        <v>30</v>
      </c>
      <c r="AX269" s="15" t="s">
        <v>81</v>
      </c>
      <c r="AY269" s="283" t="s">
        <v>191</v>
      </c>
    </row>
    <row r="270" s="2" customFormat="1" ht="16.5" customHeight="1">
      <c r="A270" s="39"/>
      <c r="B270" s="40"/>
      <c r="C270" s="236" t="s">
        <v>410</v>
      </c>
      <c r="D270" s="236" t="s">
        <v>194</v>
      </c>
      <c r="E270" s="237" t="s">
        <v>2187</v>
      </c>
      <c r="F270" s="238" t="s">
        <v>2188</v>
      </c>
      <c r="G270" s="239" t="s">
        <v>370</v>
      </c>
      <c r="H270" s="240">
        <v>1</v>
      </c>
      <c r="I270" s="241"/>
      <c r="J270" s="240">
        <f>ROUND(I270*H270,2)</f>
        <v>0</v>
      </c>
      <c r="K270" s="238" t="s">
        <v>1879</v>
      </c>
      <c r="L270" s="45"/>
      <c r="M270" s="242" t="s">
        <v>1</v>
      </c>
      <c r="N270" s="243" t="s">
        <v>38</v>
      </c>
      <c r="O270" s="92"/>
      <c r="P270" s="244">
        <f>O270*H270</f>
        <v>0</v>
      </c>
      <c r="Q270" s="244">
        <v>3.46279</v>
      </c>
      <c r="R270" s="244">
        <f>Q270*H270</f>
        <v>3.46279</v>
      </c>
      <c r="S270" s="244">
        <v>0</v>
      </c>
      <c r="T270" s="24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6" t="s">
        <v>198</v>
      </c>
      <c r="AT270" s="246" t="s">
        <v>194</v>
      </c>
      <c r="AU270" s="246" t="s">
        <v>81</v>
      </c>
      <c r="AY270" s="18" t="s">
        <v>191</v>
      </c>
      <c r="BE270" s="247">
        <f>IF(N270="základní",J270,0)</f>
        <v>0</v>
      </c>
      <c r="BF270" s="247">
        <f>IF(N270="snížená",J270,0)</f>
        <v>0</v>
      </c>
      <c r="BG270" s="247">
        <f>IF(N270="zákl. přenesená",J270,0)</f>
        <v>0</v>
      </c>
      <c r="BH270" s="247">
        <f>IF(N270="sníž. přenesená",J270,0)</f>
        <v>0</v>
      </c>
      <c r="BI270" s="247">
        <f>IF(N270="nulová",J270,0)</f>
        <v>0</v>
      </c>
      <c r="BJ270" s="18" t="s">
        <v>81</v>
      </c>
      <c r="BK270" s="247">
        <f>ROUND(I270*H270,2)</f>
        <v>0</v>
      </c>
      <c r="BL270" s="18" t="s">
        <v>198</v>
      </c>
      <c r="BM270" s="246" t="s">
        <v>2189</v>
      </c>
    </row>
    <row r="271" s="2" customFormat="1">
      <c r="A271" s="39"/>
      <c r="B271" s="40"/>
      <c r="C271" s="41"/>
      <c r="D271" s="248" t="s">
        <v>200</v>
      </c>
      <c r="E271" s="41"/>
      <c r="F271" s="249" t="s">
        <v>2188</v>
      </c>
      <c r="G271" s="41"/>
      <c r="H271" s="41"/>
      <c r="I271" s="145"/>
      <c r="J271" s="41"/>
      <c r="K271" s="41"/>
      <c r="L271" s="45"/>
      <c r="M271" s="250"/>
      <c r="N271" s="251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200</v>
      </c>
      <c r="AU271" s="18" t="s">
        <v>81</v>
      </c>
    </row>
    <row r="272" s="2" customFormat="1">
      <c r="A272" s="39"/>
      <c r="B272" s="40"/>
      <c r="C272" s="41"/>
      <c r="D272" s="248" t="s">
        <v>277</v>
      </c>
      <c r="E272" s="41"/>
      <c r="F272" s="284" t="s">
        <v>2190</v>
      </c>
      <c r="G272" s="41"/>
      <c r="H272" s="41"/>
      <c r="I272" s="145"/>
      <c r="J272" s="41"/>
      <c r="K272" s="41"/>
      <c r="L272" s="45"/>
      <c r="M272" s="250"/>
      <c r="N272" s="251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277</v>
      </c>
      <c r="AU272" s="18" t="s">
        <v>81</v>
      </c>
    </row>
    <row r="273" s="13" customFormat="1">
      <c r="A273" s="13"/>
      <c r="B273" s="252"/>
      <c r="C273" s="253"/>
      <c r="D273" s="248" t="s">
        <v>201</v>
      </c>
      <c r="E273" s="254" t="s">
        <v>1</v>
      </c>
      <c r="F273" s="255" t="s">
        <v>2039</v>
      </c>
      <c r="G273" s="253"/>
      <c r="H273" s="254" t="s">
        <v>1</v>
      </c>
      <c r="I273" s="256"/>
      <c r="J273" s="253"/>
      <c r="K273" s="253"/>
      <c r="L273" s="257"/>
      <c r="M273" s="258"/>
      <c r="N273" s="259"/>
      <c r="O273" s="259"/>
      <c r="P273" s="259"/>
      <c r="Q273" s="259"/>
      <c r="R273" s="259"/>
      <c r="S273" s="259"/>
      <c r="T273" s="26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1" t="s">
        <v>201</v>
      </c>
      <c r="AU273" s="261" t="s">
        <v>81</v>
      </c>
      <c r="AV273" s="13" t="s">
        <v>81</v>
      </c>
      <c r="AW273" s="13" t="s">
        <v>30</v>
      </c>
      <c r="AX273" s="13" t="s">
        <v>73</v>
      </c>
      <c r="AY273" s="261" t="s">
        <v>191</v>
      </c>
    </row>
    <row r="274" s="14" customFormat="1">
      <c r="A274" s="14"/>
      <c r="B274" s="262"/>
      <c r="C274" s="263"/>
      <c r="D274" s="248" t="s">
        <v>201</v>
      </c>
      <c r="E274" s="264" t="s">
        <v>1</v>
      </c>
      <c r="F274" s="265" t="s">
        <v>81</v>
      </c>
      <c r="G274" s="263"/>
      <c r="H274" s="266">
        <v>1</v>
      </c>
      <c r="I274" s="267"/>
      <c r="J274" s="263"/>
      <c r="K274" s="263"/>
      <c r="L274" s="268"/>
      <c r="M274" s="269"/>
      <c r="N274" s="270"/>
      <c r="O274" s="270"/>
      <c r="P274" s="270"/>
      <c r="Q274" s="270"/>
      <c r="R274" s="270"/>
      <c r="S274" s="270"/>
      <c r="T274" s="27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2" t="s">
        <v>201</v>
      </c>
      <c r="AU274" s="272" t="s">
        <v>81</v>
      </c>
      <c r="AV274" s="14" t="s">
        <v>83</v>
      </c>
      <c r="AW274" s="14" t="s">
        <v>30</v>
      </c>
      <c r="AX274" s="14" t="s">
        <v>73</v>
      </c>
      <c r="AY274" s="272" t="s">
        <v>191</v>
      </c>
    </row>
    <row r="275" s="15" customFormat="1">
      <c r="A275" s="15"/>
      <c r="B275" s="273"/>
      <c r="C275" s="274"/>
      <c r="D275" s="248" t="s">
        <v>201</v>
      </c>
      <c r="E275" s="275" t="s">
        <v>1</v>
      </c>
      <c r="F275" s="276" t="s">
        <v>205</v>
      </c>
      <c r="G275" s="274"/>
      <c r="H275" s="277">
        <v>1</v>
      </c>
      <c r="I275" s="278"/>
      <c r="J275" s="274"/>
      <c r="K275" s="274"/>
      <c r="L275" s="279"/>
      <c r="M275" s="280"/>
      <c r="N275" s="281"/>
      <c r="O275" s="281"/>
      <c r="P275" s="281"/>
      <c r="Q275" s="281"/>
      <c r="R275" s="281"/>
      <c r="S275" s="281"/>
      <c r="T275" s="28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3" t="s">
        <v>201</v>
      </c>
      <c r="AU275" s="283" t="s">
        <v>81</v>
      </c>
      <c r="AV275" s="15" t="s">
        <v>198</v>
      </c>
      <c r="AW275" s="15" t="s">
        <v>30</v>
      </c>
      <c r="AX275" s="15" t="s">
        <v>81</v>
      </c>
      <c r="AY275" s="283" t="s">
        <v>191</v>
      </c>
    </row>
    <row r="276" s="12" customFormat="1" ht="25.92" customHeight="1">
      <c r="A276" s="12"/>
      <c r="B276" s="220"/>
      <c r="C276" s="221"/>
      <c r="D276" s="222" t="s">
        <v>72</v>
      </c>
      <c r="E276" s="223" t="s">
        <v>2072</v>
      </c>
      <c r="F276" s="223" t="s">
        <v>2073</v>
      </c>
      <c r="G276" s="221"/>
      <c r="H276" s="221"/>
      <c r="I276" s="224"/>
      <c r="J276" s="225">
        <f>BK276</f>
        <v>0</v>
      </c>
      <c r="K276" s="221"/>
      <c r="L276" s="226"/>
      <c r="M276" s="227"/>
      <c r="N276" s="228"/>
      <c r="O276" s="228"/>
      <c r="P276" s="229">
        <f>SUM(P277:P284)</f>
        <v>0</v>
      </c>
      <c r="Q276" s="228"/>
      <c r="R276" s="229">
        <f>SUM(R277:R284)</f>
        <v>0.0038406000000000004</v>
      </c>
      <c r="S276" s="228"/>
      <c r="T276" s="230">
        <f>SUM(T277:T284)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1" t="s">
        <v>198</v>
      </c>
      <c r="AT276" s="232" t="s">
        <v>72</v>
      </c>
      <c r="AU276" s="232" t="s">
        <v>73</v>
      </c>
      <c r="AY276" s="231" t="s">
        <v>191</v>
      </c>
      <c r="BK276" s="233">
        <f>SUM(BK277:BK284)</f>
        <v>0</v>
      </c>
    </row>
    <row r="277" s="2" customFormat="1" ht="16.5" customHeight="1">
      <c r="A277" s="39"/>
      <c r="B277" s="40"/>
      <c r="C277" s="236" t="s">
        <v>416</v>
      </c>
      <c r="D277" s="236" t="s">
        <v>194</v>
      </c>
      <c r="E277" s="237" t="s">
        <v>2191</v>
      </c>
      <c r="F277" s="238" t="s">
        <v>2192</v>
      </c>
      <c r="G277" s="239" t="s">
        <v>314</v>
      </c>
      <c r="H277" s="240">
        <v>0.5</v>
      </c>
      <c r="I277" s="241"/>
      <c r="J277" s="240">
        <f>ROUND(I277*H277,2)</f>
        <v>0</v>
      </c>
      <c r="K277" s="238" t="s">
        <v>1879</v>
      </c>
      <c r="L277" s="45"/>
      <c r="M277" s="242" t="s">
        <v>1</v>
      </c>
      <c r="N277" s="243" t="s">
        <v>38</v>
      </c>
      <c r="O277" s="92"/>
      <c r="P277" s="244">
        <f>O277*H277</f>
        <v>0</v>
      </c>
      <c r="Q277" s="244">
        <v>0.00263</v>
      </c>
      <c r="R277" s="244">
        <f>Q277*H277</f>
        <v>0.001315</v>
      </c>
      <c r="S277" s="244">
        <v>0</v>
      </c>
      <c r="T277" s="245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6" t="s">
        <v>198</v>
      </c>
      <c r="AT277" s="246" t="s">
        <v>194</v>
      </c>
      <c r="AU277" s="246" t="s">
        <v>81</v>
      </c>
      <c r="AY277" s="18" t="s">
        <v>191</v>
      </c>
      <c r="BE277" s="247">
        <f>IF(N277="základní",J277,0)</f>
        <v>0</v>
      </c>
      <c r="BF277" s="247">
        <f>IF(N277="snížená",J277,0)</f>
        <v>0</v>
      </c>
      <c r="BG277" s="247">
        <f>IF(N277="zákl. přenesená",J277,0)</f>
        <v>0</v>
      </c>
      <c r="BH277" s="247">
        <f>IF(N277="sníž. přenesená",J277,0)</f>
        <v>0</v>
      </c>
      <c r="BI277" s="247">
        <f>IF(N277="nulová",J277,0)</f>
        <v>0</v>
      </c>
      <c r="BJ277" s="18" t="s">
        <v>81</v>
      </c>
      <c r="BK277" s="247">
        <f>ROUND(I277*H277,2)</f>
        <v>0</v>
      </c>
      <c r="BL277" s="18" t="s">
        <v>198</v>
      </c>
      <c r="BM277" s="246" t="s">
        <v>2193</v>
      </c>
    </row>
    <row r="278" s="2" customFormat="1">
      <c r="A278" s="39"/>
      <c r="B278" s="40"/>
      <c r="C278" s="41"/>
      <c r="D278" s="248" t="s">
        <v>200</v>
      </c>
      <c r="E278" s="41"/>
      <c r="F278" s="249" t="s">
        <v>2192</v>
      </c>
      <c r="G278" s="41"/>
      <c r="H278" s="41"/>
      <c r="I278" s="145"/>
      <c r="J278" s="41"/>
      <c r="K278" s="41"/>
      <c r="L278" s="45"/>
      <c r="M278" s="250"/>
      <c r="N278" s="251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200</v>
      </c>
      <c r="AU278" s="18" t="s">
        <v>81</v>
      </c>
    </row>
    <row r="279" s="14" customFormat="1">
      <c r="A279" s="14"/>
      <c r="B279" s="262"/>
      <c r="C279" s="263"/>
      <c r="D279" s="248" t="s">
        <v>201</v>
      </c>
      <c r="E279" s="264" t="s">
        <v>1</v>
      </c>
      <c r="F279" s="265" t="s">
        <v>2194</v>
      </c>
      <c r="G279" s="263"/>
      <c r="H279" s="266">
        <v>0.5</v>
      </c>
      <c r="I279" s="267"/>
      <c r="J279" s="263"/>
      <c r="K279" s="263"/>
      <c r="L279" s="268"/>
      <c r="M279" s="269"/>
      <c r="N279" s="270"/>
      <c r="O279" s="270"/>
      <c r="P279" s="270"/>
      <c r="Q279" s="270"/>
      <c r="R279" s="270"/>
      <c r="S279" s="270"/>
      <c r="T279" s="27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2" t="s">
        <v>201</v>
      </c>
      <c r="AU279" s="272" t="s">
        <v>81</v>
      </c>
      <c r="AV279" s="14" t="s">
        <v>83</v>
      </c>
      <c r="AW279" s="14" t="s">
        <v>30</v>
      </c>
      <c r="AX279" s="14" t="s">
        <v>73</v>
      </c>
      <c r="AY279" s="272" t="s">
        <v>191</v>
      </c>
    </row>
    <row r="280" s="15" customFormat="1">
      <c r="A280" s="15"/>
      <c r="B280" s="273"/>
      <c r="C280" s="274"/>
      <c r="D280" s="248" t="s">
        <v>201</v>
      </c>
      <c r="E280" s="275" t="s">
        <v>1</v>
      </c>
      <c r="F280" s="276" t="s">
        <v>205</v>
      </c>
      <c r="G280" s="274"/>
      <c r="H280" s="277">
        <v>0.5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83" t="s">
        <v>201</v>
      </c>
      <c r="AU280" s="283" t="s">
        <v>81</v>
      </c>
      <c r="AV280" s="15" t="s">
        <v>198</v>
      </c>
      <c r="AW280" s="15" t="s">
        <v>30</v>
      </c>
      <c r="AX280" s="15" t="s">
        <v>81</v>
      </c>
      <c r="AY280" s="283" t="s">
        <v>191</v>
      </c>
    </row>
    <row r="281" s="2" customFormat="1" ht="16.5" customHeight="1">
      <c r="A281" s="39"/>
      <c r="B281" s="40"/>
      <c r="C281" s="236" t="s">
        <v>422</v>
      </c>
      <c r="D281" s="236" t="s">
        <v>194</v>
      </c>
      <c r="E281" s="237" t="s">
        <v>2195</v>
      </c>
      <c r="F281" s="238" t="s">
        <v>2196</v>
      </c>
      <c r="G281" s="239" t="s">
        <v>314</v>
      </c>
      <c r="H281" s="240">
        <v>0.88</v>
      </c>
      <c r="I281" s="241"/>
      <c r="J281" s="240">
        <f>ROUND(I281*H281,2)</f>
        <v>0</v>
      </c>
      <c r="K281" s="238" t="s">
        <v>1879</v>
      </c>
      <c r="L281" s="45"/>
      <c r="M281" s="242" t="s">
        <v>1</v>
      </c>
      <c r="N281" s="243" t="s">
        <v>38</v>
      </c>
      <c r="O281" s="92"/>
      <c r="P281" s="244">
        <f>O281*H281</f>
        <v>0</v>
      </c>
      <c r="Q281" s="244">
        <v>0.0028700000000000002</v>
      </c>
      <c r="R281" s="244">
        <f>Q281*H281</f>
        <v>0.0025256000000000002</v>
      </c>
      <c r="S281" s="244">
        <v>0</v>
      </c>
      <c r="T281" s="24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6" t="s">
        <v>198</v>
      </c>
      <c r="AT281" s="246" t="s">
        <v>194</v>
      </c>
      <c r="AU281" s="246" t="s">
        <v>81</v>
      </c>
      <c r="AY281" s="18" t="s">
        <v>191</v>
      </c>
      <c r="BE281" s="247">
        <f>IF(N281="základní",J281,0)</f>
        <v>0</v>
      </c>
      <c r="BF281" s="247">
        <f>IF(N281="snížená",J281,0)</f>
        <v>0</v>
      </c>
      <c r="BG281" s="247">
        <f>IF(N281="zákl. přenesená",J281,0)</f>
        <v>0</v>
      </c>
      <c r="BH281" s="247">
        <f>IF(N281="sníž. přenesená",J281,0)</f>
        <v>0</v>
      </c>
      <c r="BI281" s="247">
        <f>IF(N281="nulová",J281,0)</f>
        <v>0</v>
      </c>
      <c r="BJ281" s="18" t="s">
        <v>81</v>
      </c>
      <c r="BK281" s="247">
        <f>ROUND(I281*H281,2)</f>
        <v>0</v>
      </c>
      <c r="BL281" s="18" t="s">
        <v>198</v>
      </c>
      <c r="BM281" s="246" t="s">
        <v>2197</v>
      </c>
    </row>
    <row r="282" s="2" customFormat="1">
      <c r="A282" s="39"/>
      <c r="B282" s="40"/>
      <c r="C282" s="41"/>
      <c r="D282" s="248" t="s">
        <v>200</v>
      </c>
      <c r="E282" s="41"/>
      <c r="F282" s="249" t="s">
        <v>2196</v>
      </c>
      <c r="G282" s="41"/>
      <c r="H282" s="41"/>
      <c r="I282" s="145"/>
      <c r="J282" s="41"/>
      <c r="K282" s="41"/>
      <c r="L282" s="45"/>
      <c r="M282" s="250"/>
      <c r="N282" s="251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200</v>
      </c>
      <c r="AU282" s="18" t="s">
        <v>81</v>
      </c>
    </row>
    <row r="283" s="14" customFormat="1">
      <c r="A283" s="14"/>
      <c r="B283" s="262"/>
      <c r="C283" s="263"/>
      <c r="D283" s="248" t="s">
        <v>201</v>
      </c>
      <c r="E283" s="264" t="s">
        <v>1</v>
      </c>
      <c r="F283" s="265" t="s">
        <v>2198</v>
      </c>
      <c r="G283" s="263"/>
      <c r="H283" s="266">
        <v>0.88</v>
      </c>
      <c r="I283" s="267"/>
      <c r="J283" s="263"/>
      <c r="K283" s="263"/>
      <c r="L283" s="268"/>
      <c r="M283" s="269"/>
      <c r="N283" s="270"/>
      <c r="O283" s="270"/>
      <c r="P283" s="270"/>
      <c r="Q283" s="270"/>
      <c r="R283" s="270"/>
      <c r="S283" s="270"/>
      <c r="T283" s="27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72" t="s">
        <v>201</v>
      </c>
      <c r="AU283" s="272" t="s">
        <v>81</v>
      </c>
      <c r="AV283" s="14" t="s">
        <v>83</v>
      </c>
      <c r="AW283" s="14" t="s">
        <v>30</v>
      </c>
      <c r="AX283" s="14" t="s">
        <v>73</v>
      </c>
      <c r="AY283" s="272" t="s">
        <v>191</v>
      </c>
    </row>
    <row r="284" s="15" customFormat="1">
      <c r="A284" s="15"/>
      <c r="B284" s="273"/>
      <c r="C284" s="274"/>
      <c r="D284" s="248" t="s">
        <v>201</v>
      </c>
      <c r="E284" s="275" t="s">
        <v>1</v>
      </c>
      <c r="F284" s="276" t="s">
        <v>205</v>
      </c>
      <c r="G284" s="274"/>
      <c r="H284" s="277">
        <v>0.88</v>
      </c>
      <c r="I284" s="278"/>
      <c r="J284" s="274"/>
      <c r="K284" s="274"/>
      <c r="L284" s="279"/>
      <c r="M284" s="280"/>
      <c r="N284" s="281"/>
      <c r="O284" s="281"/>
      <c r="P284" s="281"/>
      <c r="Q284" s="281"/>
      <c r="R284" s="281"/>
      <c r="S284" s="281"/>
      <c r="T284" s="282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83" t="s">
        <v>201</v>
      </c>
      <c r="AU284" s="283" t="s">
        <v>81</v>
      </c>
      <c r="AV284" s="15" t="s">
        <v>198</v>
      </c>
      <c r="AW284" s="15" t="s">
        <v>30</v>
      </c>
      <c r="AX284" s="15" t="s">
        <v>81</v>
      </c>
      <c r="AY284" s="283" t="s">
        <v>191</v>
      </c>
    </row>
    <row r="285" s="12" customFormat="1" ht="25.92" customHeight="1">
      <c r="A285" s="12"/>
      <c r="B285" s="220"/>
      <c r="C285" s="221"/>
      <c r="D285" s="222" t="s">
        <v>72</v>
      </c>
      <c r="E285" s="223" t="s">
        <v>2091</v>
      </c>
      <c r="F285" s="223" t="s">
        <v>2092</v>
      </c>
      <c r="G285" s="221"/>
      <c r="H285" s="221"/>
      <c r="I285" s="224"/>
      <c r="J285" s="225">
        <f>BK285</f>
        <v>0</v>
      </c>
      <c r="K285" s="221"/>
      <c r="L285" s="226"/>
      <c r="M285" s="227"/>
      <c r="N285" s="228"/>
      <c r="O285" s="228"/>
      <c r="P285" s="229">
        <f>SUM(P286:P311)</f>
        <v>0</v>
      </c>
      <c r="Q285" s="228"/>
      <c r="R285" s="229">
        <f>SUM(R286:R311)</f>
        <v>62.880000000000003</v>
      </c>
      <c r="S285" s="228"/>
      <c r="T285" s="230">
        <f>SUM(T286:T311)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1" t="s">
        <v>198</v>
      </c>
      <c r="AT285" s="232" t="s">
        <v>72</v>
      </c>
      <c r="AU285" s="232" t="s">
        <v>73</v>
      </c>
      <c r="AY285" s="231" t="s">
        <v>191</v>
      </c>
      <c r="BK285" s="233">
        <f>SUM(BK286:BK311)</f>
        <v>0</v>
      </c>
    </row>
    <row r="286" s="2" customFormat="1" ht="16.5" customHeight="1">
      <c r="A286" s="39"/>
      <c r="B286" s="40"/>
      <c r="C286" s="236" t="s">
        <v>429</v>
      </c>
      <c r="D286" s="236" t="s">
        <v>194</v>
      </c>
      <c r="E286" s="237" t="s">
        <v>2093</v>
      </c>
      <c r="F286" s="238" t="s">
        <v>2094</v>
      </c>
      <c r="G286" s="239" t="s">
        <v>349</v>
      </c>
      <c r="H286" s="240">
        <v>62.880000000000003</v>
      </c>
      <c r="I286" s="241"/>
      <c r="J286" s="240">
        <f>ROUND(I286*H286,2)</f>
        <v>0</v>
      </c>
      <c r="K286" s="238" t="s">
        <v>1</v>
      </c>
      <c r="L286" s="45"/>
      <c r="M286" s="242" t="s">
        <v>1</v>
      </c>
      <c r="N286" s="243" t="s">
        <v>38</v>
      </c>
      <c r="O286" s="92"/>
      <c r="P286" s="244">
        <f>O286*H286</f>
        <v>0</v>
      </c>
      <c r="Q286" s="244">
        <v>1</v>
      </c>
      <c r="R286" s="244">
        <f>Q286*H286</f>
        <v>62.880000000000003</v>
      </c>
      <c r="S286" s="244">
        <v>0</v>
      </c>
      <c r="T286" s="245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6" t="s">
        <v>198</v>
      </c>
      <c r="AT286" s="246" t="s">
        <v>194</v>
      </c>
      <c r="AU286" s="246" t="s">
        <v>81</v>
      </c>
      <c r="AY286" s="18" t="s">
        <v>191</v>
      </c>
      <c r="BE286" s="247">
        <f>IF(N286="základní",J286,0)</f>
        <v>0</v>
      </c>
      <c r="BF286" s="247">
        <f>IF(N286="snížená",J286,0)</f>
        <v>0</v>
      </c>
      <c r="BG286" s="247">
        <f>IF(N286="zákl. přenesená",J286,0)</f>
        <v>0</v>
      </c>
      <c r="BH286" s="247">
        <f>IF(N286="sníž. přenesená",J286,0)</f>
        <v>0</v>
      </c>
      <c r="BI286" s="247">
        <f>IF(N286="nulová",J286,0)</f>
        <v>0</v>
      </c>
      <c r="BJ286" s="18" t="s">
        <v>81</v>
      </c>
      <c r="BK286" s="247">
        <f>ROUND(I286*H286,2)</f>
        <v>0</v>
      </c>
      <c r="BL286" s="18" t="s">
        <v>198</v>
      </c>
      <c r="BM286" s="246" t="s">
        <v>2199</v>
      </c>
    </row>
    <row r="287" s="2" customFormat="1">
      <c r="A287" s="39"/>
      <c r="B287" s="40"/>
      <c r="C287" s="41"/>
      <c r="D287" s="248" t="s">
        <v>200</v>
      </c>
      <c r="E287" s="41"/>
      <c r="F287" s="249" t="s">
        <v>2094</v>
      </c>
      <c r="G287" s="41"/>
      <c r="H287" s="41"/>
      <c r="I287" s="145"/>
      <c r="J287" s="41"/>
      <c r="K287" s="41"/>
      <c r="L287" s="45"/>
      <c r="M287" s="250"/>
      <c r="N287" s="251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200</v>
      </c>
      <c r="AU287" s="18" t="s">
        <v>81</v>
      </c>
    </row>
    <row r="288" s="14" customFormat="1">
      <c r="A288" s="14"/>
      <c r="B288" s="262"/>
      <c r="C288" s="263"/>
      <c r="D288" s="248" t="s">
        <v>201</v>
      </c>
      <c r="E288" s="264" t="s">
        <v>1</v>
      </c>
      <c r="F288" s="265" t="s">
        <v>2200</v>
      </c>
      <c r="G288" s="263"/>
      <c r="H288" s="266">
        <v>62.880000000000003</v>
      </c>
      <c r="I288" s="267"/>
      <c r="J288" s="263"/>
      <c r="K288" s="263"/>
      <c r="L288" s="268"/>
      <c r="M288" s="269"/>
      <c r="N288" s="270"/>
      <c r="O288" s="270"/>
      <c r="P288" s="270"/>
      <c r="Q288" s="270"/>
      <c r="R288" s="270"/>
      <c r="S288" s="270"/>
      <c r="T288" s="27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72" t="s">
        <v>201</v>
      </c>
      <c r="AU288" s="272" t="s">
        <v>81</v>
      </c>
      <c r="AV288" s="14" t="s">
        <v>83</v>
      </c>
      <c r="AW288" s="14" t="s">
        <v>30</v>
      </c>
      <c r="AX288" s="14" t="s">
        <v>73</v>
      </c>
      <c r="AY288" s="272" t="s">
        <v>191</v>
      </c>
    </row>
    <row r="289" s="15" customFormat="1">
      <c r="A289" s="15"/>
      <c r="B289" s="273"/>
      <c r="C289" s="274"/>
      <c r="D289" s="248" t="s">
        <v>201</v>
      </c>
      <c r="E289" s="275" t="s">
        <v>1</v>
      </c>
      <c r="F289" s="276" t="s">
        <v>205</v>
      </c>
      <c r="G289" s="274"/>
      <c r="H289" s="277">
        <v>62.880000000000003</v>
      </c>
      <c r="I289" s="278"/>
      <c r="J289" s="274"/>
      <c r="K289" s="274"/>
      <c r="L289" s="279"/>
      <c r="M289" s="280"/>
      <c r="N289" s="281"/>
      <c r="O289" s="281"/>
      <c r="P289" s="281"/>
      <c r="Q289" s="281"/>
      <c r="R289" s="281"/>
      <c r="S289" s="281"/>
      <c r="T289" s="282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3" t="s">
        <v>201</v>
      </c>
      <c r="AU289" s="283" t="s">
        <v>81</v>
      </c>
      <c r="AV289" s="15" t="s">
        <v>198</v>
      </c>
      <c r="AW289" s="15" t="s">
        <v>30</v>
      </c>
      <c r="AX289" s="15" t="s">
        <v>81</v>
      </c>
      <c r="AY289" s="283" t="s">
        <v>191</v>
      </c>
    </row>
    <row r="290" s="2" customFormat="1" ht="16.5" customHeight="1">
      <c r="A290" s="39"/>
      <c r="B290" s="40"/>
      <c r="C290" s="236" t="s">
        <v>436</v>
      </c>
      <c r="D290" s="236" t="s">
        <v>194</v>
      </c>
      <c r="E290" s="237" t="s">
        <v>2201</v>
      </c>
      <c r="F290" s="238" t="s">
        <v>2202</v>
      </c>
      <c r="G290" s="239" t="s">
        <v>215</v>
      </c>
      <c r="H290" s="240">
        <v>0.75</v>
      </c>
      <c r="I290" s="241"/>
      <c r="J290" s="240">
        <f>ROUND(I290*H290,2)</f>
        <v>0</v>
      </c>
      <c r="K290" s="238" t="s">
        <v>1</v>
      </c>
      <c r="L290" s="45"/>
      <c r="M290" s="242" t="s">
        <v>1</v>
      </c>
      <c r="N290" s="243" t="s">
        <v>38</v>
      </c>
      <c r="O290" s="92"/>
      <c r="P290" s="244">
        <f>O290*H290</f>
        <v>0</v>
      </c>
      <c r="Q290" s="244">
        <v>0</v>
      </c>
      <c r="R290" s="244">
        <f>Q290*H290</f>
        <v>0</v>
      </c>
      <c r="S290" s="244">
        <v>0</v>
      </c>
      <c r="T290" s="24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6" t="s">
        <v>198</v>
      </c>
      <c r="AT290" s="246" t="s">
        <v>194</v>
      </c>
      <c r="AU290" s="246" t="s">
        <v>81</v>
      </c>
      <c r="AY290" s="18" t="s">
        <v>191</v>
      </c>
      <c r="BE290" s="247">
        <f>IF(N290="základní",J290,0)</f>
        <v>0</v>
      </c>
      <c r="BF290" s="247">
        <f>IF(N290="snížená",J290,0)</f>
        <v>0</v>
      </c>
      <c r="BG290" s="247">
        <f>IF(N290="zákl. přenesená",J290,0)</f>
        <v>0</v>
      </c>
      <c r="BH290" s="247">
        <f>IF(N290="sníž. přenesená",J290,0)</f>
        <v>0</v>
      </c>
      <c r="BI290" s="247">
        <f>IF(N290="nulová",J290,0)</f>
        <v>0</v>
      </c>
      <c r="BJ290" s="18" t="s">
        <v>81</v>
      </c>
      <c r="BK290" s="247">
        <f>ROUND(I290*H290,2)</f>
        <v>0</v>
      </c>
      <c r="BL290" s="18" t="s">
        <v>198</v>
      </c>
      <c r="BM290" s="246" t="s">
        <v>2203</v>
      </c>
    </row>
    <row r="291" s="2" customFormat="1">
      <c r="A291" s="39"/>
      <c r="B291" s="40"/>
      <c r="C291" s="41"/>
      <c r="D291" s="248" t="s">
        <v>200</v>
      </c>
      <c r="E291" s="41"/>
      <c r="F291" s="249" t="s">
        <v>2202</v>
      </c>
      <c r="G291" s="41"/>
      <c r="H291" s="41"/>
      <c r="I291" s="145"/>
      <c r="J291" s="41"/>
      <c r="K291" s="41"/>
      <c r="L291" s="45"/>
      <c r="M291" s="250"/>
      <c r="N291" s="251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200</v>
      </c>
      <c r="AU291" s="18" t="s">
        <v>81</v>
      </c>
    </row>
    <row r="292" s="2" customFormat="1">
      <c r="A292" s="39"/>
      <c r="B292" s="40"/>
      <c r="C292" s="41"/>
      <c r="D292" s="248" t="s">
        <v>277</v>
      </c>
      <c r="E292" s="41"/>
      <c r="F292" s="284" t="s">
        <v>2204</v>
      </c>
      <c r="G292" s="41"/>
      <c r="H292" s="41"/>
      <c r="I292" s="145"/>
      <c r="J292" s="41"/>
      <c r="K292" s="41"/>
      <c r="L292" s="45"/>
      <c r="M292" s="250"/>
      <c r="N292" s="251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277</v>
      </c>
      <c r="AU292" s="18" t="s">
        <v>81</v>
      </c>
    </row>
    <row r="293" s="14" customFormat="1">
      <c r="A293" s="14"/>
      <c r="B293" s="262"/>
      <c r="C293" s="263"/>
      <c r="D293" s="248" t="s">
        <v>201</v>
      </c>
      <c r="E293" s="264" t="s">
        <v>1</v>
      </c>
      <c r="F293" s="265" t="s">
        <v>2205</v>
      </c>
      <c r="G293" s="263"/>
      <c r="H293" s="266">
        <v>0.75</v>
      </c>
      <c r="I293" s="267"/>
      <c r="J293" s="263"/>
      <c r="K293" s="263"/>
      <c r="L293" s="268"/>
      <c r="M293" s="269"/>
      <c r="N293" s="270"/>
      <c r="O293" s="270"/>
      <c r="P293" s="270"/>
      <c r="Q293" s="270"/>
      <c r="R293" s="270"/>
      <c r="S293" s="270"/>
      <c r="T293" s="27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2" t="s">
        <v>201</v>
      </c>
      <c r="AU293" s="272" t="s">
        <v>81</v>
      </c>
      <c r="AV293" s="14" t="s">
        <v>83</v>
      </c>
      <c r="AW293" s="14" t="s">
        <v>30</v>
      </c>
      <c r="AX293" s="14" t="s">
        <v>73</v>
      </c>
      <c r="AY293" s="272" t="s">
        <v>191</v>
      </c>
    </row>
    <row r="294" s="15" customFormat="1">
      <c r="A294" s="15"/>
      <c r="B294" s="273"/>
      <c r="C294" s="274"/>
      <c r="D294" s="248" t="s">
        <v>201</v>
      </c>
      <c r="E294" s="275" t="s">
        <v>1</v>
      </c>
      <c r="F294" s="276" t="s">
        <v>205</v>
      </c>
      <c r="G294" s="274"/>
      <c r="H294" s="277">
        <v>0.75</v>
      </c>
      <c r="I294" s="278"/>
      <c r="J294" s="274"/>
      <c r="K294" s="274"/>
      <c r="L294" s="279"/>
      <c r="M294" s="280"/>
      <c r="N294" s="281"/>
      <c r="O294" s="281"/>
      <c r="P294" s="281"/>
      <c r="Q294" s="281"/>
      <c r="R294" s="281"/>
      <c r="S294" s="281"/>
      <c r="T294" s="282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83" t="s">
        <v>201</v>
      </c>
      <c r="AU294" s="283" t="s">
        <v>81</v>
      </c>
      <c r="AV294" s="15" t="s">
        <v>198</v>
      </c>
      <c r="AW294" s="15" t="s">
        <v>30</v>
      </c>
      <c r="AX294" s="15" t="s">
        <v>81</v>
      </c>
      <c r="AY294" s="283" t="s">
        <v>191</v>
      </c>
    </row>
    <row r="295" s="2" customFormat="1" ht="21.75" customHeight="1">
      <c r="A295" s="39"/>
      <c r="B295" s="40"/>
      <c r="C295" s="236" t="s">
        <v>445</v>
      </c>
      <c r="D295" s="236" t="s">
        <v>194</v>
      </c>
      <c r="E295" s="237" t="s">
        <v>2206</v>
      </c>
      <c r="F295" s="238" t="s">
        <v>2207</v>
      </c>
      <c r="G295" s="239" t="s">
        <v>370</v>
      </c>
      <c r="H295" s="240">
        <v>13</v>
      </c>
      <c r="I295" s="241"/>
      <c r="J295" s="240">
        <f>ROUND(I295*H295,2)</f>
        <v>0</v>
      </c>
      <c r="K295" s="238" t="s">
        <v>1</v>
      </c>
      <c r="L295" s="45"/>
      <c r="M295" s="242" t="s">
        <v>1</v>
      </c>
      <c r="N295" s="243" t="s">
        <v>38</v>
      </c>
      <c r="O295" s="92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6" t="s">
        <v>198</v>
      </c>
      <c r="AT295" s="246" t="s">
        <v>194</v>
      </c>
      <c r="AU295" s="246" t="s">
        <v>81</v>
      </c>
      <c r="AY295" s="18" t="s">
        <v>191</v>
      </c>
      <c r="BE295" s="247">
        <f>IF(N295="základní",J295,0)</f>
        <v>0</v>
      </c>
      <c r="BF295" s="247">
        <f>IF(N295="snížená",J295,0)</f>
        <v>0</v>
      </c>
      <c r="BG295" s="247">
        <f>IF(N295="zákl. přenesená",J295,0)</f>
        <v>0</v>
      </c>
      <c r="BH295" s="247">
        <f>IF(N295="sníž. přenesená",J295,0)</f>
        <v>0</v>
      </c>
      <c r="BI295" s="247">
        <f>IF(N295="nulová",J295,0)</f>
        <v>0</v>
      </c>
      <c r="BJ295" s="18" t="s">
        <v>81</v>
      </c>
      <c r="BK295" s="247">
        <f>ROUND(I295*H295,2)</f>
        <v>0</v>
      </c>
      <c r="BL295" s="18" t="s">
        <v>198</v>
      </c>
      <c r="BM295" s="246" t="s">
        <v>2208</v>
      </c>
    </row>
    <row r="296" s="2" customFormat="1">
      <c r="A296" s="39"/>
      <c r="B296" s="40"/>
      <c r="C296" s="41"/>
      <c r="D296" s="248" t="s">
        <v>200</v>
      </c>
      <c r="E296" s="41"/>
      <c r="F296" s="249" t="s">
        <v>2207</v>
      </c>
      <c r="G296" s="41"/>
      <c r="H296" s="41"/>
      <c r="I296" s="145"/>
      <c r="J296" s="41"/>
      <c r="K296" s="41"/>
      <c r="L296" s="45"/>
      <c r="M296" s="250"/>
      <c r="N296" s="251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200</v>
      </c>
      <c r="AU296" s="18" t="s">
        <v>81</v>
      </c>
    </row>
    <row r="297" s="14" customFormat="1">
      <c r="A297" s="14"/>
      <c r="B297" s="262"/>
      <c r="C297" s="263"/>
      <c r="D297" s="248" t="s">
        <v>201</v>
      </c>
      <c r="E297" s="264" t="s">
        <v>1</v>
      </c>
      <c r="F297" s="265" t="s">
        <v>299</v>
      </c>
      <c r="G297" s="263"/>
      <c r="H297" s="266">
        <v>13</v>
      </c>
      <c r="I297" s="267"/>
      <c r="J297" s="263"/>
      <c r="K297" s="263"/>
      <c r="L297" s="268"/>
      <c r="M297" s="269"/>
      <c r="N297" s="270"/>
      <c r="O297" s="270"/>
      <c r="P297" s="270"/>
      <c r="Q297" s="270"/>
      <c r="R297" s="270"/>
      <c r="S297" s="270"/>
      <c r="T297" s="27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2" t="s">
        <v>201</v>
      </c>
      <c r="AU297" s="272" t="s">
        <v>81</v>
      </c>
      <c r="AV297" s="14" t="s">
        <v>83</v>
      </c>
      <c r="AW297" s="14" t="s">
        <v>30</v>
      </c>
      <c r="AX297" s="14" t="s">
        <v>73</v>
      </c>
      <c r="AY297" s="272" t="s">
        <v>191</v>
      </c>
    </row>
    <row r="298" s="15" customFormat="1">
      <c r="A298" s="15"/>
      <c r="B298" s="273"/>
      <c r="C298" s="274"/>
      <c r="D298" s="248" t="s">
        <v>201</v>
      </c>
      <c r="E298" s="275" t="s">
        <v>1</v>
      </c>
      <c r="F298" s="276" t="s">
        <v>205</v>
      </c>
      <c r="G298" s="274"/>
      <c r="H298" s="277">
        <v>13</v>
      </c>
      <c r="I298" s="278"/>
      <c r="J298" s="274"/>
      <c r="K298" s="274"/>
      <c r="L298" s="279"/>
      <c r="M298" s="280"/>
      <c r="N298" s="281"/>
      <c r="O298" s="281"/>
      <c r="P298" s="281"/>
      <c r="Q298" s="281"/>
      <c r="R298" s="281"/>
      <c r="S298" s="281"/>
      <c r="T298" s="28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83" t="s">
        <v>201</v>
      </c>
      <c r="AU298" s="283" t="s">
        <v>81</v>
      </c>
      <c r="AV298" s="15" t="s">
        <v>198</v>
      </c>
      <c r="AW298" s="15" t="s">
        <v>30</v>
      </c>
      <c r="AX298" s="15" t="s">
        <v>81</v>
      </c>
      <c r="AY298" s="283" t="s">
        <v>191</v>
      </c>
    </row>
    <row r="299" s="2" customFormat="1" ht="16.5" customHeight="1">
      <c r="A299" s="39"/>
      <c r="B299" s="40"/>
      <c r="C299" s="236" t="s">
        <v>450</v>
      </c>
      <c r="D299" s="236" t="s">
        <v>194</v>
      </c>
      <c r="E299" s="237" t="s">
        <v>2209</v>
      </c>
      <c r="F299" s="238" t="s">
        <v>2210</v>
      </c>
      <c r="G299" s="239" t="s">
        <v>314</v>
      </c>
      <c r="H299" s="240">
        <v>141</v>
      </c>
      <c r="I299" s="241"/>
      <c r="J299" s="240">
        <f>ROUND(I299*H299,2)</f>
        <v>0</v>
      </c>
      <c r="K299" s="238" t="s">
        <v>1</v>
      </c>
      <c r="L299" s="45"/>
      <c r="M299" s="242" t="s">
        <v>1</v>
      </c>
      <c r="N299" s="243" t="s">
        <v>38</v>
      </c>
      <c r="O299" s="92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6" t="s">
        <v>198</v>
      </c>
      <c r="AT299" s="246" t="s">
        <v>194</v>
      </c>
      <c r="AU299" s="246" t="s">
        <v>81</v>
      </c>
      <c r="AY299" s="18" t="s">
        <v>191</v>
      </c>
      <c r="BE299" s="247">
        <f>IF(N299="základní",J299,0)</f>
        <v>0</v>
      </c>
      <c r="BF299" s="247">
        <f>IF(N299="snížená",J299,0)</f>
        <v>0</v>
      </c>
      <c r="BG299" s="247">
        <f>IF(N299="zákl. přenesená",J299,0)</f>
        <v>0</v>
      </c>
      <c r="BH299" s="247">
        <f>IF(N299="sníž. přenesená",J299,0)</f>
        <v>0</v>
      </c>
      <c r="BI299" s="247">
        <f>IF(N299="nulová",J299,0)</f>
        <v>0</v>
      </c>
      <c r="BJ299" s="18" t="s">
        <v>81</v>
      </c>
      <c r="BK299" s="247">
        <f>ROUND(I299*H299,2)</f>
        <v>0</v>
      </c>
      <c r="BL299" s="18" t="s">
        <v>198</v>
      </c>
      <c r="BM299" s="246" t="s">
        <v>2211</v>
      </c>
    </row>
    <row r="300" s="2" customFormat="1">
      <c r="A300" s="39"/>
      <c r="B300" s="40"/>
      <c r="C300" s="41"/>
      <c r="D300" s="248" t="s">
        <v>200</v>
      </c>
      <c r="E300" s="41"/>
      <c r="F300" s="249" t="s">
        <v>2210</v>
      </c>
      <c r="G300" s="41"/>
      <c r="H300" s="41"/>
      <c r="I300" s="145"/>
      <c r="J300" s="41"/>
      <c r="K300" s="41"/>
      <c r="L300" s="45"/>
      <c r="M300" s="250"/>
      <c r="N300" s="251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200</v>
      </c>
      <c r="AU300" s="18" t="s">
        <v>81</v>
      </c>
    </row>
    <row r="301" s="13" customFormat="1">
      <c r="A301" s="13"/>
      <c r="B301" s="252"/>
      <c r="C301" s="253"/>
      <c r="D301" s="248" t="s">
        <v>201</v>
      </c>
      <c r="E301" s="254" t="s">
        <v>1</v>
      </c>
      <c r="F301" s="255" t="s">
        <v>2212</v>
      </c>
      <c r="G301" s="253"/>
      <c r="H301" s="254" t="s">
        <v>1</v>
      </c>
      <c r="I301" s="256"/>
      <c r="J301" s="253"/>
      <c r="K301" s="253"/>
      <c r="L301" s="257"/>
      <c r="M301" s="258"/>
      <c r="N301" s="259"/>
      <c r="O301" s="259"/>
      <c r="P301" s="259"/>
      <c r="Q301" s="259"/>
      <c r="R301" s="259"/>
      <c r="S301" s="259"/>
      <c r="T301" s="26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1" t="s">
        <v>201</v>
      </c>
      <c r="AU301" s="261" t="s">
        <v>81</v>
      </c>
      <c r="AV301" s="13" t="s">
        <v>81</v>
      </c>
      <c r="AW301" s="13" t="s">
        <v>30</v>
      </c>
      <c r="AX301" s="13" t="s">
        <v>73</v>
      </c>
      <c r="AY301" s="261" t="s">
        <v>191</v>
      </c>
    </row>
    <row r="302" s="13" customFormat="1">
      <c r="A302" s="13"/>
      <c r="B302" s="252"/>
      <c r="C302" s="253"/>
      <c r="D302" s="248" t="s">
        <v>201</v>
      </c>
      <c r="E302" s="254" t="s">
        <v>1</v>
      </c>
      <c r="F302" s="255" t="s">
        <v>2213</v>
      </c>
      <c r="G302" s="253"/>
      <c r="H302" s="254" t="s">
        <v>1</v>
      </c>
      <c r="I302" s="256"/>
      <c r="J302" s="253"/>
      <c r="K302" s="253"/>
      <c r="L302" s="257"/>
      <c r="M302" s="258"/>
      <c r="N302" s="259"/>
      <c r="O302" s="259"/>
      <c r="P302" s="259"/>
      <c r="Q302" s="259"/>
      <c r="R302" s="259"/>
      <c r="S302" s="259"/>
      <c r="T302" s="26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1" t="s">
        <v>201</v>
      </c>
      <c r="AU302" s="261" t="s">
        <v>81</v>
      </c>
      <c r="AV302" s="13" t="s">
        <v>81</v>
      </c>
      <c r="AW302" s="13" t="s">
        <v>30</v>
      </c>
      <c r="AX302" s="13" t="s">
        <v>73</v>
      </c>
      <c r="AY302" s="261" t="s">
        <v>191</v>
      </c>
    </row>
    <row r="303" s="13" customFormat="1">
      <c r="A303" s="13"/>
      <c r="B303" s="252"/>
      <c r="C303" s="253"/>
      <c r="D303" s="248" t="s">
        <v>201</v>
      </c>
      <c r="E303" s="254" t="s">
        <v>1</v>
      </c>
      <c r="F303" s="255" t="s">
        <v>2214</v>
      </c>
      <c r="G303" s="253"/>
      <c r="H303" s="254" t="s">
        <v>1</v>
      </c>
      <c r="I303" s="256"/>
      <c r="J303" s="253"/>
      <c r="K303" s="253"/>
      <c r="L303" s="257"/>
      <c r="M303" s="258"/>
      <c r="N303" s="259"/>
      <c r="O303" s="259"/>
      <c r="P303" s="259"/>
      <c r="Q303" s="259"/>
      <c r="R303" s="259"/>
      <c r="S303" s="259"/>
      <c r="T303" s="26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1" t="s">
        <v>201</v>
      </c>
      <c r="AU303" s="261" t="s">
        <v>81</v>
      </c>
      <c r="AV303" s="13" t="s">
        <v>81</v>
      </c>
      <c r="AW303" s="13" t="s">
        <v>30</v>
      </c>
      <c r="AX303" s="13" t="s">
        <v>73</v>
      </c>
      <c r="AY303" s="261" t="s">
        <v>191</v>
      </c>
    </row>
    <row r="304" s="13" customFormat="1">
      <c r="A304" s="13"/>
      <c r="B304" s="252"/>
      <c r="C304" s="253"/>
      <c r="D304" s="248" t="s">
        <v>201</v>
      </c>
      <c r="E304" s="254" t="s">
        <v>1</v>
      </c>
      <c r="F304" s="255" t="s">
        <v>2215</v>
      </c>
      <c r="G304" s="253"/>
      <c r="H304" s="254" t="s">
        <v>1</v>
      </c>
      <c r="I304" s="256"/>
      <c r="J304" s="253"/>
      <c r="K304" s="253"/>
      <c r="L304" s="257"/>
      <c r="M304" s="258"/>
      <c r="N304" s="259"/>
      <c r="O304" s="259"/>
      <c r="P304" s="259"/>
      <c r="Q304" s="259"/>
      <c r="R304" s="259"/>
      <c r="S304" s="259"/>
      <c r="T304" s="26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1" t="s">
        <v>201</v>
      </c>
      <c r="AU304" s="261" t="s">
        <v>81</v>
      </c>
      <c r="AV304" s="13" t="s">
        <v>81</v>
      </c>
      <c r="AW304" s="13" t="s">
        <v>30</v>
      </c>
      <c r="AX304" s="13" t="s">
        <v>73</v>
      </c>
      <c r="AY304" s="261" t="s">
        <v>191</v>
      </c>
    </row>
    <row r="305" s="13" customFormat="1">
      <c r="A305" s="13"/>
      <c r="B305" s="252"/>
      <c r="C305" s="253"/>
      <c r="D305" s="248" t="s">
        <v>201</v>
      </c>
      <c r="E305" s="254" t="s">
        <v>1</v>
      </c>
      <c r="F305" s="255" t="s">
        <v>2216</v>
      </c>
      <c r="G305" s="253"/>
      <c r="H305" s="254" t="s">
        <v>1</v>
      </c>
      <c r="I305" s="256"/>
      <c r="J305" s="253"/>
      <c r="K305" s="253"/>
      <c r="L305" s="257"/>
      <c r="M305" s="258"/>
      <c r="N305" s="259"/>
      <c r="O305" s="259"/>
      <c r="P305" s="259"/>
      <c r="Q305" s="259"/>
      <c r="R305" s="259"/>
      <c r="S305" s="259"/>
      <c r="T305" s="26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1" t="s">
        <v>201</v>
      </c>
      <c r="AU305" s="261" t="s">
        <v>81</v>
      </c>
      <c r="AV305" s="13" t="s">
        <v>81</v>
      </c>
      <c r="AW305" s="13" t="s">
        <v>30</v>
      </c>
      <c r="AX305" s="13" t="s">
        <v>73</v>
      </c>
      <c r="AY305" s="261" t="s">
        <v>191</v>
      </c>
    </row>
    <row r="306" s="13" customFormat="1">
      <c r="A306" s="13"/>
      <c r="B306" s="252"/>
      <c r="C306" s="253"/>
      <c r="D306" s="248" t="s">
        <v>201</v>
      </c>
      <c r="E306" s="254" t="s">
        <v>1</v>
      </c>
      <c r="F306" s="255" t="s">
        <v>2217</v>
      </c>
      <c r="G306" s="253"/>
      <c r="H306" s="254" t="s">
        <v>1</v>
      </c>
      <c r="I306" s="256"/>
      <c r="J306" s="253"/>
      <c r="K306" s="253"/>
      <c r="L306" s="257"/>
      <c r="M306" s="258"/>
      <c r="N306" s="259"/>
      <c r="O306" s="259"/>
      <c r="P306" s="259"/>
      <c r="Q306" s="259"/>
      <c r="R306" s="259"/>
      <c r="S306" s="259"/>
      <c r="T306" s="26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1" t="s">
        <v>201</v>
      </c>
      <c r="AU306" s="261" t="s">
        <v>81</v>
      </c>
      <c r="AV306" s="13" t="s">
        <v>81</v>
      </c>
      <c r="AW306" s="13" t="s">
        <v>30</v>
      </c>
      <c r="AX306" s="13" t="s">
        <v>73</v>
      </c>
      <c r="AY306" s="261" t="s">
        <v>191</v>
      </c>
    </row>
    <row r="307" s="13" customFormat="1">
      <c r="A307" s="13"/>
      <c r="B307" s="252"/>
      <c r="C307" s="253"/>
      <c r="D307" s="248" t="s">
        <v>201</v>
      </c>
      <c r="E307" s="254" t="s">
        <v>1</v>
      </c>
      <c r="F307" s="255" t="s">
        <v>2218</v>
      </c>
      <c r="G307" s="253"/>
      <c r="H307" s="254" t="s">
        <v>1</v>
      </c>
      <c r="I307" s="256"/>
      <c r="J307" s="253"/>
      <c r="K307" s="253"/>
      <c r="L307" s="257"/>
      <c r="M307" s="258"/>
      <c r="N307" s="259"/>
      <c r="O307" s="259"/>
      <c r="P307" s="259"/>
      <c r="Q307" s="259"/>
      <c r="R307" s="259"/>
      <c r="S307" s="259"/>
      <c r="T307" s="260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1" t="s">
        <v>201</v>
      </c>
      <c r="AU307" s="261" t="s">
        <v>81</v>
      </c>
      <c r="AV307" s="13" t="s">
        <v>81</v>
      </c>
      <c r="AW307" s="13" t="s">
        <v>30</v>
      </c>
      <c r="AX307" s="13" t="s">
        <v>73</v>
      </c>
      <c r="AY307" s="261" t="s">
        <v>191</v>
      </c>
    </row>
    <row r="308" s="13" customFormat="1">
      <c r="A308" s="13"/>
      <c r="B308" s="252"/>
      <c r="C308" s="253"/>
      <c r="D308" s="248" t="s">
        <v>201</v>
      </c>
      <c r="E308" s="254" t="s">
        <v>1</v>
      </c>
      <c r="F308" s="255" t="s">
        <v>2219</v>
      </c>
      <c r="G308" s="253"/>
      <c r="H308" s="254" t="s">
        <v>1</v>
      </c>
      <c r="I308" s="256"/>
      <c r="J308" s="253"/>
      <c r="K308" s="253"/>
      <c r="L308" s="257"/>
      <c r="M308" s="258"/>
      <c r="N308" s="259"/>
      <c r="O308" s="259"/>
      <c r="P308" s="259"/>
      <c r="Q308" s="259"/>
      <c r="R308" s="259"/>
      <c r="S308" s="259"/>
      <c r="T308" s="26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1" t="s">
        <v>201</v>
      </c>
      <c r="AU308" s="261" t="s">
        <v>81</v>
      </c>
      <c r="AV308" s="13" t="s">
        <v>81</v>
      </c>
      <c r="AW308" s="13" t="s">
        <v>30</v>
      </c>
      <c r="AX308" s="13" t="s">
        <v>73</v>
      </c>
      <c r="AY308" s="261" t="s">
        <v>191</v>
      </c>
    </row>
    <row r="309" s="13" customFormat="1">
      <c r="A309" s="13"/>
      <c r="B309" s="252"/>
      <c r="C309" s="253"/>
      <c r="D309" s="248" t="s">
        <v>201</v>
      </c>
      <c r="E309" s="254" t="s">
        <v>1</v>
      </c>
      <c r="F309" s="255" t="s">
        <v>2220</v>
      </c>
      <c r="G309" s="253"/>
      <c r="H309" s="254" t="s">
        <v>1</v>
      </c>
      <c r="I309" s="256"/>
      <c r="J309" s="253"/>
      <c r="K309" s="253"/>
      <c r="L309" s="257"/>
      <c r="M309" s="258"/>
      <c r="N309" s="259"/>
      <c r="O309" s="259"/>
      <c r="P309" s="259"/>
      <c r="Q309" s="259"/>
      <c r="R309" s="259"/>
      <c r="S309" s="259"/>
      <c r="T309" s="26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1" t="s">
        <v>201</v>
      </c>
      <c r="AU309" s="261" t="s">
        <v>81</v>
      </c>
      <c r="AV309" s="13" t="s">
        <v>81</v>
      </c>
      <c r="AW309" s="13" t="s">
        <v>30</v>
      </c>
      <c r="AX309" s="13" t="s">
        <v>73</v>
      </c>
      <c r="AY309" s="261" t="s">
        <v>191</v>
      </c>
    </row>
    <row r="310" s="14" customFormat="1">
      <c r="A310" s="14"/>
      <c r="B310" s="262"/>
      <c r="C310" s="263"/>
      <c r="D310" s="248" t="s">
        <v>201</v>
      </c>
      <c r="E310" s="264" t="s">
        <v>1</v>
      </c>
      <c r="F310" s="265" t="s">
        <v>2221</v>
      </c>
      <c r="G310" s="263"/>
      <c r="H310" s="266">
        <v>141</v>
      </c>
      <c r="I310" s="267"/>
      <c r="J310" s="263"/>
      <c r="K310" s="263"/>
      <c r="L310" s="268"/>
      <c r="M310" s="269"/>
      <c r="N310" s="270"/>
      <c r="O310" s="270"/>
      <c r="P310" s="270"/>
      <c r="Q310" s="270"/>
      <c r="R310" s="270"/>
      <c r="S310" s="270"/>
      <c r="T310" s="27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72" t="s">
        <v>201</v>
      </c>
      <c r="AU310" s="272" t="s">
        <v>81</v>
      </c>
      <c r="AV310" s="14" t="s">
        <v>83</v>
      </c>
      <c r="AW310" s="14" t="s">
        <v>30</v>
      </c>
      <c r="AX310" s="14" t="s">
        <v>73</v>
      </c>
      <c r="AY310" s="272" t="s">
        <v>191</v>
      </c>
    </row>
    <row r="311" s="15" customFormat="1">
      <c r="A311" s="15"/>
      <c r="B311" s="273"/>
      <c r="C311" s="274"/>
      <c r="D311" s="248" t="s">
        <v>201</v>
      </c>
      <c r="E311" s="275" t="s">
        <v>1</v>
      </c>
      <c r="F311" s="276" t="s">
        <v>205</v>
      </c>
      <c r="G311" s="274"/>
      <c r="H311" s="277">
        <v>141</v>
      </c>
      <c r="I311" s="278"/>
      <c r="J311" s="274"/>
      <c r="K311" s="274"/>
      <c r="L311" s="279"/>
      <c r="M311" s="294"/>
      <c r="N311" s="295"/>
      <c r="O311" s="295"/>
      <c r="P311" s="295"/>
      <c r="Q311" s="295"/>
      <c r="R311" s="295"/>
      <c r="S311" s="295"/>
      <c r="T311" s="29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83" t="s">
        <v>201</v>
      </c>
      <c r="AU311" s="283" t="s">
        <v>81</v>
      </c>
      <c r="AV311" s="15" t="s">
        <v>198</v>
      </c>
      <c r="AW311" s="15" t="s">
        <v>30</v>
      </c>
      <c r="AX311" s="15" t="s">
        <v>81</v>
      </c>
      <c r="AY311" s="283" t="s">
        <v>191</v>
      </c>
    </row>
    <row r="312" s="2" customFormat="1" ht="6.96" customHeight="1">
      <c r="A312" s="39"/>
      <c r="B312" s="67"/>
      <c r="C312" s="68"/>
      <c r="D312" s="68"/>
      <c r="E312" s="68"/>
      <c r="F312" s="68"/>
      <c r="G312" s="68"/>
      <c r="H312" s="68"/>
      <c r="I312" s="184"/>
      <c r="J312" s="68"/>
      <c r="K312" s="68"/>
      <c r="L312" s="45"/>
      <c r="M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</row>
  </sheetData>
  <sheetProtection sheet="1" autoFilter="0" formatColumns="0" formatRows="0" objects="1" scenarios="1" spinCount="100000" saltValue="GU0TDPiOGPVAMrwWjcdVwUkwexVQD0DUCkF3Yd+cFFeblGhcAtwlXvPf59tPMS7UiRprb17dPun6NFUzYXiw9w==" hashValue="ZxnZc73X7EAk1kPckmk0LU7FlGeXHZuD4c8ksXYsW5yHsChJCWTLFwE+wAk8eSka2+KOxT+4TVC8wECpzNvnSg==" algorithmName="SHA-512" password="CC35"/>
  <autoFilter ref="C127:K311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2222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ROUND(J134,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ROUND((SUM(BE134:BE440)),  2)</f>
        <v>0</v>
      </c>
      <c r="G33" s="39"/>
      <c r="H33" s="39"/>
      <c r="I33" s="163">
        <v>0.20999999999999999</v>
      </c>
      <c r="J33" s="162">
        <f>ROUND(((SUM(BE134:BE440))*I33),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ROUND((SUM(BF134:BF440)),  2)</f>
        <v>0</v>
      </c>
      <c r="G34" s="39"/>
      <c r="H34" s="39"/>
      <c r="I34" s="163">
        <v>0.14999999999999999</v>
      </c>
      <c r="J34" s="162">
        <f>ROUND(((SUM(BF134:BF440))*I34),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ROUND((SUM(BG134:BG440)),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ROUND((SUM(BH134:BH440)),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ROUND((SUM(BI134:BI440)),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16-31 - VODOVOD (OVAK)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J134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1859</v>
      </c>
      <c r="E97" s="197"/>
      <c r="F97" s="197"/>
      <c r="G97" s="197"/>
      <c r="H97" s="197"/>
      <c r="I97" s="198"/>
      <c r="J97" s="199">
        <f>J135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1860</v>
      </c>
      <c r="E98" s="197"/>
      <c r="F98" s="197"/>
      <c r="G98" s="197"/>
      <c r="H98" s="197"/>
      <c r="I98" s="198"/>
      <c r="J98" s="199">
        <f>J149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1861</v>
      </c>
      <c r="E99" s="197"/>
      <c r="F99" s="197"/>
      <c r="G99" s="197"/>
      <c r="H99" s="197"/>
      <c r="I99" s="198"/>
      <c r="J99" s="199">
        <f>J155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1862</v>
      </c>
      <c r="E100" s="197"/>
      <c r="F100" s="197"/>
      <c r="G100" s="197"/>
      <c r="H100" s="197"/>
      <c r="I100" s="198"/>
      <c r="J100" s="199">
        <f>J164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1863</v>
      </c>
      <c r="E101" s="197"/>
      <c r="F101" s="197"/>
      <c r="G101" s="197"/>
      <c r="H101" s="197"/>
      <c r="I101" s="198"/>
      <c r="J101" s="199">
        <f>J181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1864</v>
      </c>
      <c r="E102" s="197"/>
      <c r="F102" s="197"/>
      <c r="G102" s="197"/>
      <c r="H102" s="197"/>
      <c r="I102" s="198"/>
      <c r="J102" s="199">
        <f>J196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4"/>
      <c r="C103" s="195"/>
      <c r="D103" s="196" t="s">
        <v>1865</v>
      </c>
      <c r="E103" s="197"/>
      <c r="F103" s="197"/>
      <c r="G103" s="197"/>
      <c r="H103" s="197"/>
      <c r="I103" s="198"/>
      <c r="J103" s="199">
        <f>J212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4"/>
      <c r="C104" s="195"/>
      <c r="D104" s="196" t="s">
        <v>1866</v>
      </c>
      <c r="E104" s="197"/>
      <c r="F104" s="197"/>
      <c r="G104" s="197"/>
      <c r="H104" s="197"/>
      <c r="I104" s="198"/>
      <c r="J104" s="199">
        <f>J238</f>
        <v>0</v>
      </c>
      <c r="K104" s="195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4"/>
      <c r="C105" s="195"/>
      <c r="D105" s="196" t="s">
        <v>2223</v>
      </c>
      <c r="E105" s="197"/>
      <c r="F105" s="197"/>
      <c r="G105" s="197"/>
      <c r="H105" s="197"/>
      <c r="I105" s="198"/>
      <c r="J105" s="199">
        <f>J241</f>
        <v>0</v>
      </c>
      <c r="K105" s="195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4"/>
      <c r="C106" s="195"/>
      <c r="D106" s="196" t="s">
        <v>1868</v>
      </c>
      <c r="E106" s="197"/>
      <c r="F106" s="197"/>
      <c r="G106" s="197"/>
      <c r="H106" s="197"/>
      <c r="I106" s="198"/>
      <c r="J106" s="199">
        <f>J247</f>
        <v>0</v>
      </c>
      <c r="K106" s="195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4"/>
      <c r="C107" s="195"/>
      <c r="D107" s="196" t="s">
        <v>2224</v>
      </c>
      <c r="E107" s="197"/>
      <c r="F107" s="197"/>
      <c r="G107" s="197"/>
      <c r="H107" s="197"/>
      <c r="I107" s="198"/>
      <c r="J107" s="199">
        <f>J270</f>
        <v>0</v>
      </c>
      <c r="K107" s="195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4"/>
      <c r="C108" s="195"/>
      <c r="D108" s="196" t="s">
        <v>2225</v>
      </c>
      <c r="E108" s="197"/>
      <c r="F108" s="197"/>
      <c r="G108" s="197"/>
      <c r="H108" s="197"/>
      <c r="I108" s="198"/>
      <c r="J108" s="199">
        <f>J294</f>
        <v>0</v>
      </c>
      <c r="K108" s="195"/>
      <c r="L108" s="20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4"/>
      <c r="C109" s="195"/>
      <c r="D109" s="196" t="s">
        <v>1870</v>
      </c>
      <c r="E109" s="197"/>
      <c r="F109" s="197"/>
      <c r="G109" s="197"/>
      <c r="H109" s="197"/>
      <c r="I109" s="198"/>
      <c r="J109" s="199">
        <f>J305</f>
        <v>0</v>
      </c>
      <c r="K109" s="195"/>
      <c r="L109" s="200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4"/>
      <c r="C110" s="195"/>
      <c r="D110" s="196" t="s">
        <v>1416</v>
      </c>
      <c r="E110" s="197"/>
      <c r="F110" s="197"/>
      <c r="G110" s="197"/>
      <c r="H110" s="197"/>
      <c r="I110" s="198"/>
      <c r="J110" s="199">
        <f>J364</f>
        <v>0</v>
      </c>
      <c r="K110" s="195"/>
      <c r="L110" s="20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4"/>
      <c r="C111" s="195"/>
      <c r="D111" s="196" t="s">
        <v>1871</v>
      </c>
      <c r="E111" s="197"/>
      <c r="F111" s="197"/>
      <c r="G111" s="197"/>
      <c r="H111" s="197"/>
      <c r="I111" s="198"/>
      <c r="J111" s="199">
        <f>J370</f>
        <v>0</v>
      </c>
      <c r="K111" s="195"/>
      <c r="L111" s="200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94"/>
      <c r="C112" s="195"/>
      <c r="D112" s="196" t="s">
        <v>1872</v>
      </c>
      <c r="E112" s="197"/>
      <c r="F112" s="197"/>
      <c r="G112" s="197"/>
      <c r="H112" s="197"/>
      <c r="I112" s="198"/>
      <c r="J112" s="199">
        <f>J375</f>
        <v>0</v>
      </c>
      <c r="K112" s="195"/>
      <c r="L112" s="200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94"/>
      <c r="C113" s="195"/>
      <c r="D113" s="196" t="s">
        <v>1873</v>
      </c>
      <c r="E113" s="197"/>
      <c r="F113" s="197"/>
      <c r="G113" s="197"/>
      <c r="H113" s="197"/>
      <c r="I113" s="198"/>
      <c r="J113" s="199">
        <f>J381</f>
        <v>0</v>
      </c>
      <c r="K113" s="195"/>
      <c r="L113" s="200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94"/>
      <c r="C114" s="195"/>
      <c r="D114" s="196" t="s">
        <v>1874</v>
      </c>
      <c r="E114" s="197"/>
      <c r="F114" s="197"/>
      <c r="G114" s="197"/>
      <c r="H114" s="197"/>
      <c r="I114" s="198"/>
      <c r="J114" s="199">
        <f>J386</f>
        <v>0</v>
      </c>
      <c r="K114" s="195"/>
      <c r="L114" s="200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67"/>
      <c r="C116" s="68"/>
      <c r="D116" s="68"/>
      <c r="E116" s="68"/>
      <c r="F116" s="68"/>
      <c r="G116" s="68"/>
      <c r="H116" s="68"/>
      <c r="I116" s="184"/>
      <c r="J116" s="68"/>
      <c r="K116" s="68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20" s="2" customFormat="1" ht="6.96" customHeight="1">
      <c r="A120" s="39"/>
      <c r="B120" s="69"/>
      <c r="C120" s="70"/>
      <c r="D120" s="70"/>
      <c r="E120" s="70"/>
      <c r="F120" s="70"/>
      <c r="G120" s="70"/>
      <c r="H120" s="70"/>
      <c r="I120" s="187"/>
      <c r="J120" s="70"/>
      <c r="K120" s="70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176</v>
      </c>
      <c r="D121" s="41"/>
      <c r="E121" s="41"/>
      <c r="F121" s="41"/>
      <c r="G121" s="41"/>
      <c r="H121" s="41"/>
      <c r="I121" s="145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15</v>
      </c>
      <c r="D123" s="41"/>
      <c r="E123" s="41"/>
      <c r="F123" s="41"/>
      <c r="G123" s="41"/>
      <c r="H123" s="41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188" t="str">
        <f>E7</f>
        <v>Rekonstrukce TT na ul. Pavlova vč. zastávky Rodimcevova</v>
      </c>
      <c r="F124" s="33"/>
      <c r="G124" s="33"/>
      <c r="H124" s="33"/>
      <c r="I124" s="145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160</v>
      </c>
      <c r="D125" s="41"/>
      <c r="E125" s="41"/>
      <c r="F125" s="41"/>
      <c r="G125" s="41"/>
      <c r="H125" s="41"/>
      <c r="I125" s="145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E9</f>
        <v xml:space="preserve">SO 16-31 - VODOVOD (OVAK) </v>
      </c>
      <c r="F126" s="41"/>
      <c r="G126" s="41"/>
      <c r="H126" s="41"/>
      <c r="I126" s="145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145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F12</f>
        <v xml:space="preserve"> </v>
      </c>
      <c r="G128" s="41"/>
      <c r="H128" s="41"/>
      <c r="I128" s="148" t="s">
        <v>21</v>
      </c>
      <c r="J128" s="80" t="str">
        <f>IF(J12="","",J12)</f>
        <v>19. 11. 2019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145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23</v>
      </c>
      <c r="D130" s="41"/>
      <c r="E130" s="41"/>
      <c r="F130" s="28" t="str">
        <f>E15</f>
        <v xml:space="preserve"> </v>
      </c>
      <c r="G130" s="41"/>
      <c r="H130" s="41"/>
      <c r="I130" s="148" t="s">
        <v>29</v>
      </c>
      <c r="J130" s="37" t="str">
        <f>E21</f>
        <v xml:space="preserve"> 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27</v>
      </c>
      <c r="D131" s="41"/>
      <c r="E131" s="41"/>
      <c r="F131" s="28" t="str">
        <f>IF(E18="","",E18)</f>
        <v>Vyplň údaj</v>
      </c>
      <c r="G131" s="41"/>
      <c r="H131" s="41"/>
      <c r="I131" s="148" t="s">
        <v>31</v>
      </c>
      <c r="J131" s="37" t="str">
        <f>E24</f>
        <v xml:space="preserve"> 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145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8"/>
      <c r="B133" s="209"/>
      <c r="C133" s="210" t="s">
        <v>177</v>
      </c>
      <c r="D133" s="211" t="s">
        <v>58</v>
      </c>
      <c r="E133" s="211" t="s">
        <v>54</v>
      </c>
      <c r="F133" s="211" t="s">
        <v>55</v>
      </c>
      <c r="G133" s="211" t="s">
        <v>178</v>
      </c>
      <c r="H133" s="211" t="s">
        <v>179</v>
      </c>
      <c r="I133" s="212" t="s">
        <v>180</v>
      </c>
      <c r="J133" s="211" t="s">
        <v>164</v>
      </c>
      <c r="K133" s="213" t="s">
        <v>181</v>
      </c>
      <c r="L133" s="214"/>
      <c r="M133" s="101" t="s">
        <v>1</v>
      </c>
      <c r="N133" s="102" t="s">
        <v>37</v>
      </c>
      <c r="O133" s="102" t="s">
        <v>182</v>
      </c>
      <c r="P133" s="102" t="s">
        <v>183</v>
      </c>
      <c r="Q133" s="102" t="s">
        <v>184</v>
      </c>
      <c r="R133" s="102" t="s">
        <v>185</v>
      </c>
      <c r="S133" s="102" t="s">
        <v>186</v>
      </c>
      <c r="T133" s="103" t="s">
        <v>187</v>
      </c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</row>
    <row r="134" s="2" customFormat="1" ht="22.8" customHeight="1">
      <c r="A134" s="39"/>
      <c r="B134" s="40"/>
      <c r="C134" s="108" t="s">
        <v>188</v>
      </c>
      <c r="D134" s="41"/>
      <c r="E134" s="41"/>
      <c r="F134" s="41"/>
      <c r="G134" s="41"/>
      <c r="H134" s="41"/>
      <c r="I134" s="145"/>
      <c r="J134" s="215">
        <f>BK134</f>
        <v>0</v>
      </c>
      <c r="K134" s="41"/>
      <c r="L134" s="45"/>
      <c r="M134" s="104"/>
      <c r="N134" s="216"/>
      <c r="O134" s="105"/>
      <c r="P134" s="217">
        <f>P135+P149+P155+P164+P181+P196+P212+P238+P241+P247+P270+P294+P305+P364+P370+P375+P381+P386</f>
        <v>0</v>
      </c>
      <c r="Q134" s="105"/>
      <c r="R134" s="217">
        <f>R135+R149+R155+R164+R181+R196+R212+R238+R241+R247+R270+R294+R305+R364+R370+R375+R381+R386</f>
        <v>536.95663000000002</v>
      </c>
      <c r="S134" s="105"/>
      <c r="T134" s="218">
        <f>T135+T149+T155+T164+T181+T196+T212+T238+T241+T247+T270+T294+T305+T364+T370+T375+T381+T386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72</v>
      </c>
      <c r="AU134" s="18" t="s">
        <v>166</v>
      </c>
      <c r="BK134" s="219">
        <f>BK135+BK149+BK155+BK164+BK181+BK196+BK212+BK238+BK241+BK247+BK270+BK294+BK305+BK364+BK370+BK375+BK381+BK386</f>
        <v>0</v>
      </c>
    </row>
    <row r="135" s="12" customFormat="1" ht="25.92" customHeight="1">
      <c r="A135" s="12"/>
      <c r="B135" s="220"/>
      <c r="C135" s="221"/>
      <c r="D135" s="222" t="s">
        <v>72</v>
      </c>
      <c r="E135" s="223" t="s">
        <v>192</v>
      </c>
      <c r="F135" s="223" t="s">
        <v>1875</v>
      </c>
      <c r="G135" s="221"/>
      <c r="H135" s="221"/>
      <c r="I135" s="224"/>
      <c r="J135" s="225">
        <f>BK135</f>
        <v>0</v>
      </c>
      <c r="K135" s="221"/>
      <c r="L135" s="226"/>
      <c r="M135" s="227"/>
      <c r="N135" s="228"/>
      <c r="O135" s="228"/>
      <c r="P135" s="229">
        <f>SUM(P136:P148)</f>
        <v>0</v>
      </c>
      <c r="Q135" s="228"/>
      <c r="R135" s="229">
        <f>SUM(R136:R148)</f>
        <v>0.42126000000000002</v>
      </c>
      <c r="S135" s="228"/>
      <c r="T135" s="230">
        <f>SUM(T136:T148)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1" t="s">
        <v>198</v>
      </c>
      <c r="AT135" s="232" t="s">
        <v>72</v>
      </c>
      <c r="AU135" s="232" t="s">
        <v>73</v>
      </c>
      <c r="AY135" s="231" t="s">
        <v>191</v>
      </c>
      <c r="BK135" s="233">
        <f>SUM(BK136:BK148)</f>
        <v>0</v>
      </c>
    </row>
    <row r="136" s="2" customFormat="1" ht="16.5" customHeight="1">
      <c r="A136" s="39"/>
      <c r="B136" s="40"/>
      <c r="C136" s="236" t="s">
        <v>81</v>
      </c>
      <c r="D136" s="236" t="s">
        <v>194</v>
      </c>
      <c r="E136" s="237" t="s">
        <v>1876</v>
      </c>
      <c r="F136" s="238" t="s">
        <v>1877</v>
      </c>
      <c r="G136" s="239" t="s">
        <v>1878</v>
      </c>
      <c r="H136" s="240">
        <v>25</v>
      </c>
      <c r="I136" s="241"/>
      <c r="J136" s="240">
        <f>ROUND(I136*H136,2)</f>
        <v>0</v>
      </c>
      <c r="K136" s="238" t="s">
        <v>1879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81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2226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1877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81</v>
      </c>
    </row>
    <row r="138" s="13" customFormat="1">
      <c r="A138" s="13"/>
      <c r="B138" s="252"/>
      <c r="C138" s="253"/>
      <c r="D138" s="248" t="s">
        <v>201</v>
      </c>
      <c r="E138" s="254" t="s">
        <v>1</v>
      </c>
      <c r="F138" s="255" t="s">
        <v>2106</v>
      </c>
      <c r="G138" s="253"/>
      <c r="H138" s="254" t="s">
        <v>1</v>
      </c>
      <c r="I138" s="256"/>
      <c r="J138" s="253"/>
      <c r="K138" s="253"/>
      <c r="L138" s="257"/>
      <c r="M138" s="258"/>
      <c r="N138" s="259"/>
      <c r="O138" s="259"/>
      <c r="P138" s="259"/>
      <c r="Q138" s="259"/>
      <c r="R138" s="259"/>
      <c r="S138" s="259"/>
      <c r="T138" s="26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1" t="s">
        <v>201</v>
      </c>
      <c r="AU138" s="261" t="s">
        <v>81</v>
      </c>
      <c r="AV138" s="13" t="s">
        <v>81</v>
      </c>
      <c r="AW138" s="13" t="s">
        <v>30</v>
      </c>
      <c r="AX138" s="13" t="s">
        <v>73</v>
      </c>
      <c r="AY138" s="261" t="s">
        <v>191</v>
      </c>
    </row>
    <row r="139" s="14" customFormat="1">
      <c r="A139" s="14"/>
      <c r="B139" s="262"/>
      <c r="C139" s="263"/>
      <c r="D139" s="248" t="s">
        <v>201</v>
      </c>
      <c r="E139" s="264" t="s">
        <v>1</v>
      </c>
      <c r="F139" s="265" t="s">
        <v>395</v>
      </c>
      <c r="G139" s="263"/>
      <c r="H139" s="266">
        <v>25</v>
      </c>
      <c r="I139" s="267"/>
      <c r="J139" s="263"/>
      <c r="K139" s="263"/>
      <c r="L139" s="268"/>
      <c r="M139" s="269"/>
      <c r="N139" s="270"/>
      <c r="O139" s="270"/>
      <c r="P139" s="270"/>
      <c r="Q139" s="270"/>
      <c r="R139" s="270"/>
      <c r="S139" s="270"/>
      <c r="T139" s="27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2" t="s">
        <v>201</v>
      </c>
      <c r="AU139" s="272" t="s">
        <v>81</v>
      </c>
      <c r="AV139" s="14" t="s">
        <v>83</v>
      </c>
      <c r="AW139" s="14" t="s">
        <v>30</v>
      </c>
      <c r="AX139" s="14" t="s">
        <v>73</v>
      </c>
      <c r="AY139" s="272" t="s">
        <v>191</v>
      </c>
    </row>
    <row r="140" s="15" customFormat="1">
      <c r="A140" s="15"/>
      <c r="B140" s="273"/>
      <c r="C140" s="274"/>
      <c r="D140" s="248" t="s">
        <v>201</v>
      </c>
      <c r="E140" s="275" t="s">
        <v>1</v>
      </c>
      <c r="F140" s="276" t="s">
        <v>205</v>
      </c>
      <c r="G140" s="274"/>
      <c r="H140" s="277">
        <v>25</v>
      </c>
      <c r="I140" s="278"/>
      <c r="J140" s="274"/>
      <c r="K140" s="274"/>
      <c r="L140" s="279"/>
      <c r="M140" s="280"/>
      <c r="N140" s="281"/>
      <c r="O140" s="281"/>
      <c r="P140" s="281"/>
      <c r="Q140" s="281"/>
      <c r="R140" s="281"/>
      <c r="S140" s="281"/>
      <c r="T140" s="28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83" t="s">
        <v>201</v>
      </c>
      <c r="AU140" s="283" t="s">
        <v>81</v>
      </c>
      <c r="AV140" s="15" t="s">
        <v>198</v>
      </c>
      <c r="AW140" s="15" t="s">
        <v>30</v>
      </c>
      <c r="AX140" s="15" t="s">
        <v>81</v>
      </c>
      <c r="AY140" s="283" t="s">
        <v>191</v>
      </c>
    </row>
    <row r="141" s="2" customFormat="1" ht="16.5" customHeight="1">
      <c r="A141" s="39"/>
      <c r="B141" s="40"/>
      <c r="C141" s="236" t="s">
        <v>83</v>
      </c>
      <c r="D141" s="236" t="s">
        <v>194</v>
      </c>
      <c r="E141" s="237" t="s">
        <v>1890</v>
      </c>
      <c r="F141" s="238" t="s">
        <v>1891</v>
      </c>
      <c r="G141" s="239" t="s">
        <v>314</v>
      </c>
      <c r="H141" s="240">
        <v>17</v>
      </c>
      <c r="I141" s="241"/>
      <c r="J141" s="240">
        <f>ROUND(I141*H141,2)</f>
        <v>0</v>
      </c>
      <c r="K141" s="238" t="s">
        <v>1879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0.02478</v>
      </c>
      <c r="R141" s="244">
        <f>Q141*H141</f>
        <v>0.42126000000000002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81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2227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1891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81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2228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81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2229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81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2230</v>
      </c>
      <c r="G145" s="263"/>
      <c r="H145" s="266">
        <v>10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81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3" customFormat="1">
      <c r="A146" s="13"/>
      <c r="B146" s="252"/>
      <c r="C146" s="253"/>
      <c r="D146" s="248" t="s">
        <v>201</v>
      </c>
      <c r="E146" s="254" t="s">
        <v>1</v>
      </c>
      <c r="F146" s="255" t="s">
        <v>2231</v>
      </c>
      <c r="G146" s="253"/>
      <c r="H146" s="254" t="s">
        <v>1</v>
      </c>
      <c r="I146" s="256"/>
      <c r="J146" s="253"/>
      <c r="K146" s="253"/>
      <c r="L146" s="257"/>
      <c r="M146" s="258"/>
      <c r="N146" s="259"/>
      <c r="O146" s="259"/>
      <c r="P146" s="259"/>
      <c r="Q146" s="259"/>
      <c r="R146" s="259"/>
      <c r="S146" s="259"/>
      <c r="T146" s="26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1" t="s">
        <v>201</v>
      </c>
      <c r="AU146" s="261" t="s">
        <v>81</v>
      </c>
      <c r="AV146" s="13" t="s">
        <v>81</v>
      </c>
      <c r="AW146" s="13" t="s">
        <v>30</v>
      </c>
      <c r="AX146" s="13" t="s">
        <v>73</v>
      </c>
      <c r="AY146" s="261" t="s">
        <v>191</v>
      </c>
    </row>
    <row r="147" s="14" customFormat="1">
      <c r="A147" s="14"/>
      <c r="B147" s="262"/>
      <c r="C147" s="263"/>
      <c r="D147" s="248" t="s">
        <v>201</v>
      </c>
      <c r="E147" s="264" t="s">
        <v>1</v>
      </c>
      <c r="F147" s="265" t="s">
        <v>2232</v>
      </c>
      <c r="G147" s="263"/>
      <c r="H147" s="266">
        <v>7</v>
      </c>
      <c r="I147" s="267"/>
      <c r="J147" s="263"/>
      <c r="K147" s="263"/>
      <c r="L147" s="268"/>
      <c r="M147" s="269"/>
      <c r="N147" s="270"/>
      <c r="O147" s="270"/>
      <c r="P147" s="270"/>
      <c r="Q147" s="270"/>
      <c r="R147" s="270"/>
      <c r="S147" s="270"/>
      <c r="T147" s="27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2" t="s">
        <v>201</v>
      </c>
      <c r="AU147" s="272" t="s">
        <v>81</v>
      </c>
      <c r="AV147" s="14" t="s">
        <v>83</v>
      </c>
      <c r="AW147" s="14" t="s">
        <v>30</v>
      </c>
      <c r="AX147" s="14" t="s">
        <v>73</v>
      </c>
      <c r="AY147" s="272" t="s">
        <v>191</v>
      </c>
    </row>
    <row r="148" s="15" customFormat="1">
      <c r="A148" s="15"/>
      <c r="B148" s="273"/>
      <c r="C148" s="274"/>
      <c r="D148" s="248" t="s">
        <v>201</v>
      </c>
      <c r="E148" s="275" t="s">
        <v>1</v>
      </c>
      <c r="F148" s="276" t="s">
        <v>205</v>
      </c>
      <c r="G148" s="274"/>
      <c r="H148" s="277">
        <v>17</v>
      </c>
      <c r="I148" s="278"/>
      <c r="J148" s="274"/>
      <c r="K148" s="274"/>
      <c r="L148" s="279"/>
      <c r="M148" s="280"/>
      <c r="N148" s="281"/>
      <c r="O148" s="281"/>
      <c r="P148" s="281"/>
      <c r="Q148" s="281"/>
      <c r="R148" s="281"/>
      <c r="S148" s="281"/>
      <c r="T148" s="282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83" t="s">
        <v>201</v>
      </c>
      <c r="AU148" s="283" t="s">
        <v>81</v>
      </c>
      <c r="AV148" s="15" t="s">
        <v>198</v>
      </c>
      <c r="AW148" s="15" t="s">
        <v>30</v>
      </c>
      <c r="AX148" s="15" t="s">
        <v>81</v>
      </c>
      <c r="AY148" s="283" t="s">
        <v>191</v>
      </c>
    </row>
    <row r="149" s="12" customFormat="1" ht="25.92" customHeight="1">
      <c r="A149" s="12"/>
      <c r="B149" s="220"/>
      <c r="C149" s="221"/>
      <c r="D149" s="222" t="s">
        <v>72</v>
      </c>
      <c r="E149" s="223" t="s">
        <v>1896</v>
      </c>
      <c r="F149" s="223" t="s">
        <v>1897</v>
      </c>
      <c r="G149" s="221"/>
      <c r="H149" s="221"/>
      <c r="I149" s="224"/>
      <c r="J149" s="225">
        <f>BK149</f>
        <v>0</v>
      </c>
      <c r="K149" s="221"/>
      <c r="L149" s="226"/>
      <c r="M149" s="227"/>
      <c r="N149" s="228"/>
      <c r="O149" s="228"/>
      <c r="P149" s="229">
        <f>SUM(P150:P154)</f>
        <v>0</v>
      </c>
      <c r="Q149" s="228"/>
      <c r="R149" s="229">
        <f>SUM(R150:R154)</f>
        <v>0</v>
      </c>
      <c r="S149" s="228"/>
      <c r="T149" s="230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1" t="s">
        <v>198</v>
      </c>
      <c r="AT149" s="232" t="s">
        <v>72</v>
      </c>
      <c r="AU149" s="232" t="s">
        <v>73</v>
      </c>
      <c r="AY149" s="231" t="s">
        <v>191</v>
      </c>
      <c r="BK149" s="233">
        <f>SUM(BK150:BK154)</f>
        <v>0</v>
      </c>
    </row>
    <row r="150" s="2" customFormat="1" ht="16.5" customHeight="1">
      <c r="A150" s="39"/>
      <c r="B150" s="40"/>
      <c r="C150" s="236" t="s">
        <v>212</v>
      </c>
      <c r="D150" s="236" t="s">
        <v>194</v>
      </c>
      <c r="E150" s="237" t="s">
        <v>1898</v>
      </c>
      <c r="F150" s="238" t="s">
        <v>1899</v>
      </c>
      <c r="G150" s="239" t="s">
        <v>314</v>
      </c>
      <c r="H150" s="240">
        <v>17</v>
      </c>
      <c r="I150" s="241"/>
      <c r="J150" s="240">
        <f>ROUND(I150*H150,2)</f>
        <v>0</v>
      </c>
      <c r="K150" s="238" t="s">
        <v>1900</v>
      </c>
      <c r="L150" s="45"/>
      <c r="M150" s="242" t="s">
        <v>1</v>
      </c>
      <c r="N150" s="243" t="s">
        <v>38</v>
      </c>
      <c r="O150" s="92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6" t="s">
        <v>198</v>
      </c>
      <c r="AT150" s="246" t="s">
        <v>194</v>
      </c>
      <c r="AU150" s="246" t="s">
        <v>81</v>
      </c>
      <c r="AY150" s="18" t="s">
        <v>191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18" t="s">
        <v>81</v>
      </c>
      <c r="BK150" s="247">
        <f>ROUND(I150*H150,2)</f>
        <v>0</v>
      </c>
      <c r="BL150" s="18" t="s">
        <v>198</v>
      </c>
      <c r="BM150" s="246" t="s">
        <v>2233</v>
      </c>
    </row>
    <row r="151" s="2" customFormat="1">
      <c r="A151" s="39"/>
      <c r="B151" s="40"/>
      <c r="C151" s="41"/>
      <c r="D151" s="248" t="s">
        <v>200</v>
      </c>
      <c r="E151" s="41"/>
      <c r="F151" s="249" t="s">
        <v>1899</v>
      </c>
      <c r="G151" s="41"/>
      <c r="H151" s="41"/>
      <c r="I151" s="145"/>
      <c r="J151" s="41"/>
      <c r="K151" s="41"/>
      <c r="L151" s="45"/>
      <c r="M151" s="250"/>
      <c r="N151" s="251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200</v>
      </c>
      <c r="AU151" s="18" t="s">
        <v>81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2234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81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4" customFormat="1">
      <c r="A153" s="14"/>
      <c r="B153" s="262"/>
      <c r="C153" s="263"/>
      <c r="D153" s="248" t="s">
        <v>201</v>
      </c>
      <c r="E153" s="264" t="s">
        <v>1</v>
      </c>
      <c r="F153" s="265" t="s">
        <v>328</v>
      </c>
      <c r="G153" s="263"/>
      <c r="H153" s="266">
        <v>17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2" t="s">
        <v>201</v>
      </c>
      <c r="AU153" s="272" t="s">
        <v>81</v>
      </c>
      <c r="AV153" s="14" t="s">
        <v>83</v>
      </c>
      <c r="AW153" s="14" t="s">
        <v>30</v>
      </c>
      <c r="AX153" s="14" t="s">
        <v>73</v>
      </c>
      <c r="AY153" s="272" t="s">
        <v>191</v>
      </c>
    </row>
    <row r="154" s="15" customFormat="1">
      <c r="A154" s="15"/>
      <c r="B154" s="273"/>
      <c r="C154" s="274"/>
      <c r="D154" s="248" t="s">
        <v>201</v>
      </c>
      <c r="E154" s="275" t="s">
        <v>1</v>
      </c>
      <c r="F154" s="276" t="s">
        <v>205</v>
      </c>
      <c r="G154" s="274"/>
      <c r="H154" s="277">
        <v>17</v>
      </c>
      <c r="I154" s="278"/>
      <c r="J154" s="274"/>
      <c r="K154" s="274"/>
      <c r="L154" s="279"/>
      <c r="M154" s="280"/>
      <c r="N154" s="281"/>
      <c r="O154" s="281"/>
      <c r="P154" s="281"/>
      <c r="Q154" s="281"/>
      <c r="R154" s="281"/>
      <c r="S154" s="281"/>
      <c r="T154" s="28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3" t="s">
        <v>201</v>
      </c>
      <c r="AU154" s="283" t="s">
        <v>81</v>
      </c>
      <c r="AV154" s="15" t="s">
        <v>198</v>
      </c>
      <c r="AW154" s="15" t="s">
        <v>30</v>
      </c>
      <c r="AX154" s="15" t="s">
        <v>81</v>
      </c>
      <c r="AY154" s="283" t="s">
        <v>191</v>
      </c>
    </row>
    <row r="155" s="12" customFormat="1" ht="25.92" customHeight="1">
      <c r="A155" s="12"/>
      <c r="B155" s="220"/>
      <c r="C155" s="221"/>
      <c r="D155" s="222" t="s">
        <v>72</v>
      </c>
      <c r="E155" s="223" t="s">
        <v>291</v>
      </c>
      <c r="F155" s="223" t="s">
        <v>1903</v>
      </c>
      <c r="G155" s="221"/>
      <c r="H155" s="221"/>
      <c r="I155" s="224"/>
      <c r="J155" s="225">
        <f>BK155</f>
        <v>0</v>
      </c>
      <c r="K155" s="221"/>
      <c r="L155" s="226"/>
      <c r="M155" s="227"/>
      <c r="N155" s="228"/>
      <c r="O155" s="228"/>
      <c r="P155" s="229">
        <f>SUM(P156:P163)</f>
        <v>0</v>
      </c>
      <c r="Q155" s="228"/>
      <c r="R155" s="229">
        <f>SUM(R156:R163)</f>
        <v>0</v>
      </c>
      <c r="S155" s="228"/>
      <c r="T155" s="230">
        <f>SUM(T156:T163)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1" t="s">
        <v>198</v>
      </c>
      <c r="AT155" s="232" t="s">
        <v>72</v>
      </c>
      <c r="AU155" s="232" t="s">
        <v>73</v>
      </c>
      <c r="AY155" s="231" t="s">
        <v>191</v>
      </c>
      <c r="BK155" s="233">
        <f>SUM(BK156:BK163)</f>
        <v>0</v>
      </c>
    </row>
    <row r="156" s="2" customFormat="1" ht="16.5" customHeight="1">
      <c r="A156" s="39"/>
      <c r="B156" s="40"/>
      <c r="C156" s="236" t="s">
        <v>198</v>
      </c>
      <c r="D156" s="236" t="s">
        <v>194</v>
      </c>
      <c r="E156" s="237" t="s">
        <v>1904</v>
      </c>
      <c r="F156" s="238" t="s">
        <v>1905</v>
      </c>
      <c r="G156" s="239" t="s">
        <v>215</v>
      </c>
      <c r="H156" s="240">
        <v>64.680000000000007</v>
      </c>
      <c r="I156" s="241"/>
      <c r="J156" s="240">
        <f>ROUND(I156*H156,2)</f>
        <v>0</v>
      </c>
      <c r="K156" s="238" t="s">
        <v>1879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198</v>
      </c>
      <c r="AT156" s="246" t="s">
        <v>194</v>
      </c>
      <c r="AU156" s="246" t="s">
        <v>81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198</v>
      </c>
      <c r="BM156" s="246" t="s">
        <v>2235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1905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81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2236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81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2229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81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2237</v>
      </c>
      <c r="G160" s="263"/>
      <c r="H160" s="266">
        <v>21.120000000000001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81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3" customFormat="1">
      <c r="A161" s="13"/>
      <c r="B161" s="252"/>
      <c r="C161" s="253"/>
      <c r="D161" s="248" t="s">
        <v>201</v>
      </c>
      <c r="E161" s="254" t="s">
        <v>1</v>
      </c>
      <c r="F161" s="255" t="s">
        <v>2238</v>
      </c>
      <c r="G161" s="253"/>
      <c r="H161" s="254" t="s">
        <v>1</v>
      </c>
      <c r="I161" s="256"/>
      <c r="J161" s="253"/>
      <c r="K161" s="253"/>
      <c r="L161" s="257"/>
      <c r="M161" s="258"/>
      <c r="N161" s="259"/>
      <c r="O161" s="259"/>
      <c r="P161" s="259"/>
      <c r="Q161" s="259"/>
      <c r="R161" s="259"/>
      <c r="S161" s="259"/>
      <c r="T161" s="26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1" t="s">
        <v>201</v>
      </c>
      <c r="AU161" s="261" t="s">
        <v>81</v>
      </c>
      <c r="AV161" s="13" t="s">
        <v>81</v>
      </c>
      <c r="AW161" s="13" t="s">
        <v>30</v>
      </c>
      <c r="AX161" s="13" t="s">
        <v>73</v>
      </c>
      <c r="AY161" s="261" t="s">
        <v>191</v>
      </c>
    </row>
    <row r="162" s="14" customFormat="1">
      <c r="A162" s="14"/>
      <c r="B162" s="262"/>
      <c r="C162" s="263"/>
      <c r="D162" s="248" t="s">
        <v>201</v>
      </c>
      <c r="E162" s="264" t="s">
        <v>1</v>
      </c>
      <c r="F162" s="265" t="s">
        <v>2239</v>
      </c>
      <c r="G162" s="263"/>
      <c r="H162" s="266">
        <v>43.560000000000002</v>
      </c>
      <c r="I162" s="267"/>
      <c r="J162" s="263"/>
      <c r="K162" s="263"/>
      <c r="L162" s="268"/>
      <c r="M162" s="269"/>
      <c r="N162" s="270"/>
      <c r="O162" s="270"/>
      <c r="P162" s="270"/>
      <c r="Q162" s="270"/>
      <c r="R162" s="270"/>
      <c r="S162" s="270"/>
      <c r="T162" s="27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2" t="s">
        <v>201</v>
      </c>
      <c r="AU162" s="272" t="s">
        <v>81</v>
      </c>
      <c r="AV162" s="14" t="s">
        <v>83</v>
      </c>
      <c r="AW162" s="14" t="s">
        <v>30</v>
      </c>
      <c r="AX162" s="14" t="s">
        <v>73</v>
      </c>
      <c r="AY162" s="272" t="s">
        <v>191</v>
      </c>
    </row>
    <row r="163" s="15" customFormat="1">
      <c r="A163" s="15"/>
      <c r="B163" s="273"/>
      <c r="C163" s="274"/>
      <c r="D163" s="248" t="s">
        <v>201</v>
      </c>
      <c r="E163" s="275" t="s">
        <v>1</v>
      </c>
      <c r="F163" s="276" t="s">
        <v>205</v>
      </c>
      <c r="G163" s="274"/>
      <c r="H163" s="277">
        <v>64.680000000000007</v>
      </c>
      <c r="I163" s="278"/>
      <c r="J163" s="274"/>
      <c r="K163" s="274"/>
      <c r="L163" s="279"/>
      <c r="M163" s="280"/>
      <c r="N163" s="281"/>
      <c r="O163" s="281"/>
      <c r="P163" s="281"/>
      <c r="Q163" s="281"/>
      <c r="R163" s="281"/>
      <c r="S163" s="281"/>
      <c r="T163" s="28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3" t="s">
        <v>201</v>
      </c>
      <c r="AU163" s="283" t="s">
        <v>81</v>
      </c>
      <c r="AV163" s="15" t="s">
        <v>198</v>
      </c>
      <c r="AW163" s="15" t="s">
        <v>30</v>
      </c>
      <c r="AX163" s="15" t="s">
        <v>81</v>
      </c>
      <c r="AY163" s="283" t="s">
        <v>191</v>
      </c>
    </row>
    <row r="164" s="12" customFormat="1" ht="25.92" customHeight="1">
      <c r="A164" s="12"/>
      <c r="B164" s="220"/>
      <c r="C164" s="221"/>
      <c r="D164" s="222" t="s">
        <v>72</v>
      </c>
      <c r="E164" s="223" t="s">
        <v>299</v>
      </c>
      <c r="F164" s="223" t="s">
        <v>1920</v>
      </c>
      <c r="G164" s="221"/>
      <c r="H164" s="221"/>
      <c r="I164" s="224"/>
      <c r="J164" s="225">
        <f>BK164</f>
        <v>0</v>
      </c>
      <c r="K164" s="221"/>
      <c r="L164" s="226"/>
      <c r="M164" s="227"/>
      <c r="N164" s="228"/>
      <c r="O164" s="228"/>
      <c r="P164" s="229">
        <f>SUM(P165:P180)</f>
        <v>0</v>
      </c>
      <c r="Q164" s="228"/>
      <c r="R164" s="229">
        <f>SUM(R165:R180)</f>
        <v>0</v>
      </c>
      <c r="S164" s="228"/>
      <c r="T164" s="230">
        <f>SUM(T165:T180)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1" t="s">
        <v>198</v>
      </c>
      <c r="AT164" s="232" t="s">
        <v>72</v>
      </c>
      <c r="AU164" s="232" t="s">
        <v>73</v>
      </c>
      <c r="AY164" s="231" t="s">
        <v>191</v>
      </c>
      <c r="BK164" s="233">
        <f>SUM(BK165:BK180)</f>
        <v>0</v>
      </c>
    </row>
    <row r="165" s="2" customFormat="1" ht="16.5" customHeight="1">
      <c r="A165" s="39"/>
      <c r="B165" s="40"/>
      <c r="C165" s="236" t="s">
        <v>229</v>
      </c>
      <c r="D165" s="236" t="s">
        <v>194</v>
      </c>
      <c r="E165" s="237" t="s">
        <v>2240</v>
      </c>
      <c r="F165" s="238" t="s">
        <v>2241</v>
      </c>
      <c r="G165" s="239" t="s">
        <v>215</v>
      </c>
      <c r="H165" s="240">
        <v>277.19999999999999</v>
      </c>
      <c r="I165" s="241"/>
      <c r="J165" s="240">
        <f>ROUND(I165*H165,2)</f>
        <v>0</v>
      </c>
      <c r="K165" s="238" t="s">
        <v>1879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198</v>
      </c>
      <c r="AT165" s="246" t="s">
        <v>194</v>
      </c>
      <c r="AU165" s="246" t="s">
        <v>81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198</v>
      </c>
      <c r="BM165" s="246" t="s">
        <v>2242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2241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81</v>
      </c>
    </row>
    <row r="167" s="2" customFormat="1">
      <c r="A167" s="39"/>
      <c r="B167" s="40"/>
      <c r="C167" s="41"/>
      <c r="D167" s="248" t="s">
        <v>277</v>
      </c>
      <c r="E167" s="41"/>
      <c r="F167" s="284" t="s">
        <v>1924</v>
      </c>
      <c r="G167" s="41"/>
      <c r="H167" s="41"/>
      <c r="I167" s="145"/>
      <c r="J167" s="41"/>
      <c r="K167" s="41"/>
      <c r="L167" s="45"/>
      <c r="M167" s="250"/>
      <c r="N167" s="251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277</v>
      </c>
      <c r="AU167" s="18" t="s">
        <v>81</v>
      </c>
    </row>
    <row r="168" s="13" customFormat="1">
      <c r="A168" s="13"/>
      <c r="B168" s="252"/>
      <c r="C168" s="253"/>
      <c r="D168" s="248" t="s">
        <v>201</v>
      </c>
      <c r="E168" s="254" t="s">
        <v>1</v>
      </c>
      <c r="F168" s="255" t="s">
        <v>2229</v>
      </c>
      <c r="G168" s="253"/>
      <c r="H168" s="254" t="s">
        <v>1</v>
      </c>
      <c r="I168" s="256"/>
      <c r="J168" s="253"/>
      <c r="K168" s="253"/>
      <c r="L168" s="257"/>
      <c r="M168" s="258"/>
      <c r="N168" s="259"/>
      <c r="O168" s="259"/>
      <c r="P168" s="259"/>
      <c r="Q168" s="259"/>
      <c r="R168" s="259"/>
      <c r="S168" s="259"/>
      <c r="T168" s="26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1" t="s">
        <v>201</v>
      </c>
      <c r="AU168" s="261" t="s">
        <v>81</v>
      </c>
      <c r="AV168" s="13" t="s">
        <v>81</v>
      </c>
      <c r="AW168" s="13" t="s">
        <v>30</v>
      </c>
      <c r="AX168" s="13" t="s">
        <v>73</v>
      </c>
      <c r="AY168" s="261" t="s">
        <v>191</v>
      </c>
    </row>
    <row r="169" s="14" customFormat="1">
      <c r="A169" s="14"/>
      <c r="B169" s="262"/>
      <c r="C169" s="263"/>
      <c r="D169" s="248" t="s">
        <v>201</v>
      </c>
      <c r="E169" s="264" t="s">
        <v>1</v>
      </c>
      <c r="F169" s="265" t="s">
        <v>2243</v>
      </c>
      <c r="G169" s="263"/>
      <c r="H169" s="266">
        <v>161.69999999999999</v>
      </c>
      <c r="I169" s="267"/>
      <c r="J169" s="263"/>
      <c r="K169" s="263"/>
      <c r="L169" s="268"/>
      <c r="M169" s="269"/>
      <c r="N169" s="270"/>
      <c r="O169" s="270"/>
      <c r="P169" s="270"/>
      <c r="Q169" s="270"/>
      <c r="R169" s="270"/>
      <c r="S169" s="270"/>
      <c r="T169" s="27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2" t="s">
        <v>201</v>
      </c>
      <c r="AU169" s="272" t="s">
        <v>81</v>
      </c>
      <c r="AV169" s="14" t="s">
        <v>83</v>
      </c>
      <c r="AW169" s="14" t="s">
        <v>30</v>
      </c>
      <c r="AX169" s="14" t="s">
        <v>73</v>
      </c>
      <c r="AY169" s="272" t="s">
        <v>191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2244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81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4" customFormat="1">
      <c r="A171" s="14"/>
      <c r="B171" s="262"/>
      <c r="C171" s="263"/>
      <c r="D171" s="248" t="s">
        <v>201</v>
      </c>
      <c r="E171" s="264" t="s">
        <v>1</v>
      </c>
      <c r="F171" s="265" t="s">
        <v>2245</v>
      </c>
      <c r="G171" s="263"/>
      <c r="H171" s="266">
        <v>9.9000000000000004</v>
      </c>
      <c r="I171" s="267"/>
      <c r="J171" s="263"/>
      <c r="K171" s="263"/>
      <c r="L171" s="268"/>
      <c r="M171" s="269"/>
      <c r="N171" s="270"/>
      <c r="O171" s="270"/>
      <c r="P171" s="270"/>
      <c r="Q171" s="270"/>
      <c r="R171" s="270"/>
      <c r="S171" s="270"/>
      <c r="T171" s="27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2" t="s">
        <v>201</v>
      </c>
      <c r="AU171" s="272" t="s">
        <v>81</v>
      </c>
      <c r="AV171" s="14" t="s">
        <v>83</v>
      </c>
      <c r="AW171" s="14" t="s">
        <v>30</v>
      </c>
      <c r="AX171" s="14" t="s">
        <v>73</v>
      </c>
      <c r="AY171" s="272" t="s">
        <v>191</v>
      </c>
    </row>
    <row r="172" s="13" customFormat="1">
      <c r="A172" s="13"/>
      <c r="B172" s="252"/>
      <c r="C172" s="253"/>
      <c r="D172" s="248" t="s">
        <v>201</v>
      </c>
      <c r="E172" s="254" t="s">
        <v>1</v>
      </c>
      <c r="F172" s="255" t="s">
        <v>2246</v>
      </c>
      <c r="G172" s="253"/>
      <c r="H172" s="254" t="s">
        <v>1</v>
      </c>
      <c r="I172" s="256"/>
      <c r="J172" s="253"/>
      <c r="K172" s="253"/>
      <c r="L172" s="257"/>
      <c r="M172" s="258"/>
      <c r="N172" s="259"/>
      <c r="O172" s="259"/>
      <c r="P172" s="259"/>
      <c r="Q172" s="259"/>
      <c r="R172" s="259"/>
      <c r="S172" s="259"/>
      <c r="T172" s="26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1" t="s">
        <v>201</v>
      </c>
      <c r="AU172" s="261" t="s">
        <v>81</v>
      </c>
      <c r="AV172" s="13" t="s">
        <v>81</v>
      </c>
      <c r="AW172" s="13" t="s">
        <v>30</v>
      </c>
      <c r="AX172" s="13" t="s">
        <v>73</v>
      </c>
      <c r="AY172" s="261" t="s">
        <v>191</v>
      </c>
    </row>
    <row r="173" s="14" customFormat="1">
      <c r="A173" s="14"/>
      <c r="B173" s="262"/>
      <c r="C173" s="263"/>
      <c r="D173" s="248" t="s">
        <v>201</v>
      </c>
      <c r="E173" s="264" t="s">
        <v>1</v>
      </c>
      <c r="F173" s="265" t="s">
        <v>2247</v>
      </c>
      <c r="G173" s="263"/>
      <c r="H173" s="266">
        <v>105.59999999999999</v>
      </c>
      <c r="I173" s="267"/>
      <c r="J173" s="263"/>
      <c r="K173" s="263"/>
      <c r="L173" s="268"/>
      <c r="M173" s="269"/>
      <c r="N173" s="270"/>
      <c r="O173" s="270"/>
      <c r="P173" s="270"/>
      <c r="Q173" s="270"/>
      <c r="R173" s="270"/>
      <c r="S173" s="270"/>
      <c r="T173" s="27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72" t="s">
        <v>201</v>
      </c>
      <c r="AU173" s="272" t="s">
        <v>81</v>
      </c>
      <c r="AV173" s="14" t="s">
        <v>83</v>
      </c>
      <c r="AW173" s="14" t="s">
        <v>30</v>
      </c>
      <c r="AX173" s="14" t="s">
        <v>73</v>
      </c>
      <c r="AY173" s="272" t="s">
        <v>191</v>
      </c>
    </row>
    <row r="174" s="15" customFormat="1">
      <c r="A174" s="15"/>
      <c r="B174" s="273"/>
      <c r="C174" s="274"/>
      <c r="D174" s="248" t="s">
        <v>201</v>
      </c>
      <c r="E174" s="275" t="s">
        <v>1</v>
      </c>
      <c r="F174" s="276" t="s">
        <v>205</v>
      </c>
      <c r="G174" s="274"/>
      <c r="H174" s="277">
        <v>277.19999999999999</v>
      </c>
      <c r="I174" s="278"/>
      <c r="J174" s="274"/>
      <c r="K174" s="274"/>
      <c r="L174" s="279"/>
      <c r="M174" s="280"/>
      <c r="N174" s="281"/>
      <c r="O174" s="281"/>
      <c r="P174" s="281"/>
      <c r="Q174" s="281"/>
      <c r="R174" s="281"/>
      <c r="S174" s="281"/>
      <c r="T174" s="28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3" t="s">
        <v>201</v>
      </c>
      <c r="AU174" s="283" t="s">
        <v>81</v>
      </c>
      <c r="AV174" s="15" t="s">
        <v>198</v>
      </c>
      <c r="AW174" s="15" t="s">
        <v>30</v>
      </c>
      <c r="AX174" s="15" t="s">
        <v>81</v>
      </c>
      <c r="AY174" s="283" t="s">
        <v>191</v>
      </c>
    </row>
    <row r="175" s="2" customFormat="1" ht="16.5" customHeight="1">
      <c r="A175" s="39"/>
      <c r="B175" s="40"/>
      <c r="C175" s="236" t="s">
        <v>238</v>
      </c>
      <c r="D175" s="236" t="s">
        <v>194</v>
      </c>
      <c r="E175" s="237" t="s">
        <v>1929</v>
      </c>
      <c r="F175" s="238" t="s">
        <v>1930</v>
      </c>
      <c r="G175" s="239" t="s">
        <v>215</v>
      </c>
      <c r="H175" s="240">
        <v>83.159999999999997</v>
      </c>
      <c r="I175" s="241"/>
      <c r="J175" s="240">
        <f>ROUND(I175*H175,2)</f>
        <v>0</v>
      </c>
      <c r="K175" s="238" t="s">
        <v>1879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198</v>
      </c>
      <c r="AT175" s="246" t="s">
        <v>194</v>
      </c>
      <c r="AU175" s="246" t="s">
        <v>81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198</v>
      </c>
      <c r="BM175" s="246" t="s">
        <v>2248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1930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81</v>
      </c>
    </row>
    <row r="177" s="2" customFormat="1">
      <c r="A177" s="39"/>
      <c r="B177" s="40"/>
      <c r="C177" s="41"/>
      <c r="D177" s="248" t="s">
        <v>277</v>
      </c>
      <c r="E177" s="41"/>
      <c r="F177" s="284" t="s">
        <v>1932</v>
      </c>
      <c r="G177" s="41"/>
      <c r="H177" s="41"/>
      <c r="I177" s="145"/>
      <c r="J177" s="41"/>
      <c r="K177" s="41"/>
      <c r="L177" s="45"/>
      <c r="M177" s="250"/>
      <c r="N177" s="251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277</v>
      </c>
      <c r="AU177" s="18" t="s">
        <v>81</v>
      </c>
    </row>
    <row r="178" s="13" customFormat="1">
      <c r="A178" s="13"/>
      <c r="B178" s="252"/>
      <c r="C178" s="253"/>
      <c r="D178" s="248" t="s">
        <v>201</v>
      </c>
      <c r="E178" s="254" t="s">
        <v>1</v>
      </c>
      <c r="F178" s="255" t="s">
        <v>1933</v>
      </c>
      <c r="G178" s="253"/>
      <c r="H178" s="254" t="s">
        <v>1</v>
      </c>
      <c r="I178" s="256"/>
      <c r="J178" s="253"/>
      <c r="K178" s="253"/>
      <c r="L178" s="257"/>
      <c r="M178" s="258"/>
      <c r="N178" s="259"/>
      <c r="O178" s="259"/>
      <c r="P178" s="259"/>
      <c r="Q178" s="259"/>
      <c r="R178" s="259"/>
      <c r="S178" s="259"/>
      <c r="T178" s="26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1" t="s">
        <v>201</v>
      </c>
      <c r="AU178" s="261" t="s">
        <v>81</v>
      </c>
      <c r="AV178" s="13" t="s">
        <v>81</v>
      </c>
      <c r="AW178" s="13" t="s">
        <v>30</v>
      </c>
      <c r="AX178" s="13" t="s">
        <v>73</v>
      </c>
      <c r="AY178" s="261" t="s">
        <v>191</v>
      </c>
    </row>
    <row r="179" s="14" customFormat="1">
      <c r="A179" s="14"/>
      <c r="B179" s="262"/>
      <c r="C179" s="263"/>
      <c r="D179" s="248" t="s">
        <v>201</v>
      </c>
      <c r="E179" s="264" t="s">
        <v>1</v>
      </c>
      <c r="F179" s="265" t="s">
        <v>2249</v>
      </c>
      <c r="G179" s="263"/>
      <c r="H179" s="266">
        <v>83.159999999999997</v>
      </c>
      <c r="I179" s="267"/>
      <c r="J179" s="263"/>
      <c r="K179" s="263"/>
      <c r="L179" s="268"/>
      <c r="M179" s="269"/>
      <c r="N179" s="270"/>
      <c r="O179" s="270"/>
      <c r="P179" s="270"/>
      <c r="Q179" s="270"/>
      <c r="R179" s="270"/>
      <c r="S179" s="270"/>
      <c r="T179" s="27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2" t="s">
        <v>201</v>
      </c>
      <c r="AU179" s="272" t="s">
        <v>81</v>
      </c>
      <c r="AV179" s="14" t="s">
        <v>83</v>
      </c>
      <c r="AW179" s="14" t="s">
        <v>30</v>
      </c>
      <c r="AX179" s="14" t="s">
        <v>73</v>
      </c>
      <c r="AY179" s="272" t="s">
        <v>191</v>
      </c>
    </row>
    <row r="180" s="15" customFormat="1">
      <c r="A180" s="15"/>
      <c r="B180" s="273"/>
      <c r="C180" s="274"/>
      <c r="D180" s="248" t="s">
        <v>201</v>
      </c>
      <c r="E180" s="275" t="s">
        <v>1</v>
      </c>
      <c r="F180" s="276" t="s">
        <v>205</v>
      </c>
      <c r="G180" s="274"/>
      <c r="H180" s="277">
        <v>83.159999999999997</v>
      </c>
      <c r="I180" s="278"/>
      <c r="J180" s="274"/>
      <c r="K180" s="274"/>
      <c r="L180" s="279"/>
      <c r="M180" s="280"/>
      <c r="N180" s="281"/>
      <c r="O180" s="281"/>
      <c r="P180" s="281"/>
      <c r="Q180" s="281"/>
      <c r="R180" s="281"/>
      <c r="S180" s="281"/>
      <c r="T180" s="28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3" t="s">
        <v>201</v>
      </c>
      <c r="AU180" s="283" t="s">
        <v>81</v>
      </c>
      <c r="AV180" s="15" t="s">
        <v>198</v>
      </c>
      <c r="AW180" s="15" t="s">
        <v>30</v>
      </c>
      <c r="AX180" s="15" t="s">
        <v>81</v>
      </c>
      <c r="AY180" s="283" t="s">
        <v>191</v>
      </c>
    </row>
    <row r="181" s="12" customFormat="1" ht="25.92" customHeight="1">
      <c r="A181" s="12"/>
      <c r="B181" s="220"/>
      <c r="C181" s="221"/>
      <c r="D181" s="222" t="s">
        <v>72</v>
      </c>
      <c r="E181" s="223" t="s">
        <v>8</v>
      </c>
      <c r="F181" s="223" t="s">
        <v>1935</v>
      </c>
      <c r="G181" s="221"/>
      <c r="H181" s="221"/>
      <c r="I181" s="224"/>
      <c r="J181" s="225">
        <f>BK181</f>
        <v>0</v>
      </c>
      <c r="K181" s="221"/>
      <c r="L181" s="226"/>
      <c r="M181" s="227"/>
      <c r="N181" s="228"/>
      <c r="O181" s="228"/>
      <c r="P181" s="229">
        <f>SUM(P182:P195)</f>
        <v>0</v>
      </c>
      <c r="Q181" s="228"/>
      <c r="R181" s="229">
        <f>SUM(R182:R195)</f>
        <v>0.49896000000000001</v>
      </c>
      <c r="S181" s="228"/>
      <c r="T181" s="230">
        <f>SUM(T182:T195)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1" t="s">
        <v>198</v>
      </c>
      <c r="AT181" s="232" t="s">
        <v>72</v>
      </c>
      <c r="AU181" s="232" t="s">
        <v>73</v>
      </c>
      <c r="AY181" s="231" t="s">
        <v>191</v>
      </c>
      <c r="BK181" s="233">
        <f>SUM(BK182:BK195)</f>
        <v>0</v>
      </c>
    </row>
    <row r="182" s="2" customFormat="1" ht="16.5" customHeight="1">
      <c r="A182" s="39"/>
      <c r="B182" s="40"/>
      <c r="C182" s="236" t="s">
        <v>244</v>
      </c>
      <c r="D182" s="236" t="s">
        <v>194</v>
      </c>
      <c r="E182" s="237" t="s">
        <v>2250</v>
      </c>
      <c r="F182" s="238" t="s">
        <v>2251</v>
      </c>
      <c r="G182" s="239" t="s">
        <v>197</v>
      </c>
      <c r="H182" s="240">
        <v>504</v>
      </c>
      <c r="I182" s="241"/>
      <c r="J182" s="240">
        <f>ROUND(I182*H182,2)</f>
        <v>0</v>
      </c>
      <c r="K182" s="238" t="s">
        <v>1879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0.00098999999999999999</v>
      </c>
      <c r="R182" s="244">
        <f>Q182*H182</f>
        <v>0.49896000000000001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198</v>
      </c>
      <c r="AT182" s="246" t="s">
        <v>194</v>
      </c>
      <c r="AU182" s="246" t="s">
        <v>81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198</v>
      </c>
      <c r="BM182" s="246" t="s">
        <v>2252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2251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81</v>
      </c>
    </row>
    <row r="184" s="2" customFormat="1">
      <c r="A184" s="39"/>
      <c r="B184" s="40"/>
      <c r="C184" s="41"/>
      <c r="D184" s="248" t="s">
        <v>277</v>
      </c>
      <c r="E184" s="41"/>
      <c r="F184" s="284" t="s">
        <v>2253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277</v>
      </c>
      <c r="AU184" s="18" t="s">
        <v>81</v>
      </c>
    </row>
    <row r="185" s="13" customFormat="1">
      <c r="A185" s="13"/>
      <c r="B185" s="252"/>
      <c r="C185" s="253"/>
      <c r="D185" s="248" t="s">
        <v>201</v>
      </c>
      <c r="E185" s="254" t="s">
        <v>1</v>
      </c>
      <c r="F185" s="255" t="s">
        <v>2229</v>
      </c>
      <c r="G185" s="253"/>
      <c r="H185" s="254" t="s">
        <v>1</v>
      </c>
      <c r="I185" s="256"/>
      <c r="J185" s="253"/>
      <c r="K185" s="253"/>
      <c r="L185" s="257"/>
      <c r="M185" s="258"/>
      <c r="N185" s="259"/>
      <c r="O185" s="259"/>
      <c r="P185" s="259"/>
      <c r="Q185" s="259"/>
      <c r="R185" s="259"/>
      <c r="S185" s="259"/>
      <c r="T185" s="26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1" t="s">
        <v>201</v>
      </c>
      <c r="AU185" s="261" t="s">
        <v>81</v>
      </c>
      <c r="AV185" s="13" t="s">
        <v>81</v>
      </c>
      <c r="AW185" s="13" t="s">
        <v>30</v>
      </c>
      <c r="AX185" s="13" t="s">
        <v>73</v>
      </c>
      <c r="AY185" s="261" t="s">
        <v>191</v>
      </c>
    </row>
    <row r="186" s="14" customFormat="1">
      <c r="A186" s="14"/>
      <c r="B186" s="262"/>
      <c r="C186" s="263"/>
      <c r="D186" s="248" t="s">
        <v>201</v>
      </c>
      <c r="E186" s="264" t="s">
        <v>1</v>
      </c>
      <c r="F186" s="265" t="s">
        <v>2254</v>
      </c>
      <c r="G186" s="263"/>
      <c r="H186" s="266">
        <v>294</v>
      </c>
      <c r="I186" s="267"/>
      <c r="J186" s="263"/>
      <c r="K186" s="263"/>
      <c r="L186" s="268"/>
      <c r="M186" s="269"/>
      <c r="N186" s="270"/>
      <c r="O186" s="270"/>
      <c r="P186" s="270"/>
      <c r="Q186" s="270"/>
      <c r="R186" s="270"/>
      <c r="S186" s="270"/>
      <c r="T186" s="27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2" t="s">
        <v>201</v>
      </c>
      <c r="AU186" s="272" t="s">
        <v>81</v>
      </c>
      <c r="AV186" s="14" t="s">
        <v>83</v>
      </c>
      <c r="AW186" s="14" t="s">
        <v>30</v>
      </c>
      <c r="AX186" s="14" t="s">
        <v>73</v>
      </c>
      <c r="AY186" s="272" t="s">
        <v>191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2244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81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4" customFormat="1">
      <c r="A188" s="14"/>
      <c r="B188" s="262"/>
      <c r="C188" s="263"/>
      <c r="D188" s="248" t="s">
        <v>201</v>
      </c>
      <c r="E188" s="264" t="s">
        <v>1</v>
      </c>
      <c r="F188" s="265" t="s">
        <v>2255</v>
      </c>
      <c r="G188" s="263"/>
      <c r="H188" s="266">
        <v>18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2" t="s">
        <v>201</v>
      </c>
      <c r="AU188" s="272" t="s">
        <v>81</v>
      </c>
      <c r="AV188" s="14" t="s">
        <v>83</v>
      </c>
      <c r="AW188" s="14" t="s">
        <v>30</v>
      </c>
      <c r="AX188" s="14" t="s">
        <v>73</v>
      </c>
      <c r="AY188" s="272" t="s">
        <v>191</v>
      </c>
    </row>
    <row r="189" s="13" customFormat="1">
      <c r="A189" s="13"/>
      <c r="B189" s="252"/>
      <c r="C189" s="253"/>
      <c r="D189" s="248" t="s">
        <v>201</v>
      </c>
      <c r="E189" s="254" t="s">
        <v>1</v>
      </c>
      <c r="F189" s="255" t="s">
        <v>2231</v>
      </c>
      <c r="G189" s="253"/>
      <c r="H189" s="254" t="s">
        <v>1</v>
      </c>
      <c r="I189" s="256"/>
      <c r="J189" s="253"/>
      <c r="K189" s="253"/>
      <c r="L189" s="257"/>
      <c r="M189" s="258"/>
      <c r="N189" s="259"/>
      <c r="O189" s="259"/>
      <c r="P189" s="259"/>
      <c r="Q189" s="259"/>
      <c r="R189" s="259"/>
      <c r="S189" s="259"/>
      <c r="T189" s="26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1" t="s">
        <v>201</v>
      </c>
      <c r="AU189" s="261" t="s">
        <v>81</v>
      </c>
      <c r="AV189" s="13" t="s">
        <v>81</v>
      </c>
      <c r="AW189" s="13" t="s">
        <v>30</v>
      </c>
      <c r="AX189" s="13" t="s">
        <v>73</v>
      </c>
      <c r="AY189" s="261" t="s">
        <v>191</v>
      </c>
    </row>
    <row r="190" s="14" customFormat="1">
      <c r="A190" s="14"/>
      <c r="B190" s="262"/>
      <c r="C190" s="263"/>
      <c r="D190" s="248" t="s">
        <v>201</v>
      </c>
      <c r="E190" s="264" t="s">
        <v>1</v>
      </c>
      <c r="F190" s="265" t="s">
        <v>2256</v>
      </c>
      <c r="G190" s="263"/>
      <c r="H190" s="266">
        <v>192</v>
      </c>
      <c r="I190" s="267"/>
      <c r="J190" s="263"/>
      <c r="K190" s="263"/>
      <c r="L190" s="268"/>
      <c r="M190" s="269"/>
      <c r="N190" s="270"/>
      <c r="O190" s="270"/>
      <c r="P190" s="270"/>
      <c r="Q190" s="270"/>
      <c r="R190" s="270"/>
      <c r="S190" s="270"/>
      <c r="T190" s="27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2" t="s">
        <v>201</v>
      </c>
      <c r="AU190" s="272" t="s">
        <v>81</v>
      </c>
      <c r="AV190" s="14" t="s">
        <v>83</v>
      </c>
      <c r="AW190" s="14" t="s">
        <v>30</v>
      </c>
      <c r="AX190" s="14" t="s">
        <v>73</v>
      </c>
      <c r="AY190" s="272" t="s">
        <v>191</v>
      </c>
    </row>
    <row r="191" s="15" customFormat="1">
      <c r="A191" s="15"/>
      <c r="B191" s="273"/>
      <c r="C191" s="274"/>
      <c r="D191" s="248" t="s">
        <v>201</v>
      </c>
      <c r="E191" s="275" t="s">
        <v>1</v>
      </c>
      <c r="F191" s="276" t="s">
        <v>205</v>
      </c>
      <c r="G191" s="274"/>
      <c r="H191" s="277">
        <v>504</v>
      </c>
      <c r="I191" s="278"/>
      <c r="J191" s="274"/>
      <c r="K191" s="274"/>
      <c r="L191" s="279"/>
      <c r="M191" s="280"/>
      <c r="N191" s="281"/>
      <c r="O191" s="281"/>
      <c r="P191" s="281"/>
      <c r="Q191" s="281"/>
      <c r="R191" s="281"/>
      <c r="S191" s="281"/>
      <c r="T191" s="28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83" t="s">
        <v>201</v>
      </c>
      <c r="AU191" s="283" t="s">
        <v>81</v>
      </c>
      <c r="AV191" s="15" t="s">
        <v>198</v>
      </c>
      <c r="AW191" s="15" t="s">
        <v>30</v>
      </c>
      <c r="AX191" s="15" t="s">
        <v>81</v>
      </c>
      <c r="AY191" s="283" t="s">
        <v>191</v>
      </c>
    </row>
    <row r="192" s="2" customFormat="1" ht="16.5" customHeight="1">
      <c r="A192" s="39"/>
      <c r="B192" s="40"/>
      <c r="C192" s="236" t="s">
        <v>255</v>
      </c>
      <c r="D192" s="236" t="s">
        <v>194</v>
      </c>
      <c r="E192" s="237" t="s">
        <v>2257</v>
      </c>
      <c r="F192" s="238" t="s">
        <v>2258</v>
      </c>
      <c r="G192" s="239" t="s">
        <v>197</v>
      </c>
      <c r="H192" s="240">
        <v>504</v>
      </c>
      <c r="I192" s="241"/>
      <c r="J192" s="240">
        <f>ROUND(I192*H192,2)</f>
        <v>0</v>
      </c>
      <c r="K192" s="238" t="s">
        <v>1879</v>
      </c>
      <c r="L192" s="45"/>
      <c r="M192" s="242" t="s">
        <v>1</v>
      </c>
      <c r="N192" s="243" t="s">
        <v>38</v>
      </c>
      <c r="O192" s="92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6" t="s">
        <v>198</v>
      </c>
      <c r="AT192" s="246" t="s">
        <v>194</v>
      </c>
      <c r="AU192" s="246" t="s">
        <v>81</v>
      </c>
      <c r="AY192" s="18" t="s">
        <v>191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8" t="s">
        <v>81</v>
      </c>
      <c r="BK192" s="247">
        <f>ROUND(I192*H192,2)</f>
        <v>0</v>
      </c>
      <c r="BL192" s="18" t="s">
        <v>198</v>
      </c>
      <c r="BM192" s="246" t="s">
        <v>2259</v>
      </c>
    </row>
    <row r="193" s="2" customFormat="1">
      <c r="A193" s="39"/>
      <c r="B193" s="40"/>
      <c r="C193" s="41"/>
      <c r="D193" s="248" t="s">
        <v>200</v>
      </c>
      <c r="E193" s="41"/>
      <c r="F193" s="249" t="s">
        <v>2258</v>
      </c>
      <c r="G193" s="41"/>
      <c r="H193" s="41"/>
      <c r="I193" s="145"/>
      <c r="J193" s="41"/>
      <c r="K193" s="41"/>
      <c r="L193" s="45"/>
      <c r="M193" s="250"/>
      <c r="N193" s="251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200</v>
      </c>
      <c r="AU193" s="18" t="s">
        <v>81</v>
      </c>
    </row>
    <row r="194" s="14" customFormat="1">
      <c r="A194" s="14"/>
      <c r="B194" s="262"/>
      <c r="C194" s="263"/>
      <c r="D194" s="248" t="s">
        <v>201</v>
      </c>
      <c r="E194" s="264" t="s">
        <v>1</v>
      </c>
      <c r="F194" s="265" t="s">
        <v>2260</v>
      </c>
      <c r="G194" s="263"/>
      <c r="H194" s="266">
        <v>504</v>
      </c>
      <c r="I194" s="267"/>
      <c r="J194" s="263"/>
      <c r="K194" s="263"/>
      <c r="L194" s="268"/>
      <c r="M194" s="269"/>
      <c r="N194" s="270"/>
      <c r="O194" s="270"/>
      <c r="P194" s="270"/>
      <c r="Q194" s="270"/>
      <c r="R194" s="270"/>
      <c r="S194" s="270"/>
      <c r="T194" s="27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2" t="s">
        <v>201</v>
      </c>
      <c r="AU194" s="272" t="s">
        <v>81</v>
      </c>
      <c r="AV194" s="14" t="s">
        <v>83</v>
      </c>
      <c r="AW194" s="14" t="s">
        <v>30</v>
      </c>
      <c r="AX194" s="14" t="s">
        <v>73</v>
      </c>
      <c r="AY194" s="272" t="s">
        <v>191</v>
      </c>
    </row>
    <row r="195" s="15" customFormat="1">
      <c r="A195" s="15"/>
      <c r="B195" s="273"/>
      <c r="C195" s="274"/>
      <c r="D195" s="248" t="s">
        <v>201</v>
      </c>
      <c r="E195" s="275" t="s">
        <v>1</v>
      </c>
      <c r="F195" s="276" t="s">
        <v>205</v>
      </c>
      <c r="G195" s="274"/>
      <c r="H195" s="277">
        <v>504</v>
      </c>
      <c r="I195" s="278"/>
      <c r="J195" s="274"/>
      <c r="K195" s="274"/>
      <c r="L195" s="279"/>
      <c r="M195" s="280"/>
      <c r="N195" s="281"/>
      <c r="O195" s="281"/>
      <c r="P195" s="281"/>
      <c r="Q195" s="281"/>
      <c r="R195" s="281"/>
      <c r="S195" s="281"/>
      <c r="T195" s="28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83" t="s">
        <v>201</v>
      </c>
      <c r="AU195" s="283" t="s">
        <v>81</v>
      </c>
      <c r="AV195" s="15" t="s">
        <v>198</v>
      </c>
      <c r="AW195" s="15" t="s">
        <v>30</v>
      </c>
      <c r="AX195" s="15" t="s">
        <v>81</v>
      </c>
      <c r="AY195" s="283" t="s">
        <v>191</v>
      </c>
    </row>
    <row r="196" s="12" customFormat="1" ht="25.92" customHeight="1">
      <c r="A196" s="12"/>
      <c r="B196" s="220"/>
      <c r="C196" s="221"/>
      <c r="D196" s="222" t="s">
        <v>72</v>
      </c>
      <c r="E196" s="223" t="s">
        <v>320</v>
      </c>
      <c r="F196" s="223" t="s">
        <v>1952</v>
      </c>
      <c r="G196" s="221"/>
      <c r="H196" s="221"/>
      <c r="I196" s="224"/>
      <c r="J196" s="225">
        <f>BK196</f>
        <v>0</v>
      </c>
      <c r="K196" s="221"/>
      <c r="L196" s="226"/>
      <c r="M196" s="227"/>
      <c r="N196" s="228"/>
      <c r="O196" s="228"/>
      <c r="P196" s="229">
        <f>SUM(P197:P211)</f>
        <v>0</v>
      </c>
      <c r="Q196" s="228"/>
      <c r="R196" s="229">
        <f>SUM(R197:R211)</f>
        <v>0</v>
      </c>
      <c r="S196" s="228"/>
      <c r="T196" s="230">
        <f>SUM(T197:T211)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1" t="s">
        <v>198</v>
      </c>
      <c r="AT196" s="232" t="s">
        <v>72</v>
      </c>
      <c r="AU196" s="232" t="s">
        <v>73</v>
      </c>
      <c r="AY196" s="231" t="s">
        <v>191</v>
      </c>
      <c r="BK196" s="233">
        <f>SUM(BK197:BK211)</f>
        <v>0</v>
      </c>
    </row>
    <row r="197" s="2" customFormat="1" ht="16.5" customHeight="1">
      <c r="A197" s="39"/>
      <c r="B197" s="40"/>
      <c r="C197" s="236" t="s">
        <v>272</v>
      </c>
      <c r="D197" s="236" t="s">
        <v>194</v>
      </c>
      <c r="E197" s="237" t="s">
        <v>2261</v>
      </c>
      <c r="F197" s="238" t="s">
        <v>2262</v>
      </c>
      <c r="G197" s="239" t="s">
        <v>215</v>
      </c>
      <c r="H197" s="240">
        <v>143.55000000000001</v>
      </c>
      <c r="I197" s="241"/>
      <c r="J197" s="240">
        <f>ROUND(I197*H197,2)</f>
        <v>0</v>
      </c>
      <c r="K197" s="238" t="s">
        <v>1879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198</v>
      </c>
      <c r="AT197" s="246" t="s">
        <v>194</v>
      </c>
      <c r="AU197" s="246" t="s">
        <v>81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198</v>
      </c>
      <c r="BM197" s="246" t="s">
        <v>2263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2262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81</v>
      </c>
    </row>
    <row r="199" s="2" customFormat="1">
      <c r="A199" s="39"/>
      <c r="B199" s="40"/>
      <c r="C199" s="41"/>
      <c r="D199" s="248" t="s">
        <v>277</v>
      </c>
      <c r="E199" s="41"/>
      <c r="F199" s="284" t="s">
        <v>2264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277</v>
      </c>
      <c r="AU199" s="18" t="s">
        <v>81</v>
      </c>
    </row>
    <row r="200" s="14" customFormat="1">
      <c r="A200" s="14"/>
      <c r="B200" s="262"/>
      <c r="C200" s="263"/>
      <c r="D200" s="248" t="s">
        <v>201</v>
      </c>
      <c r="E200" s="264" t="s">
        <v>1</v>
      </c>
      <c r="F200" s="265" t="s">
        <v>2265</v>
      </c>
      <c r="G200" s="263"/>
      <c r="H200" s="266">
        <v>133.65000000000001</v>
      </c>
      <c r="I200" s="267"/>
      <c r="J200" s="263"/>
      <c r="K200" s="263"/>
      <c r="L200" s="268"/>
      <c r="M200" s="269"/>
      <c r="N200" s="270"/>
      <c r="O200" s="270"/>
      <c r="P200" s="270"/>
      <c r="Q200" s="270"/>
      <c r="R200" s="270"/>
      <c r="S200" s="270"/>
      <c r="T200" s="27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2" t="s">
        <v>201</v>
      </c>
      <c r="AU200" s="272" t="s">
        <v>81</v>
      </c>
      <c r="AV200" s="14" t="s">
        <v>83</v>
      </c>
      <c r="AW200" s="14" t="s">
        <v>30</v>
      </c>
      <c r="AX200" s="14" t="s">
        <v>73</v>
      </c>
      <c r="AY200" s="272" t="s">
        <v>191</v>
      </c>
    </row>
    <row r="201" s="14" customFormat="1">
      <c r="A201" s="14"/>
      <c r="B201" s="262"/>
      <c r="C201" s="263"/>
      <c r="D201" s="248" t="s">
        <v>201</v>
      </c>
      <c r="E201" s="264" t="s">
        <v>1</v>
      </c>
      <c r="F201" s="265" t="s">
        <v>2266</v>
      </c>
      <c r="G201" s="263"/>
      <c r="H201" s="266">
        <v>9.9000000000000004</v>
      </c>
      <c r="I201" s="267"/>
      <c r="J201" s="263"/>
      <c r="K201" s="263"/>
      <c r="L201" s="268"/>
      <c r="M201" s="269"/>
      <c r="N201" s="270"/>
      <c r="O201" s="270"/>
      <c r="P201" s="270"/>
      <c r="Q201" s="270"/>
      <c r="R201" s="270"/>
      <c r="S201" s="270"/>
      <c r="T201" s="27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2" t="s">
        <v>201</v>
      </c>
      <c r="AU201" s="272" t="s">
        <v>81</v>
      </c>
      <c r="AV201" s="14" t="s">
        <v>83</v>
      </c>
      <c r="AW201" s="14" t="s">
        <v>30</v>
      </c>
      <c r="AX201" s="14" t="s">
        <v>73</v>
      </c>
      <c r="AY201" s="272" t="s">
        <v>191</v>
      </c>
    </row>
    <row r="202" s="15" customFormat="1">
      <c r="A202" s="15"/>
      <c r="B202" s="273"/>
      <c r="C202" s="274"/>
      <c r="D202" s="248" t="s">
        <v>201</v>
      </c>
      <c r="E202" s="275" t="s">
        <v>1</v>
      </c>
      <c r="F202" s="276" t="s">
        <v>205</v>
      </c>
      <c r="G202" s="274"/>
      <c r="H202" s="277">
        <v>143.55000000000001</v>
      </c>
      <c r="I202" s="278"/>
      <c r="J202" s="274"/>
      <c r="K202" s="274"/>
      <c r="L202" s="279"/>
      <c r="M202" s="280"/>
      <c r="N202" s="281"/>
      <c r="O202" s="281"/>
      <c r="P202" s="281"/>
      <c r="Q202" s="281"/>
      <c r="R202" s="281"/>
      <c r="S202" s="281"/>
      <c r="T202" s="28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3" t="s">
        <v>201</v>
      </c>
      <c r="AU202" s="283" t="s">
        <v>81</v>
      </c>
      <c r="AV202" s="15" t="s">
        <v>198</v>
      </c>
      <c r="AW202" s="15" t="s">
        <v>30</v>
      </c>
      <c r="AX202" s="15" t="s">
        <v>81</v>
      </c>
      <c r="AY202" s="283" t="s">
        <v>191</v>
      </c>
    </row>
    <row r="203" s="2" customFormat="1" ht="16.5" customHeight="1">
      <c r="A203" s="39"/>
      <c r="B203" s="40"/>
      <c r="C203" s="236" t="s">
        <v>280</v>
      </c>
      <c r="D203" s="236" t="s">
        <v>194</v>
      </c>
      <c r="E203" s="237" t="s">
        <v>1964</v>
      </c>
      <c r="F203" s="238" t="s">
        <v>1965</v>
      </c>
      <c r="G203" s="239" t="s">
        <v>215</v>
      </c>
      <c r="H203" s="240">
        <v>277.19999999999999</v>
      </c>
      <c r="I203" s="241"/>
      <c r="J203" s="240">
        <f>ROUND(I203*H203,2)</f>
        <v>0</v>
      </c>
      <c r="K203" s="238" t="s">
        <v>1879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198</v>
      </c>
      <c r="AT203" s="246" t="s">
        <v>194</v>
      </c>
      <c r="AU203" s="246" t="s">
        <v>81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198</v>
      </c>
      <c r="BM203" s="246" t="s">
        <v>2267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1965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81</v>
      </c>
    </row>
    <row r="205" s="14" customFormat="1">
      <c r="A205" s="14"/>
      <c r="B205" s="262"/>
      <c r="C205" s="263"/>
      <c r="D205" s="248" t="s">
        <v>201</v>
      </c>
      <c r="E205" s="264" t="s">
        <v>1</v>
      </c>
      <c r="F205" s="265" t="s">
        <v>2268</v>
      </c>
      <c r="G205" s="263"/>
      <c r="H205" s="266">
        <v>277.19999999999999</v>
      </c>
      <c r="I205" s="267"/>
      <c r="J205" s="263"/>
      <c r="K205" s="263"/>
      <c r="L205" s="268"/>
      <c r="M205" s="269"/>
      <c r="N205" s="270"/>
      <c r="O205" s="270"/>
      <c r="P205" s="270"/>
      <c r="Q205" s="270"/>
      <c r="R205" s="270"/>
      <c r="S205" s="270"/>
      <c r="T205" s="27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2" t="s">
        <v>201</v>
      </c>
      <c r="AU205" s="272" t="s">
        <v>81</v>
      </c>
      <c r="AV205" s="14" t="s">
        <v>83</v>
      </c>
      <c r="AW205" s="14" t="s">
        <v>30</v>
      </c>
      <c r="AX205" s="14" t="s">
        <v>73</v>
      </c>
      <c r="AY205" s="272" t="s">
        <v>191</v>
      </c>
    </row>
    <row r="206" s="15" customFormat="1">
      <c r="A206" s="15"/>
      <c r="B206" s="273"/>
      <c r="C206" s="274"/>
      <c r="D206" s="248" t="s">
        <v>201</v>
      </c>
      <c r="E206" s="275" t="s">
        <v>1</v>
      </c>
      <c r="F206" s="276" t="s">
        <v>205</v>
      </c>
      <c r="G206" s="274"/>
      <c r="H206" s="277">
        <v>277.19999999999999</v>
      </c>
      <c r="I206" s="278"/>
      <c r="J206" s="274"/>
      <c r="K206" s="274"/>
      <c r="L206" s="279"/>
      <c r="M206" s="280"/>
      <c r="N206" s="281"/>
      <c r="O206" s="281"/>
      <c r="P206" s="281"/>
      <c r="Q206" s="281"/>
      <c r="R206" s="281"/>
      <c r="S206" s="281"/>
      <c r="T206" s="28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3" t="s">
        <v>201</v>
      </c>
      <c r="AU206" s="283" t="s">
        <v>81</v>
      </c>
      <c r="AV206" s="15" t="s">
        <v>198</v>
      </c>
      <c r="AW206" s="15" t="s">
        <v>30</v>
      </c>
      <c r="AX206" s="15" t="s">
        <v>81</v>
      </c>
      <c r="AY206" s="283" t="s">
        <v>191</v>
      </c>
    </row>
    <row r="207" s="2" customFormat="1" ht="16.5" customHeight="1">
      <c r="A207" s="39"/>
      <c r="B207" s="40"/>
      <c r="C207" s="236" t="s">
        <v>192</v>
      </c>
      <c r="D207" s="236" t="s">
        <v>194</v>
      </c>
      <c r="E207" s="237" t="s">
        <v>1968</v>
      </c>
      <c r="F207" s="238" t="s">
        <v>1969</v>
      </c>
      <c r="G207" s="239" t="s">
        <v>215</v>
      </c>
      <c r="H207" s="240">
        <v>105.59999999999999</v>
      </c>
      <c r="I207" s="241"/>
      <c r="J207" s="240">
        <f>ROUND(I207*H207,2)</f>
        <v>0</v>
      </c>
      <c r="K207" s="238" t="s">
        <v>1879</v>
      </c>
      <c r="L207" s="45"/>
      <c r="M207" s="242" t="s">
        <v>1</v>
      </c>
      <c r="N207" s="24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198</v>
      </c>
      <c r="AT207" s="246" t="s">
        <v>194</v>
      </c>
      <c r="AU207" s="246" t="s">
        <v>81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198</v>
      </c>
      <c r="BM207" s="246" t="s">
        <v>2269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1969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81</v>
      </c>
    </row>
    <row r="209" s="13" customFormat="1">
      <c r="A209" s="13"/>
      <c r="B209" s="252"/>
      <c r="C209" s="253"/>
      <c r="D209" s="248" t="s">
        <v>201</v>
      </c>
      <c r="E209" s="254" t="s">
        <v>1</v>
      </c>
      <c r="F209" s="255" t="s">
        <v>2270</v>
      </c>
      <c r="G209" s="253"/>
      <c r="H209" s="254" t="s">
        <v>1</v>
      </c>
      <c r="I209" s="256"/>
      <c r="J209" s="253"/>
      <c r="K209" s="253"/>
      <c r="L209" s="257"/>
      <c r="M209" s="258"/>
      <c r="N209" s="259"/>
      <c r="O209" s="259"/>
      <c r="P209" s="259"/>
      <c r="Q209" s="259"/>
      <c r="R209" s="259"/>
      <c r="S209" s="259"/>
      <c r="T209" s="26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1" t="s">
        <v>201</v>
      </c>
      <c r="AU209" s="261" t="s">
        <v>81</v>
      </c>
      <c r="AV209" s="13" t="s">
        <v>81</v>
      </c>
      <c r="AW209" s="13" t="s">
        <v>30</v>
      </c>
      <c r="AX209" s="13" t="s">
        <v>73</v>
      </c>
      <c r="AY209" s="261" t="s">
        <v>191</v>
      </c>
    </row>
    <row r="210" s="14" customFormat="1">
      <c r="A210" s="14"/>
      <c r="B210" s="262"/>
      <c r="C210" s="263"/>
      <c r="D210" s="248" t="s">
        <v>201</v>
      </c>
      <c r="E210" s="264" t="s">
        <v>1</v>
      </c>
      <c r="F210" s="265" t="s">
        <v>2271</v>
      </c>
      <c r="G210" s="263"/>
      <c r="H210" s="266">
        <v>105.59999999999999</v>
      </c>
      <c r="I210" s="267"/>
      <c r="J210" s="263"/>
      <c r="K210" s="263"/>
      <c r="L210" s="268"/>
      <c r="M210" s="269"/>
      <c r="N210" s="270"/>
      <c r="O210" s="270"/>
      <c r="P210" s="270"/>
      <c r="Q210" s="270"/>
      <c r="R210" s="270"/>
      <c r="S210" s="270"/>
      <c r="T210" s="27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2" t="s">
        <v>201</v>
      </c>
      <c r="AU210" s="272" t="s">
        <v>81</v>
      </c>
      <c r="AV210" s="14" t="s">
        <v>83</v>
      </c>
      <c r="AW210" s="14" t="s">
        <v>30</v>
      </c>
      <c r="AX210" s="14" t="s">
        <v>73</v>
      </c>
      <c r="AY210" s="272" t="s">
        <v>191</v>
      </c>
    </row>
    <row r="211" s="15" customFormat="1">
      <c r="A211" s="15"/>
      <c r="B211" s="273"/>
      <c r="C211" s="274"/>
      <c r="D211" s="248" t="s">
        <v>201</v>
      </c>
      <c r="E211" s="275" t="s">
        <v>1</v>
      </c>
      <c r="F211" s="276" t="s">
        <v>205</v>
      </c>
      <c r="G211" s="274"/>
      <c r="H211" s="277">
        <v>105.59999999999999</v>
      </c>
      <c r="I211" s="278"/>
      <c r="J211" s="274"/>
      <c r="K211" s="274"/>
      <c r="L211" s="279"/>
      <c r="M211" s="280"/>
      <c r="N211" s="281"/>
      <c r="O211" s="281"/>
      <c r="P211" s="281"/>
      <c r="Q211" s="281"/>
      <c r="R211" s="281"/>
      <c r="S211" s="281"/>
      <c r="T211" s="28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83" t="s">
        <v>201</v>
      </c>
      <c r="AU211" s="283" t="s">
        <v>81</v>
      </c>
      <c r="AV211" s="15" t="s">
        <v>198</v>
      </c>
      <c r="AW211" s="15" t="s">
        <v>30</v>
      </c>
      <c r="AX211" s="15" t="s">
        <v>81</v>
      </c>
      <c r="AY211" s="283" t="s">
        <v>191</v>
      </c>
    </row>
    <row r="212" s="12" customFormat="1" ht="25.92" customHeight="1">
      <c r="A212" s="12"/>
      <c r="B212" s="220"/>
      <c r="C212" s="221"/>
      <c r="D212" s="222" t="s">
        <v>72</v>
      </c>
      <c r="E212" s="223" t="s">
        <v>328</v>
      </c>
      <c r="F212" s="223" t="s">
        <v>1975</v>
      </c>
      <c r="G212" s="221"/>
      <c r="H212" s="221"/>
      <c r="I212" s="224"/>
      <c r="J212" s="225">
        <f>BK212</f>
        <v>0</v>
      </c>
      <c r="K212" s="221"/>
      <c r="L212" s="226"/>
      <c r="M212" s="227"/>
      <c r="N212" s="228"/>
      <c r="O212" s="228"/>
      <c r="P212" s="229">
        <f>SUM(P213:P237)</f>
        <v>0</v>
      </c>
      <c r="Q212" s="228"/>
      <c r="R212" s="229">
        <f>SUM(R213:R237)</f>
        <v>268.84000000000003</v>
      </c>
      <c r="S212" s="228"/>
      <c r="T212" s="230">
        <f>SUM(T213:T237)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1" t="s">
        <v>198</v>
      </c>
      <c r="AT212" s="232" t="s">
        <v>72</v>
      </c>
      <c r="AU212" s="232" t="s">
        <v>73</v>
      </c>
      <c r="AY212" s="231" t="s">
        <v>191</v>
      </c>
      <c r="BK212" s="233">
        <f>SUM(BK213:BK237)</f>
        <v>0</v>
      </c>
    </row>
    <row r="213" s="2" customFormat="1" ht="16.5" customHeight="1">
      <c r="A213" s="39"/>
      <c r="B213" s="40"/>
      <c r="C213" s="236" t="s">
        <v>291</v>
      </c>
      <c r="D213" s="236" t="s">
        <v>194</v>
      </c>
      <c r="E213" s="237" t="s">
        <v>2150</v>
      </c>
      <c r="F213" s="238" t="s">
        <v>1981</v>
      </c>
      <c r="G213" s="239" t="s">
        <v>215</v>
      </c>
      <c r="H213" s="240">
        <v>45.759999999999998</v>
      </c>
      <c r="I213" s="241"/>
      <c r="J213" s="240">
        <f>ROUND(I213*H213,2)</f>
        <v>0</v>
      </c>
      <c r="K213" s="238" t="s">
        <v>1879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1.7</v>
      </c>
      <c r="R213" s="244">
        <f>Q213*H213</f>
        <v>77.792000000000002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81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2272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1981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81</v>
      </c>
    </row>
    <row r="215" s="2" customFormat="1">
      <c r="A215" s="39"/>
      <c r="B215" s="40"/>
      <c r="C215" s="41"/>
      <c r="D215" s="248" t="s">
        <v>277</v>
      </c>
      <c r="E215" s="41"/>
      <c r="F215" s="284" t="s">
        <v>2152</v>
      </c>
      <c r="G215" s="41"/>
      <c r="H215" s="41"/>
      <c r="I215" s="145"/>
      <c r="J215" s="41"/>
      <c r="K215" s="41"/>
      <c r="L215" s="45"/>
      <c r="M215" s="250"/>
      <c r="N215" s="251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277</v>
      </c>
      <c r="AU215" s="18" t="s">
        <v>81</v>
      </c>
    </row>
    <row r="216" s="14" customFormat="1">
      <c r="A216" s="14"/>
      <c r="B216" s="262"/>
      <c r="C216" s="263"/>
      <c r="D216" s="248" t="s">
        <v>201</v>
      </c>
      <c r="E216" s="264" t="s">
        <v>1</v>
      </c>
      <c r="F216" s="265" t="s">
        <v>2273</v>
      </c>
      <c r="G216" s="263"/>
      <c r="H216" s="266">
        <v>43.119999999999997</v>
      </c>
      <c r="I216" s="267"/>
      <c r="J216" s="263"/>
      <c r="K216" s="263"/>
      <c r="L216" s="268"/>
      <c r="M216" s="269"/>
      <c r="N216" s="270"/>
      <c r="O216" s="270"/>
      <c r="P216" s="270"/>
      <c r="Q216" s="270"/>
      <c r="R216" s="270"/>
      <c r="S216" s="270"/>
      <c r="T216" s="27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2" t="s">
        <v>201</v>
      </c>
      <c r="AU216" s="272" t="s">
        <v>81</v>
      </c>
      <c r="AV216" s="14" t="s">
        <v>83</v>
      </c>
      <c r="AW216" s="14" t="s">
        <v>30</v>
      </c>
      <c r="AX216" s="14" t="s">
        <v>73</v>
      </c>
      <c r="AY216" s="272" t="s">
        <v>191</v>
      </c>
    </row>
    <row r="217" s="14" customFormat="1">
      <c r="A217" s="14"/>
      <c r="B217" s="262"/>
      <c r="C217" s="263"/>
      <c r="D217" s="248" t="s">
        <v>201</v>
      </c>
      <c r="E217" s="264" t="s">
        <v>1</v>
      </c>
      <c r="F217" s="265" t="s">
        <v>2274</v>
      </c>
      <c r="G217" s="263"/>
      <c r="H217" s="266">
        <v>2.6400000000000001</v>
      </c>
      <c r="I217" s="267"/>
      <c r="J217" s="263"/>
      <c r="K217" s="263"/>
      <c r="L217" s="268"/>
      <c r="M217" s="269"/>
      <c r="N217" s="270"/>
      <c r="O217" s="270"/>
      <c r="P217" s="270"/>
      <c r="Q217" s="270"/>
      <c r="R217" s="270"/>
      <c r="S217" s="270"/>
      <c r="T217" s="27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2" t="s">
        <v>201</v>
      </c>
      <c r="AU217" s="272" t="s">
        <v>81</v>
      </c>
      <c r="AV217" s="14" t="s">
        <v>83</v>
      </c>
      <c r="AW217" s="14" t="s">
        <v>30</v>
      </c>
      <c r="AX217" s="14" t="s">
        <v>73</v>
      </c>
      <c r="AY217" s="272" t="s">
        <v>191</v>
      </c>
    </row>
    <row r="218" s="15" customFormat="1">
      <c r="A218" s="15"/>
      <c r="B218" s="273"/>
      <c r="C218" s="274"/>
      <c r="D218" s="248" t="s">
        <v>201</v>
      </c>
      <c r="E218" s="275" t="s">
        <v>1</v>
      </c>
      <c r="F218" s="276" t="s">
        <v>205</v>
      </c>
      <c r="G218" s="274"/>
      <c r="H218" s="277">
        <v>45.759999999999998</v>
      </c>
      <c r="I218" s="278"/>
      <c r="J218" s="274"/>
      <c r="K218" s="274"/>
      <c r="L218" s="279"/>
      <c r="M218" s="280"/>
      <c r="N218" s="281"/>
      <c r="O218" s="281"/>
      <c r="P218" s="281"/>
      <c r="Q218" s="281"/>
      <c r="R218" s="281"/>
      <c r="S218" s="281"/>
      <c r="T218" s="28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3" t="s">
        <v>201</v>
      </c>
      <c r="AU218" s="283" t="s">
        <v>81</v>
      </c>
      <c r="AV218" s="15" t="s">
        <v>198</v>
      </c>
      <c r="AW218" s="15" t="s">
        <v>30</v>
      </c>
      <c r="AX218" s="15" t="s">
        <v>81</v>
      </c>
      <c r="AY218" s="283" t="s">
        <v>191</v>
      </c>
    </row>
    <row r="219" s="2" customFormat="1" ht="16.5" customHeight="1">
      <c r="A219" s="39"/>
      <c r="B219" s="40"/>
      <c r="C219" s="236" t="s">
        <v>299</v>
      </c>
      <c r="D219" s="236" t="s">
        <v>194</v>
      </c>
      <c r="E219" s="237" t="s">
        <v>1986</v>
      </c>
      <c r="F219" s="238" t="s">
        <v>1987</v>
      </c>
      <c r="G219" s="239" t="s">
        <v>215</v>
      </c>
      <c r="H219" s="240">
        <v>105.59999999999999</v>
      </c>
      <c r="I219" s="241"/>
      <c r="J219" s="240">
        <f>ROUND(I219*H219,2)</f>
        <v>0</v>
      </c>
      <c r="K219" s="238" t="s">
        <v>1879</v>
      </c>
      <c r="L219" s="45"/>
      <c r="M219" s="242" t="s">
        <v>1</v>
      </c>
      <c r="N219" s="243" t="s">
        <v>38</v>
      </c>
      <c r="O219" s="92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6" t="s">
        <v>198</v>
      </c>
      <c r="AT219" s="246" t="s">
        <v>194</v>
      </c>
      <c r="AU219" s="246" t="s">
        <v>81</v>
      </c>
      <c r="AY219" s="18" t="s">
        <v>191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18" t="s">
        <v>81</v>
      </c>
      <c r="BK219" s="247">
        <f>ROUND(I219*H219,2)</f>
        <v>0</v>
      </c>
      <c r="BL219" s="18" t="s">
        <v>198</v>
      </c>
      <c r="BM219" s="246" t="s">
        <v>2275</v>
      </c>
    </row>
    <row r="220" s="2" customFormat="1">
      <c r="A220" s="39"/>
      <c r="B220" s="40"/>
      <c r="C220" s="41"/>
      <c r="D220" s="248" t="s">
        <v>200</v>
      </c>
      <c r="E220" s="41"/>
      <c r="F220" s="249" t="s">
        <v>1987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200</v>
      </c>
      <c r="AU220" s="18" t="s">
        <v>81</v>
      </c>
    </row>
    <row r="221" s="2" customFormat="1">
      <c r="A221" s="39"/>
      <c r="B221" s="40"/>
      <c r="C221" s="41"/>
      <c r="D221" s="248" t="s">
        <v>277</v>
      </c>
      <c r="E221" s="41"/>
      <c r="F221" s="284" t="s">
        <v>1989</v>
      </c>
      <c r="G221" s="41"/>
      <c r="H221" s="41"/>
      <c r="I221" s="145"/>
      <c r="J221" s="41"/>
      <c r="K221" s="41"/>
      <c r="L221" s="45"/>
      <c r="M221" s="250"/>
      <c r="N221" s="251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277</v>
      </c>
      <c r="AU221" s="18" t="s">
        <v>81</v>
      </c>
    </row>
    <row r="222" s="13" customFormat="1">
      <c r="A222" s="13"/>
      <c r="B222" s="252"/>
      <c r="C222" s="253"/>
      <c r="D222" s="248" t="s">
        <v>201</v>
      </c>
      <c r="E222" s="254" t="s">
        <v>1</v>
      </c>
      <c r="F222" s="255" t="s">
        <v>2246</v>
      </c>
      <c r="G222" s="253"/>
      <c r="H222" s="254" t="s">
        <v>1</v>
      </c>
      <c r="I222" s="256"/>
      <c r="J222" s="253"/>
      <c r="K222" s="253"/>
      <c r="L222" s="257"/>
      <c r="M222" s="258"/>
      <c r="N222" s="259"/>
      <c r="O222" s="259"/>
      <c r="P222" s="259"/>
      <c r="Q222" s="259"/>
      <c r="R222" s="259"/>
      <c r="S222" s="259"/>
      <c r="T222" s="26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1" t="s">
        <v>201</v>
      </c>
      <c r="AU222" s="261" t="s">
        <v>81</v>
      </c>
      <c r="AV222" s="13" t="s">
        <v>81</v>
      </c>
      <c r="AW222" s="13" t="s">
        <v>30</v>
      </c>
      <c r="AX222" s="13" t="s">
        <v>73</v>
      </c>
      <c r="AY222" s="261" t="s">
        <v>191</v>
      </c>
    </row>
    <row r="223" s="14" customFormat="1">
      <c r="A223" s="14"/>
      <c r="B223" s="262"/>
      <c r="C223" s="263"/>
      <c r="D223" s="248" t="s">
        <v>201</v>
      </c>
      <c r="E223" s="264" t="s">
        <v>1</v>
      </c>
      <c r="F223" s="265" t="s">
        <v>2271</v>
      </c>
      <c r="G223" s="263"/>
      <c r="H223" s="266">
        <v>105.59999999999999</v>
      </c>
      <c r="I223" s="267"/>
      <c r="J223" s="263"/>
      <c r="K223" s="263"/>
      <c r="L223" s="268"/>
      <c r="M223" s="269"/>
      <c r="N223" s="270"/>
      <c r="O223" s="270"/>
      <c r="P223" s="270"/>
      <c r="Q223" s="270"/>
      <c r="R223" s="270"/>
      <c r="S223" s="270"/>
      <c r="T223" s="27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2" t="s">
        <v>201</v>
      </c>
      <c r="AU223" s="272" t="s">
        <v>81</v>
      </c>
      <c r="AV223" s="14" t="s">
        <v>83</v>
      </c>
      <c r="AW223" s="14" t="s">
        <v>30</v>
      </c>
      <c r="AX223" s="14" t="s">
        <v>73</v>
      </c>
      <c r="AY223" s="272" t="s">
        <v>191</v>
      </c>
    </row>
    <row r="224" s="15" customFormat="1">
      <c r="A224" s="15"/>
      <c r="B224" s="273"/>
      <c r="C224" s="274"/>
      <c r="D224" s="248" t="s">
        <v>201</v>
      </c>
      <c r="E224" s="275" t="s">
        <v>1</v>
      </c>
      <c r="F224" s="276" t="s">
        <v>205</v>
      </c>
      <c r="G224" s="274"/>
      <c r="H224" s="277">
        <v>105.59999999999999</v>
      </c>
      <c r="I224" s="278"/>
      <c r="J224" s="274"/>
      <c r="K224" s="274"/>
      <c r="L224" s="279"/>
      <c r="M224" s="280"/>
      <c r="N224" s="281"/>
      <c r="O224" s="281"/>
      <c r="P224" s="281"/>
      <c r="Q224" s="281"/>
      <c r="R224" s="281"/>
      <c r="S224" s="281"/>
      <c r="T224" s="282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3" t="s">
        <v>201</v>
      </c>
      <c r="AU224" s="283" t="s">
        <v>81</v>
      </c>
      <c r="AV224" s="15" t="s">
        <v>198</v>
      </c>
      <c r="AW224" s="15" t="s">
        <v>30</v>
      </c>
      <c r="AX224" s="15" t="s">
        <v>81</v>
      </c>
      <c r="AY224" s="283" t="s">
        <v>191</v>
      </c>
    </row>
    <row r="225" s="2" customFormat="1" ht="16.5" customHeight="1">
      <c r="A225" s="39"/>
      <c r="B225" s="40"/>
      <c r="C225" s="236" t="s">
        <v>305</v>
      </c>
      <c r="D225" s="236" t="s">
        <v>194</v>
      </c>
      <c r="E225" s="237" t="s">
        <v>2276</v>
      </c>
      <c r="F225" s="238" t="s">
        <v>2277</v>
      </c>
      <c r="G225" s="239" t="s">
        <v>215</v>
      </c>
      <c r="H225" s="240">
        <v>114.40000000000001</v>
      </c>
      <c r="I225" s="241"/>
      <c r="J225" s="240">
        <f>ROUND(I225*H225,2)</f>
        <v>0</v>
      </c>
      <c r="K225" s="238" t="s">
        <v>1879</v>
      </c>
      <c r="L225" s="45"/>
      <c r="M225" s="242" t="s">
        <v>1</v>
      </c>
      <c r="N225" s="243" t="s">
        <v>38</v>
      </c>
      <c r="O225" s="92"/>
      <c r="P225" s="244">
        <f>O225*H225</f>
        <v>0</v>
      </c>
      <c r="Q225" s="244">
        <v>1.6699999999999999</v>
      </c>
      <c r="R225" s="244">
        <f>Q225*H225</f>
        <v>191.048</v>
      </c>
      <c r="S225" s="244">
        <v>0</v>
      </c>
      <c r="T225" s="245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6" t="s">
        <v>198</v>
      </c>
      <c r="AT225" s="246" t="s">
        <v>194</v>
      </c>
      <c r="AU225" s="246" t="s">
        <v>81</v>
      </c>
      <c r="AY225" s="18" t="s">
        <v>191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18" t="s">
        <v>81</v>
      </c>
      <c r="BK225" s="247">
        <f>ROUND(I225*H225,2)</f>
        <v>0</v>
      </c>
      <c r="BL225" s="18" t="s">
        <v>198</v>
      </c>
      <c r="BM225" s="246" t="s">
        <v>2278</v>
      </c>
    </row>
    <row r="226" s="2" customFormat="1">
      <c r="A226" s="39"/>
      <c r="B226" s="40"/>
      <c r="C226" s="41"/>
      <c r="D226" s="248" t="s">
        <v>200</v>
      </c>
      <c r="E226" s="41"/>
      <c r="F226" s="249" t="s">
        <v>2277</v>
      </c>
      <c r="G226" s="41"/>
      <c r="H226" s="41"/>
      <c r="I226" s="145"/>
      <c r="J226" s="41"/>
      <c r="K226" s="41"/>
      <c r="L226" s="45"/>
      <c r="M226" s="250"/>
      <c r="N226" s="251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200</v>
      </c>
      <c r="AU226" s="18" t="s">
        <v>81</v>
      </c>
    </row>
    <row r="227" s="2" customFormat="1">
      <c r="A227" s="39"/>
      <c r="B227" s="40"/>
      <c r="C227" s="41"/>
      <c r="D227" s="248" t="s">
        <v>277</v>
      </c>
      <c r="E227" s="41"/>
      <c r="F227" s="284" t="s">
        <v>2279</v>
      </c>
      <c r="G227" s="41"/>
      <c r="H227" s="41"/>
      <c r="I227" s="145"/>
      <c r="J227" s="41"/>
      <c r="K227" s="41"/>
      <c r="L227" s="45"/>
      <c r="M227" s="250"/>
      <c r="N227" s="251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277</v>
      </c>
      <c r="AU227" s="18" t="s">
        <v>81</v>
      </c>
    </row>
    <row r="228" s="13" customFormat="1">
      <c r="A228" s="13"/>
      <c r="B228" s="252"/>
      <c r="C228" s="253"/>
      <c r="D228" s="248" t="s">
        <v>201</v>
      </c>
      <c r="E228" s="254" t="s">
        <v>1</v>
      </c>
      <c r="F228" s="255" t="s">
        <v>2229</v>
      </c>
      <c r="G228" s="253"/>
      <c r="H228" s="254" t="s">
        <v>1</v>
      </c>
      <c r="I228" s="256"/>
      <c r="J228" s="253"/>
      <c r="K228" s="253"/>
      <c r="L228" s="257"/>
      <c r="M228" s="258"/>
      <c r="N228" s="259"/>
      <c r="O228" s="259"/>
      <c r="P228" s="259"/>
      <c r="Q228" s="259"/>
      <c r="R228" s="259"/>
      <c r="S228" s="259"/>
      <c r="T228" s="26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1" t="s">
        <v>201</v>
      </c>
      <c r="AU228" s="261" t="s">
        <v>81</v>
      </c>
      <c r="AV228" s="13" t="s">
        <v>81</v>
      </c>
      <c r="AW228" s="13" t="s">
        <v>30</v>
      </c>
      <c r="AX228" s="13" t="s">
        <v>73</v>
      </c>
      <c r="AY228" s="261" t="s">
        <v>191</v>
      </c>
    </row>
    <row r="229" s="14" customFormat="1">
      <c r="A229" s="14"/>
      <c r="B229" s="262"/>
      <c r="C229" s="263"/>
      <c r="D229" s="248" t="s">
        <v>201</v>
      </c>
      <c r="E229" s="264" t="s">
        <v>1</v>
      </c>
      <c r="F229" s="265" t="s">
        <v>2280</v>
      </c>
      <c r="G229" s="263"/>
      <c r="H229" s="266">
        <v>107.8</v>
      </c>
      <c r="I229" s="267"/>
      <c r="J229" s="263"/>
      <c r="K229" s="263"/>
      <c r="L229" s="268"/>
      <c r="M229" s="269"/>
      <c r="N229" s="270"/>
      <c r="O229" s="270"/>
      <c r="P229" s="270"/>
      <c r="Q229" s="270"/>
      <c r="R229" s="270"/>
      <c r="S229" s="270"/>
      <c r="T229" s="27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2" t="s">
        <v>201</v>
      </c>
      <c r="AU229" s="272" t="s">
        <v>81</v>
      </c>
      <c r="AV229" s="14" t="s">
        <v>83</v>
      </c>
      <c r="AW229" s="14" t="s">
        <v>30</v>
      </c>
      <c r="AX229" s="14" t="s">
        <v>73</v>
      </c>
      <c r="AY229" s="272" t="s">
        <v>191</v>
      </c>
    </row>
    <row r="230" s="13" customFormat="1">
      <c r="A230" s="13"/>
      <c r="B230" s="252"/>
      <c r="C230" s="253"/>
      <c r="D230" s="248" t="s">
        <v>201</v>
      </c>
      <c r="E230" s="254" t="s">
        <v>1</v>
      </c>
      <c r="F230" s="255" t="s">
        <v>2244</v>
      </c>
      <c r="G230" s="253"/>
      <c r="H230" s="254" t="s">
        <v>1</v>
      </c>
      <c r="I230" s="256"/>
      <c r="J230" s="253"/>
      <c r="K230" s="253"/>
      <c r="L230" s="257"/>
      <c r="M230" s="258"/>
      <c r="N230" s="259"/>
      <c r="O230" s="259"/>
      <c r="P230" s="259"/>
      <c r="Q230" s="259"/>
      <c r="R230" s="259"/>
      <c r="S230" s="259"/>
      <c r="T230" s="26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1" t="s">
        <v>201</v>
      </c>
      <c r="AU230" s="261" t="s">
        <v>81</v>
      </c>
      <c r="AV230" s="13" t="s">
        <v>81</v>
      </c>
      <c r="AW230" s="13" t="s">
        <v>30</v>
      </c>
      <c r="AX230" s="13" t="s">
        <v>73</v>
      </c>
      <c r="AY230" s="261" t="s">
        <v>191</v>
      </c>
    </row>
    <row r="231" s="14" customFormat="1">
      <c r="A231" s="14"/>
      <c r="B231" s="262"/>
      <c r="C231" s="263"/>
      <c r="D231" s="248" t="s">
        <v>201</v>
      </c>
      <c r="E231" s="264" t="s">
        <v>1</v>
      </c>
      <c r="F231" s="265" t="s">
        <v>2281</v>
      </c>
      <c r="G231" s="263"/>
      <c r="H231" s="266">
        <v>6.5999999999999996</v>
      </c>
      <c r="I231" s="267"/>
      <c r="J231" s="263"/>
      <c r="K231" s="263"/>
      <c r="L231" s="268"/>
      <c r="M231" s="269"/>
      <c r="N231" s="270"/>
      <c r="O231" s="270"/>
      <c r="P231" s="270"/>
      <c r="Q231" s="270"/>
      <c r="R231" s="270"/>
      <c r="S231" s="270"/>
      <c r="T231" s="27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2" t="s">
        <v>201</v>
      </c>
      <c r="AU231" s="272" t="s">
        <v>81</v>
      </c>
      <c r="AV231" s="14" t="s">
        <v>83</v>
      </c>
      <c r="AW231" s="14" t="s">
        <v>30</v>
      </c>
      <c r="AX231" s="14" t="s">
        <v>73</v>
      </c>
      <c r="AY231" s="272" t="s">
        <v>191</v>
      </c>
    </row>
    <row r="232" s="15" customFormat="1">
      <c r="A232" s="15"/>
      <c r="B232" s="273"/>
      <c r="C232" s="274"/>
      <c r="D232" s="248" t="s">
        <v>201</v>
      </c>
      <c r="E232" s="275" t="s">
        <v>1</v>
      </c>
      <c r="F232" s="276" t="s">
        <v>205</v>
      </c>
      <c r="G232" s="274"/>
      <c r="H232" s="277">
        <v>114.39999999999999</v>
      </c>
      <c r="I232" s="278"/>
      <c r="J232" s="274"/>
      <c r="K232" s="274"/>
      <c r="L232" s="279"/>
      <c r="M232" s="280"/>
      <c r="N232" s="281"/>
      <c r="O232" s="281"/>
      <c r="P232" s="281"/>
      <c r="Q232" s="281"/>
      <c r="R232" s="281"/>
      <c r="S232" s="281"/>
      <c r="T232" s="282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83" t="s">
        <v>201</v>
      </c>
      <c r="AU232" s="283" t="s">
        <v>81</v>
      </c>
      <c r="AV232" s="15" t="s">
        <v>198</v>
      </c>
      <c r="AW232" s="15" t="s">
        <v>30</v>
      </c>
      <c r="AX232" s="15" t="s">
        <v>81</v>
      </c>
      <c r="AY232" s="283" t="s">
        <v>191</v>
      </c>
    </row>
    <row r="233" s="2" customFormat="1" ht="16.5" customHeight="1">
      <c r="A233" s="39"/>
      <c r="B233" s="40"/>
      <c r="C233" s="236" t="s">
        <v>8</v>
      </c>
      <c r="D233" s="236" t="s">
        <v>194</v>
      </c>
      <c r="E233" s="237" t="s">
        <v>1976</v>
      </c>
      <c r="F233" s="238" t="s">
        <v>1977</v>
      </c>
      <c r="G233" s="239" t="s">
        <v>215</v>
      </c>
      <c r="H233" s="240">
        <v>277.19999999999999</v>
      </c>
      <c r="I233" s="241"/>
      <c r="J233" s="240">
        <f>ROUND(I233*H233,2)</f>
        <v>0</v>
      </c>
      <c r="K233" s="238" t="s">
        <v>1879</v>
      </c>
      <c r="L233" s="45"/>
      <c r="M233" s="242" t="s">
        <v>1</v>
      </c>
      <c r="N233" s="243" t="s">
        <v>38</v>
      </c>
      <c r="O233" s="92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6" t="s">
        <v>198</v>
      </c>
      <c r="AT233" s="246" t="s">
        <v>194</v>
      </c>
      <c r="AU233" s="246" t="s">
        <v>81</v>
      </c>
      <c r="AY233" s="18" t="s">
        <v>191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18" t="s">
        <v>81</v>
      </c>
      <c r="BK233" s="247">
        <f>ROUND(I233*H233,2)</f>
        <v>0</v>
      </c>
      <c r="BL233" s="18" t="s">
        <v>198</v>
      </c>
      <c r="BM233" s="246" t="s">
        <v>2282</v>
      </c>
    </row>
    <row r="234" s="2" customFormat="1">
      <c r="A234" s="39"/>
      <c r="B234" s="40"/>
      <c r="C234" s="41"/>
      <c r="D234" s="248" t="s">
        <v>200</v>
      </c>
      <c r="E234" s="41"/>
      <c r="F234" s="249" t="s">
        <v>1977</v>
      </c>
      <c r="G234" s="41"/>
      <c r="H234" s="41"/>
      <c r="I234" s="145"/>
      <c r="J234" s="41"/>
      <c r="K234" s="41"/>
      <c r="L234" s="45"/>
      <c r="M234" s="250"/>
      <c r="N234" s="251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200</v>
      </c>
      <c r="AU234" s="18" t="s">
        <v>81</v>
      </c>
    </row>
    <row r="235" s="2" customFormat="1">
      <c r="A235" s="39"/>
      <c r="B235" s="40"/>
      <c r="C235" s="41"/>
      <c r="D235" s="248" t="s">
        <v>277</v>
      </c>
      <c r="E235" s="41"/>
      <c r="F235" s="284" t="s">
        <v>1979</v>
      </c>
      <c r="G235" s="41"/>
      <c r="H235" s="41"/>
      <c r="I235" s="145"/>
      <c r="J235" s="41"/>
      <c r="K235" s="41"/>
      <c r="L235" s="45"/>
      <c r="M235" s="250"/>
      <c r="N235" s="251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277</v>
      </c>
      <c r="AU235" s="18" t="s">
        <v>81</v>
      </c>
    </row>
    <row r="236" s="14" customFormat="1">
      <c r="A236" s="14"/>
      <c r="B236" s="262"/>
      <c r="C236" s="263"/>
      <c r="D236" s="248" t="s">
        <v>201</v>
      </c>
      <c r="E236" s="264" t="s">
        <v>1</v>
      </c>
      <c r="F236" s="265" t="s">
        <v>2268</v>
      </c>
      <c r="G236" s="263"/>
      <c r="H236" s="266">
        <v>277.19999999999999</v>
      </c>
      <c r="I236" s="267"/>
      <c r="J236" s="263"/>
      <c r="K236" s="263"/>
      <c r="L236" s="268"/>
      <c r="M236" s="269"/>
      <c r="N236" s="270"/>
      <c r="O236" s="270"/>
      <c r="P236" s="270"/>
      <c r="Q236" s="270"/>
      <c r="R236" s="270"/>
      <c r="S236" s="270"/>
      <c r="T236" s="27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2" t="s">
        <v>201</v>
      </c>
      <c r="AU236" s="272" t="s">
        <v>81</v>
      </c>
      <c r="AV236" s="14" t="s">
        <v>83</v>
      </c>
      <c r="AW236" s="14" t="s">
        <v>30</v>
      </c>
      <c r="AX236" s="14" t="s">
        <v>73</v>
      </c>
      <c r="AY236" s="272" t="s">
        <v>191</v>
      </c>
    </row>
    <row r="237" s="15" customFormat="1">
      <c r="A237" s="15"/>
      <c r="B237" s="273"/>
      <c r="C237" s="274"/>
      <c r="D237" s="248" t="s">
        <v>201</v>
      </c>
      <c r="E237" s="275" t="s">
        <v>1</v>
      </c>
      <c r="F237" s="276" t="s">
        <v>205</v>
      </c>
      <c r="G237" s="274"/>
      <c r="H237" s="277">
        <v>277.19999999999999</v>
      </c>
      <c r="I237" s="278"/>
      <c r="J237" s="274"/>
      <c r="K237" s="274"/>
      <c r="L237" s="279"/>
      <c r="M237" s="280"/>
      <c r="N237" s="281"/>
      <c r="O237" s="281"/>
      <c r="P237" s="281"/>
      <c r="Q237" s="281"/>
      <c r="R237" s="281"/>
      <c r="S237" s="281"/>
      <c r="T237" s="282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83" t="s">
        <v>201</v>
      </c>
      <c r="AU237" s="283" t="s">
        <v>81</v>
      </c>
      <c r="AV237" s="15" t="s">
        <v>198</v>
      </c>
      <c r="AW237" s="15" t="s">
        <v>30</v>
      </c>
      <c r="AX237" s="15" t="s">
        <v>81</v>
      </c>
      <c r="AY237" s="283" t="s">
        <v>191</v>
      </c>
    </row>
    <row r="238" s="12" customFormat="1" ht="25.92" customHeight="1">
      <c r="A238" s="12"/>
      <c r="B238" s="220"/>
      <c r="C238" s="221"/>
      <c r="D238" s="222" t="s">
        <v>72</v>
      </c>
      <c r="E238" s="223" t="s">
        <v>340</v>
      </c>
      <c r="F238" s="223" t="s">
        <v>1991</v>
      </c>
      <c r="G238" s="221"/>
      <c r="H238" s="221"/>
      <c r="I238" s="224"/>
      <c r="J238" s="225">
        <f>BK238</f>
        <v>0</v>
      </c>
      <c r="K238" s="221"/>
      <c r="L238" s="226"/>
      <c r="M238" s="227"/>
      <c r="N238" s="228"/>
      <c r="O238" s="228"/>
      <c r="P238" s="229">
        <f>SUM(P239:P240)</f>
        <v>0</v>
      </c>
      <c r="Q238" s="228"/>
      <c r="R238" s="229">
        <f>SUM(R239:R240)</f>
        <v>0</v>
      </c>
      <c r="S238" s="228"/>
      <c r="T238" s="230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1" t="s">
        <v>198</v>
      </c>
      <c r="AT238" s="232" t="s">
        <v>72</v>
      </c>
      <c r="AU238" s="232" t="s">
        <v>73</v>
      </c>
      <c r="AY238" s="231" t="s">
        <v>191</v>
      </c>
      <c r="BK238" s="233">
        <f>SUM(BK239:BK240)</f>
        <v>0</v>
      </c>
    </row>
    <row r="239" s="2" customFormat="1" ht="16.5" customHeight="1">
      <c r="A239" s="39"/>
      <c r="B239" s="40"/>
      <c r="C239" s="236" t="s">
        <v>320</v>
      </c>
      <c r="D239" s="236" t="s">
        <v>194</v>
      </c>
      <c r="E239" s="237" t="s">
        <v>1992</v>
      </c>
      <c r="F239" s="238" t="s">
        <v>1993</v>
      </c>
      <c r="G239" s="239" t="s">
        <v>215</v>
      </c>
      <c r="H239" s="240">
        <v>277.19999999999999</v>
      </c>
      <c r="I239" s="241"/>
      <c r="J239" s="240">
        <f>ROUND(I239*H239,2)</f>
        <v>0</v>
      </c>
      <c r="K239" s="238" t="s">
        <v>1879</v>
      </c>
      <c r="L239" s="45"/>
      <c r="M239" s="242" t="s">
        <v>1</v>
      </c>
      <c r="N239" s="243" t="s">
        <v>38</v>
      </c>
      <c r="O239" s="92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6" t="s">
        <v>198</v>
      </c>
      <c r="AT239" s="246" t="s">
        <v>194</v>
      </c>
      <c r="AU239" s="246" t="s">
        <v>81</v>
      </c>
      <c r="AY239" s="18" t="s">
        <v>191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18" t="s">
        <v>81</v>
      </c>
      <c r="BK239" s="247">
        <f>ROUND(I239*H239,2)</f>
        <v>0</v>
      </c>
      <c r="BL239" s="18" t="s">
        <v>198</v>
      </c>
      <c r="BM239" s="246" t="s">
        <v>2283</v>
      </c>
    </row>
    <row r="240" s="2" customFormat="1">
      <c r="A240" s="39"/>
      <c r="B240" s="40"/>
      <c r="C240" s="41"/>
      <c r="D240" s="248" t="s">
        <v>200</v>
      </c>
      <c r="E240" s="41"/>
      <c r="F240" s="249" t="s">
        <v>1993</v>
      </c>
      <c r="G240" s="41"/>
      <c r="H240" s="41"/>
      <c r="I240" s="145"/>
      <c r="J240" s="41"/>
      <c r="K240" s="41"/>
      <c r="L240" s="45"/>
      <c r="M240" s="250"/>
      <c r="N240" s="251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200</v>
      </c>
      <c r="AU240" s="18" t="s">
        <v>81</v>
      </c>
    </row>
    <row r="241" s="12" customFormat="1" ht="25.92" customHeight="1">
      <c r="A241" s="12"/>
      <c r="B241" s="220"/>
      <c r="C241" s="221"/>
      <c r="D241" s="222" t="s">
        <v>72</v>
      </c>
      <c r="E241" s="223" t="s">
        <v>410</v>
      </c>
      <c r="F241" s="223" t="s">
        <v>1446</v>
      </c>
      <c r="G241" s="221"/>
      <c r="H241" s="221"/>
      <c r="I241" s="224"/>
      <c r="J241" s="225">
        <f>BK241</f>
        <v>0</v>
      </c>
      <c r="K241" s="221"/>
      <c r="L241" s="226"/>
      <c r="M241" s="227"/>
      <c r="N241" s="228"/>
      <c r="O241" s="228"/>
      <c r="P241" s="229">
        <f>SUM(P242:P246)</f>
        <v>0</v>
      </c>
      <c r="Q241" s="228"/>
      <c r="R241" s="229">
        <f>SUM(R242:R246)</f>
        <v>4.6927691999999999</v>
      </c>
      <c r="S241" s="228"/>
      <c r="T241" s="230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1" t="s">
        <v>198</v>
      </c>
      <c r="AT241" s="232" t="s">
        <v>72</v>
      </c>
      <c r="AU241" s="232" t="s">
        <v>73</v>
      </c>
      <c r="AY241" s="231" t="s">
        <v>191</v>
      </c>
      <c r="BK241" s="233">
        <f>SUM(BK242:BK246)</f>
        <v>0</v>
      </c>
    </row>
    <row r="242" s="2" customFormat="1" ht="16.5" customHeight="1">
      <c r="A242" s="39"/>
      <c r="B242" s="40"/>
      <c r="C242" s="236" t="s">
        <v>328</v>
      </c>
      <c r="D242" s="236" t="s">
        <v>194</v>
      </c>
      <c r="E242" s="237" t="s">
        <v>2284</v>
      </c>
      <c r="F242" s="238" t="s">
        <v>2285</v>
      </c>
      <c r="G242" s="239" t="s">
        <v>1043</v>
      </c>
      <c r="H242" s="240">
        <v>4.4400000000000004</v>
      </c>
      <c r="I242" s="241"/>
      <c r="J242" s="240">
        <f>ROUND(I242*H242,2)</f>
        <v>0</v>
      </c>
      <c r="K242" s="238" t="s">
        <v>1</v>
      </c>
      <c r="L242" s="45"/>
      <c r="M242" s="242" t="s">
        <v>1</v>
      </c>
      <c r="N242" s="243" t="s">
        <v>38</v>
      </c>
      <c r="O242" s="92"/>
      <c r="P242" s="244">
        <f>O242*H242</f>
        <v>0</v>
      </c>
      <c r="Q242" s="244">
        <v>1.0569299999999999</v>
      </c>
      <c r="R242" s="244">
        <f>Q242*H242</f>
        <v>4.6927691999999999</v>
      </c>
      <c r="S242" s="244">
        <v>0</v>
      </c>
      <c r="T242" s="24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6" t="s">
        <v>198</v>
      </c>
      <c r="AT242" s="246" t="s">
        <v>194</v>
      </c>
      <c r="AU242" s="246" t="s">
        <v>81</v>
      </c>
      <c r="AY242" s="18" t="s">
        <v>191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18" t="s">
        <v>81</v>
      </c>
      <c r="BK242" s="247">
        <f>ROUND(I242*H242,2)</f>
        <v>0</v>
      </c>
      <c r="BL242" s="18" t="s">
        <v>198</v>
      </c>
      <c r="BM242" s="246" t="s">
        <v>2286</v>
      </c>
    </row>
    <row r="243" s="2" customFormat="1">
      <c r="A243" s="39"/>
      <c r="B243" s="40"/>
      <c r="C243" s="41"/>
      <c r="D243" s="248" t="s">
        <v>200</v>
      </c>
      <c r="E243" s="41"/>
      <c r="F243" s="249" t="s">
        <v>2285</v>
      </c>
      <c r="G243" s="41"/>
      <c r="H243" s="41"/>
      <c r="I243" s="145"/>
      <c r="J243" s="41"/>
      <c r="K243" s="41"/>
      <c r="L243" s="45"/>
      <c r="M243" s="250"/>
      <c r="N243" s="251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200</v>
      </c>
      <c r="AU243" s="18" t="s">
        <v>81</v>
      </c>
    </row>
    <row r="244" s="2" customFormat="1">
      <c r="A244" s="39"/>
      <c r="B244" s="40"/>
      <c r="C244" s="41"/>
      <c r="D244" s="248" t="s">
        <v>277</v>
      </c>
      <c r="E244" s="41"/>
      <c r="F244" s="284" t="s">
        <v>2287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277</v>
      </c>
      <c r="AU244" s="18" t="s">
        <v>81</v>
      </c>
    </row>
    <row r="245" s="14" customFormat="1">
      <c r="A245" s="14"/>
      <c r="B245" s="262"/>
      <c r="C245" s="263"/>
      <c r="D245" s="248" t="s">
        <v>201</v>
      </c>
      <c r="E245" s="264" t="s">
        <v>1</v>
      </c>
      <c r="F245" s="265" t="s">
        <v>2288</v>
      </c>
      <c r="G245" s="263"/>
      <c r="H245" s="266">
        <v>4.4400000000000004</v>
      </c>
      <c r="I245" s="267"/>
      <c r="J245" s="263"/>
      <c r="K245" s="263"/>
      <c r="L245" s="268"/>
      <c r="M245" s="269"/>
      <c r="N245" s="270"/>
      <c r="O245" s="270"/>
      <c r="P245" s="270"/>
      <c r="Q245" s="270"/>
      <c r="R245" s="270"/>
      <c r="S245" s="270"/>
      <c r="T245" s="27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2" t="s">
        <v>201</v>
      </c>
      <c r="AU245" s="272" t="s">
        <v>81</v>
      </c>
      <c r="AV245" s="14" t="s">
        <v>83</v>
      </c>
      <c r="AW245" s="14" t="s">
        <v>30</v>
      </c>
      <c r="AX245" s="14" t="s">
        <v>73</v>
      </c>
      <c r="AY245" s="272" t="s">
        <v>191</v>
      </c>
    </row>
    <row r="246" s="15" customFormat="1">
      <c r="A246" s="15"/>
      <c r="B246" s="273"/>
      <c r="C246" s="274"/>
      <c r="D246" s="248" t="s">
        <v>201</v>
      </c>
      <c r="E246" s="275" t="s">
        <v>1</v>
      </c>
      <c r="F246" s="276" t="s">
        <v>205</v>
      </c>
      <c r="G246" s="274"/>
      <c r="H246" s="277">
        <v>4.4400000000000004</v>
      </c>
      <c r="I246" s="278"/>
      <c r="J246" s="274"/>
      <c r="K246" s="274"/>
      <c r="L246" s="279"/>
      <c r="M246" s="280"/>
      <c r="N246" s="281"/>
      <c r="O246" s="281"/>
      <c r="P246" s="281"/>
      <c r="Q246" s="281"/>
      <c r="R246" s="281"/>
      <c r="S246" s="281"/>
      <c r="T246" s="282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3" t="s">
        <v>201</v>
      </c>
      <c r="AU246" s="283" t="s">
        <v>81</v>
      </c>
      <c r="AV246" s="15" t="s">
        <v>198</v>
      </c>
      <c r="AW246" s="15" t="s">
        <v>30</v>
      </c>
      <c r="AX246" s="15" t="s">
        <v>81</v>
      </c>
      <c r="AY246" s="283" t="s">
        <v>191</v>
      </c>
    </row>
    <row r="247" s="12" customFormat="1" ht="25.92" customHeight="1">
      <c r="A247" s="12"/>
      <c r="B247" s="220"/>
      <c r="C247" s="221"/>
      <c r="D247" s="222" t="s">
        <v>72</v>
      </c>
      <c r="E247" s="223" t="s">
        <v>534</v>
      </c>
      <c r="F247" s="223" t="s">
        <v>2002</v>
      </c>
      <c r="G247" s="221"/>
      <c r="H247" s="221"/>
      <c r="I247" s="224"/>
      <c r="J247" s="225">
        <f>BK247</f>
        <v>0</v>
      </c>
      <c r="K247" s="221"/>
      <c r="L247" s="226"/>
      <c r="M247" s="227"/>
      <c r="N247" s="228"/>
      <c r="O247" s="228"/>
      <c r="P247" s="229">
        <f>SUM(P248:P269)</f>
        <v>0</v>
      </c>
      <c r="Q247" s="228"/>
      <c r="R247" s="229">
        <f>SUM(R248:R269)</f>
        <v>22.648840800000002</v>
      </c>
      <c r="S247" s="228"/>
      <c r="T247" s="230">
        <f>SUM(T248:T269)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31" t="s">
        <v>198</v>
      </c>
      <c r="AT247" s="232" t="s">
        <v>72</v>
      </c>
      <c r="AU247" s="232" t="s">
        <v>73</v>
      </c>
      <c r="AY247" s="231" t="s">
        <v>191</v>
      </c>
      <c r="BK247" s="233">
        <f>SUM(BK248:BK269)</f>
        <v>0</v>
      </c>
    </row>
    <row r="248" s="2" customFormat="1" ht="16.5" customHeight="1">
      <c r="A248" s="39"/>
      <c r="B248" s="40"/>
      <c r="C248" s="236" t="s">
        <v>334</v>
      </c>
      <c r="D248" s="236" t="s">
        <v>194</v>
      </c>
      <c r="E248" s="237" t="s">
        <v>2003</v>
      </c>
      <c r="F248" s="238" t="s">
        <v>2004</v>
      </c>
      <c r="G248" s="239" t="s">
        <v>215</v>
      </c>
      <c r="H248" s="240">
        <v>11.44</v>
      </c>
      <c r="I248" s="241"/>
      <c r="J248" s="240">
        <f>ROUND(I248*H248,2)</f>
        <v>0</v>
      </c>
      <c r="K248" s="238" t="s">
        <v>1879</v>
      </c>
      <c r="L248" s="45"/>
      <c r="M248" s="242" t="s">
        <v>1</v>
      </c>
      <c r="N248" s="243" t="s">
        <v>38</v>
      </c>
      <c r="O248" s="92"/>
      <c r="P248" s="244">
        <f>O248*H248</f>
        <v>0</v>
      </c>
      <c r="Q248" s="244">
        <v>1.8907700000000001</v>
      </c>
      <c r="R248" s="244">
        <f>Q248*H248</f>
        <v>21.630408800000001</v>
      </c>
      <c r="S248" s="244">
        <v>0</v>
      </c>
      <c r="T248" s="24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6" t="s">
        <v>198</v>
      </c>
      <c r="AT248" s="246" t="s">
        <v>194</v>
      </c>
      <c r="AU248" s="246" t="s">
        <v>81</v>
      </c>
      <c r="AY248" s="18" t="s">
        <v>191</v>
      </c>
      <c r="BE248" s="247">
        <f>IF(N248="základní",J248,0)</f>
        <v>0</v>
      </c>
      <c r="BF248" s="247">
        <f>IF(N248="snížená",J248,0)</f>
        <v>0</v>
      </c>
      <c r="BG248" s="247">
        <f>IF(N248="zákl. přenesená",J248,0)</f>
        <v>0</v>
      </c>
      <c r="BH248" s="247">
        <f>IF(N248="sníž. přenesená",J248,0)</f>
        <v>0</v>
      </c>
      <c r="BI248" s="247">
        <f>IF(N248="nulová",J248,0)</f>
        <v>0</v>
      </c>
      <c r="BJ248" s="18" t="s">
        <v>81</v>
      </c>
      <c r="BK248" s="247">
        <f>ROUND(I248*H248,2)</f>
        <v>0</v>
      </c>
      <c r="BL248" s="18" t="s">
        <v>198</v>
      </c>
      <c r="BM248" s="246" t="s">
        <v>2289</v>
      </c>
    </row>
    <row r="249" s="2" customFormat="1">
      <c r="A249" s="39"/>
      <c r="B249" s="40"/>
      <c r="C249" s="41"/>
      <c r="D249" s="248" t="s">
        <v>200</v>
      </c>
      <c r="E249" s="41"/>
      <c r="F249" s="249" t="s">
        <v>2004</v>
      </c>
      <c r="G249" s="41"/>
      <c r="H249" s="41"/>
      <c r="I249" s="145"/>
      <c r="J249" s="41"/>
      <c r="K249" s="41"/>
      <c r="L249" s="45"/>
      <c r="M249" s="250"/>
      <c r="N249" s="251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200</v>
      </c>
      <c r="AU249" s="18" t="s">
        <v>81</v>
      </c>
    </row>
    <row r="250" s="2" customFormat="1">
      <c r="A250" s="39"/>
      <c r="B250" s="40"/>
      <c r="C250" s="41"/>
      <c r="D250" s="248" t="s">
        <v>277</v>
      </c>
      <c r="E250" s="41"/>
      <c r="F250" s="284" t="s">
        <v>2006</v>
      </c>
      <c r="G250" s="41"/>
      <c r="H250" s="41"/>
      <c r="I250" s="145"/>
      <c r="J250" s="41"/>
      <c r="K250" s="41"/>
      <c r="L250" s="45"/>
      <c r="M250" s="250"/>
      <c r="N250" s="251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277</v>
      </c>
      <c r="AU250" s="18" t="s">
        <v>81</v>
      </c>
    </row>
    <row r="251" s="14" customFormat="1">
      <c r="A251" s="14"/>
      <c r="B251" s="262"/>
      <c r="C251" s="263"/>
      <c r="D251" s="248" t="s">
        <v>201</v>
      </c>
      <c r="E251" s="264" t="s">
        <v>1</v>
      </c>
      <c r="F251" s="265" t="s">
        <v>2290</v>
      </c>
      <c r="G251" s="263"/>
      <c r="H251" s="266">
        <v>10.779999999999999</v>
      </c>
      <c r="I251" s="267"/>
      <c r="J251" s="263"/>
      <c r="K251" s="263"/>
      <c r="L251" s="268"/>
      <c r="M251" s="269"/>
      <c r="N251" s="270"/>
      <c r="O251" s="270"/>
      <c r="P251" s="270"/>
      <c r="Q251" s="270"/>
      <c r="R251" s="270"/>
      <c r="S251" s="270"/>
      <c r="T251" s="27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72" t="s">
        <v>201</v>
      </c>
      <c r="AU251" s="272" t="s">
        <v>81</v>
      </c>
      <c r="AV251" s="14" t="s">
        <v>83</v>
      </c>
      <c r="AW251" s="14" t="s">
        <v>30</v>
      </c>
      <c r="AX251" s="14" t="s">
        <v>73</v>
      </c>
      <c r="AY251" s="272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2291</v>
      </c>
      <c r="G252" s="263"/>
      <c r="H252" s="266">
        <v>0.66000000000000003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81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5" customFormat="1">
      <c r="A253" s="15"/>
      <c r="B253" s="273"/>
      <c r="C253" s="274"/>
      <c r="D253" s="248" t="s">
        <v>201</v>
      </c>
      <c r="E253" s="275" t="s">
        <v>1</v>
      </c>
      <c r="F253" s="276" t="s">
        <v>205</v>
      </c>
      <c r="G253" s="274"/>
      <c r="H253" s="277">
        <v>11.44</v>
      </c>
      <c r="I253" s="278"/>
      <c r="J253" s="274"/>
      <c r="K253" s="274"/>
      <c r="L253" s="279"/>
      <c r="M253" s="280"/>
      <c r="N253" s="281"/>
      <c r="O253" s="281"/>
      <c r="P253" s="281"/>
      <c r="Q253" s="281"/>
      <c r="R253" s="281"/>
      <c r="S253" s="281"/>
      <c r="T253" s="28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3" t="s">
        <v>201</v>
      </c>
      <c r="AU253" s="283" t="s">
        <v>81</v>
      </c>
      <c r="AV253" s="15" t="s">
        <v>198</v>
      </c>
      <c r="AW253" s="15" t="s">
        <v>30</v>
      </c>
      <c r="AX253" s="15" t="s">
        <v>81</v>
      </c>
      <c r="AY253" s="283" t="s">
        <v>191</v>
      </c>
    </row>
    <row r="254" s="2" customFormat="1" ht="16.5" customHeight="1">
      <c r="A254" s="39"/>
      <c r="B254" s="40"/>
      <c r="C254" s="236" t="s">
        <v>340</v>
      </c>
      <c r="D254" s="236" t="s">
        <v>194</v>
      </c>
      <c r="E254" s="237" t="s">
        <v>2292</v>
      </c>
      <c r="F254" s="238" t="s">
        <v>2293</v>
      </c>
      <c r="G254" s="239" t="s">
        <v>215</v>
      </c>
      <c r="H254" s="240">
        <v>0.40000000000000002</v>
      </c>
      <c r="I254" s="241"/>
      <c r="J254" s="240">
        <f>ROUND(I254*H254,2)</f>
        <v>0</v>
      </c>
      <c r="K254" s="238" t="s">
        <v>1879</v>
      </c>
      <c r="L254" s="45"/>
      <c r="M254" s="242" t="s">
        <v>1</v>
      </c>
      <c r="N254" s="243" t="s">
        <v>38</v>
      </c>
      <c r="O254" s="92"/>
      <c r="P254" s="244">
        <f>O254*H254</f>
        <v>0</v>
      </c>
      <c r="Q254" s="244">
        <v>2.5</v>
      </c>
      <c r="R254" s="244">
        <f>Q254*H254</f>
        <v>1</v>
      </c>
      <c r="S254" s="244">
        <v>0</v>
      </c>
      <c r="T254" s="24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6" t="s">
        <v>198</v>
      </c>
      <c r="AT254" s="246" t="s">
        <v>194</v>
      </c>
      <c r="AU254" s="246" t="s">
        <v>81</v>
      </c>
      <c r="AY254" s="18" t="s">
        <v>191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18" t="s">
        <v>81</v>
      </c>
      <c r="BK254" s="247">
        <f>ROUND(I254*H254,2)</f>
        <v>0</v>
      </c>
      <c r="BL254" s="18" t="s">
        <v>198</v>
      </c>
      <c r="BM254" s="246" t="s">
        <v>2294</v>
      </c>
    </row>
    <row r="255" s="2" customFormat="1">
      <c r="A255" s="39"/>
      <c r="B255" s="40"/>
      <c r="C255" s="41"/>
      <c r="D255" s="248" t="s">
        <v>200</v>
      </c>
      <c r="E255" s="41"/>
      <c r="F255" s="249" t="s">
        <v>2293</v>
      </c>
      <c r="G255" s="41"/>
      <c r="H255" s="41"/>
      <c r="I255" s="145"/>
      <c r="J255" s="41"/>
      <c r="K255" s="41"/>
      <c r="L255" s="45"/>
      <c r="M255" s="250"/>
      <c r="N255" s="251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200</v>
      </c>
      <c r="AU255" s="18" t="s">
        <v>81</v>
      </c>
    </row>
    <row r="256" s="2" customFormat="1">
      <c r="A256" s="39"/>
      <c r="B256" s="40"/>
      <c r="C256" s="41"/>
      <c r="D256" s="248" t="s">
        <v>277</v>
      </c>
      <c r="E256" s="41"/>
      <c r="F256" s="284" t="s">
        <v>2295</v>
      </c>
      <c r="G256" s="41"/>
      <c r="H256" s="41"/>
      <c r="I256" s="145"/>
      <c r="J256" s="41"/>
      <c r="K256" s="41"/>
      <c r="L256" s="45"/>
      <c r="M256" s="250"/>
      <c r="N256" s="251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277</v>
      </c>
      <c r="AU256" s="18" t="s">
        <v>81</v>
      </c>
    </row>
    <row r="257" s="14" customFormat="1">
      <c r="A257" s="14"/>
      <c r="B257" s="262"/>
      <c r="C257" s="263"/>
      <c r="D257" s="248" t="s">
        <v>201</v>
      </c>
      <c r="E257" s="264" t="s">
        <v>1</v>
      </c>
      <c r="F257" s="265" t="s">
        <v>2296</v>
      </c>
      <c r="G257" s="263"/>
      <c r="H257" s="266">
        <v>0.070000000000000007</v>
      </c>
      <c r="I257" s="267"/>
      <c r="J257" s="263"/>
      <c r="K257" s="263"/>
      <c r="L257" s="268"/>
      <c r="M257" s="269"/>
      <c r="N257" s="270"/>
      <c r="O257" s="270"/>
      <c r="P257" s="270"/>
      <c r="Q257" s="270"/>
      <c r="R257" s="270"/>
      <c r="S257" s="270"/>
      <c r="T257" s="27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2" t="s">
        <v>201</v>
      </c>
      <c r="AU257" s="272" t="s">
        <v>81</v>
      </c>
      <c r="AV257" s="14" t="s">
        <v>83</v>
      </c>
      <c r="AW257" s="14" t="s">
        <v>30</v>
      </c>
      <c r="AX257" s="14" t="s">
        <v>73</v>
      </c>
      <c r="AY257" s="272" t="s">
        <v>191</v>
      </c>
    </row>
    <row r="258" s="14" customFormat="1">
      <c r="A258" s="14"/>
      <c r="B258" s="262"/>
      <c r="C258" s="263"/>
      <c r="D258" s="248" t="s">
        <v>201</v>
      </c>
      <c r="E258" s="264" t="s">
        <v>1</v>
      </c>
      <c r="F258" s="265" t="s">
        <v>2297</v>
      </c>
      <c r="G258" s="263"/>
      <c r="H258" s="266">
        <v>0.12</v>
      </c>
      <c r="I258" s="267"/>
      <c r="J258" s="263"/>
      <c r="K258" s="263"/>
      <c r="L258" s="268"/>
      <c r="M258" s="269"/>
      <c r="N258" s="270"/>
      <c r="O258" s="270"/>
      <c r="P258" s="270"/>
      <c r="Q258" s="270"/>
      <c r="R258" s="270"/>
      <c r="S258" s="270"/>
      <c r="T258" s="27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2" t="s">
        <v>201</v>
      </c>
      <c r="AU258" s="272" t="s">
        <v>81</v>
      </c>
      <c r="AV258" s="14" t="s">
        <v>83</v>
      </c>
      <c r="AW258" s="14" t="s">
        <v>30</v>
      </c>
      <c r="AX258" s="14" t="s">
        <v>73</v>
      </c>
      <c r="AY258" s="272" t="s">
        <v>191</v>
      </c>
    </row>
    <row r="259" s="14" customFormat="1">
      <c r="A259" s="14"/>
      <c r="B259" s="262"/>
      <c r="C259" s="263"/>
      <c r="D259" s="248" t="s">
        <v>201</v>
      </c>
      <c r="E259" s="264" t="s">
        <v>1</v>
      </c>
      <c r="F259" s="265" t="s">
        <v>2298</v>
      </c>
      <c r="G259" s="263"/>
      <c r="H259" s="266">
        <v>0.10000000000000001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2" t="s">
        <v>201</v>
      </c>
      <c r="AU259" s="272" t="s">
        <v>81</v>
      </c>
      <c r="AV259" s="14" t="s">
        <v>83</v>
      </c>
      <c r="AW259" s="14" t="s">
        <v>30</v>
      </c>
      <c r="AX259" s="14" t="s">
        <v>73</v>
      </c>
      <c r="AY259" s="272" t="s">
        <v>191</v>
      </c>
    </row>
    <row r="260" s="14" customFormat="1">
      <c r="A260" s="14"/>
      <c r="B260" s="262"/>
      <c r="C260" s="263"/>
      <c r="D260" s="248" t="s">
        <v>201</v>
      </c>
      <c r="E260" s="264" t="s">
        <v>1</v>
      </c>
      <c r="F260" s="265" t="s">
        <v>2299</v>
      </c>
      <c r="G260" s="263"/>
      <c r="H260" s="266">
        <v>0.11</v>
      </c>
      <c r="I260" s="267"/>
      <c r="J260" s="263"/>
      <c r="K260" s="263"/>
      <c r="L260" s="268"/>
      <c r="M260" s="269"/>
      <c r="N260" s="270"/>
      <c r="O260" s="270"/>
      <c r="P260" s="270"/>
      <c r="Q260" s="270"/>
      <c r="R260" s="270"/>
      <c r="S260" s="270"/>
      <c r="T260" s="271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72" t="s">
        <v>201</v>
      </c>
      <c r="AU260" s="272" t="s">
        <v>81</v>
      </c>
      <c r="AV260" s="14" t="s">
        <v>83</v>
      </c>
      <c r="AW260" s="14" t="s">
        <v>30</v>
      </c>
      <c r="AX260" s="14" t="s">
        <v>73</v>
      </c>
      <c r="AY260" s="272" t="s">
        <v>191</v>
      </c>
    </row>
    <row r="261" s="15" customFormat="1">
      <c r="A261" s="15"/>
      <c r="B261" s="273"/>
      <c r="C261" s="274"/>
      <c r="D261" s="248" t="s">
        <v>201</v>
      </c>
      <c r="E261" s="275" t="s">
        <v>1</v>
      </c>
      <c r="F261" s="276" t="s">
        <v>205</v>
      </c>
      <c r="G261" s="274"/>
      <c r="H261" s="277">
        <v>0.40000000000000002</v>
      </c>
      <c r="I261" s="278"/>
      <c r="J261" s="274"/>
      <c r="K261" s="274"/>
      <c r="L261" s="279"/>
      <c r="M261" s="280"/>
      <c r="N261" s="281"/>
      <c r="O261" s="281"/>
      <c r="P261" s="281"/>
      <c r="Q261" s="281"/>
      <c r="R261" s="281"/>
      <c r="S261" s="281"/>
      <c r="T261" s="282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83" t="s">
        <v>201</v>
      </c>
      <c r="AU261" s="283" t="s">
        <v>81</v>
      </c>
      <c r="AV261" s="15" t="s">
        <v>198</v>
      </c>
      <c r="AW261" s="15" t="s">
        <v>30</v>
      </c>
      <c r="AX261" s="15" t="s">
        <v>81</v>
      </c>
      <c r="AY261" s="283" t="s">
        <v>191</v>
      </c>
    </row>
    <row r="262" s="2" customFormat="1" ht="16.5" customHeight="1">
      <c r="A262" s="39"/>
      <c r="B262" s="40"/>
      <c r="C262" s="236" t="s">
        <v>346</v>
      </c>
      <c r="D262" s="236" t="s">
        <v>194</v>
      </c>
      <c r="E262" s="237" t="s">
        <v>2300</v>
      </c>
      <c r="F262" s="238" t="s">
        <v>2301</v>
      </c>
      <c r="G262" s="239" t="s">
        <v>197</v>
      </c>
      <c r="H262" s="240">
        <v>3.8399999999999999</v>
      </c>
      <c r="I262" s="241"/>
      <c r="J262" s="240">
        <f>ROUND(I262*H262,2)</f>
        <v>0</v>
      </c>
      <c r="K262" s="238" t="s">
        <v>1879</v>
      </c>
      <c r="L262" s="45"/>
      <c r="M262" s="242" t="s">
        <v>1</v>
      </c>
      <c r="N262" s="243" t="s">
        <v>38</v>
      </c>
      <c r="O262" s="92"/>
      <c r="P262" s="244">
        <f>O262*H262</f>
        <v>0</v>
      </c>
      <c r="Q262" s="244">
        <v>0.0047999999999999996</v>
      </c>
      <c r="R262" s="244">
        <f>Q262*H262</f>
        <v>0.018431999999999997</v>
      </c>
      <c r="S262" s="244">
        <v>0</v>
      </c>
      <c r="T262" s="245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6" t="s">
        <v>198</v>
      </c>
      <c r="AT262" s="246" t="s">
        <v>194</v>
      </c>
      <c r="AU262" s="246" t="s">
        <v>81</v>
      </c>
      <c r="AY262" s="18" t="s">
        <v>191</v>
      </c>
      <c r="BE262" s="247">
        <f>IF(N262="základní",J262,0)</f>
        <v>0</v>
      </c>
      <c r="BF262" s="247">
        <f>IF(N262="snížená",J262,0)</f>
        <v>0</v>
      </c>
      <c r="BG262" s="247">
        <f>IF(N262="zákl. přenesená",J262,0)</f>
        <v>0</v>
      </c>
      <c r="BH262" s="247">
        <f>IF(N262="sníž. přenesená",J262,0)</f>
        <v>0</v>
      </c>
      <c r="BI262" s="247">
        <f>IF(N262="nulová",J262,0)</f>
        <v>0</v>
      </c>
      <c r="BJ262" s="18" t="s">
        <v>81</v>
      </c>
      <c r="BK262" s="247">
        <f>ROUND(I262*H262,2)</f>
        <v>0</v>
      </c>
      <c r="BL262" s="18" t="s">
        <v>198</v>
      </c>
      <c r="BM262" s="246" t="s">
        <v>2302</v>
      </c>
    </row>
    <row r="263" s="2" customFormat="1">
      <c r="A263" s="39"/>
      <c r="B263" s="40"/>
      <c r="C263" s="41"/>
      <c r="D263" s="248" t="s">
        <v>200</v>
      </c>
      <c r="E263" s="41"/>
      <c r="F263" s="249" t="s">
        <v>2301</v>
      </c>
      <c r="G263" s="41"/>
      <c r="H263" s="41"/>
      <c r="I263" s="145"/>
      <c r="J263" s="41"/>
      <c r="K263" s="41"/>
      <c r="L263" s="45"/>
      <c r="M263" s="250"/>
      <c r="N263" s="251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200</v>
      </c>
      <c r="AU263" s="18" t="s">
        <v>81</v>
      </c>
    </row>
    <row r="264" s="2" customFormat="1">
      <c r="A264" s="39"/>
      <c r="B264" s="40"/>
      <c r="C264" s="41"/>
      <c r="D264" s="248" t="s">
        <v>277</v>
      </c>
      <c r="E264" s="41"/>
      <c r="F264" s="284" t="s">
        <v>2303</v>
      </c>
      <c r="G264" s="41"/>
      <c r="H264" s="41"/>
      <c r="I264" s="145"/>
      <c r="J264" s="41"/>
      <c r="K264" s="41"/>
      <c r="L264" s="45"/>
      <c r="M264" s="250"/>
      <c r="N264" s="251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277</v>
      </c>
      <c r="AU264" s="18" t="s">
        <v>81</v>
      </c>
    </row>
    <row r="265" s="14" customFormat="1">
      <c r="A265" s="14"/>
      <c r="B265" s="262"/>
      <c r="C265" s="263"/>
      <c r="D265" s="248" t="s">
        <v>201</v>
      </c>
      <c r="E265" s="264" t="s">
        <v>1</v>
      </c>
      <c r="F265" s="265" t="s">
        <v>2304</v>
      </c>
      <c r="G265" s="263"/>
      <c r="H265" s="266">
        <v>1.1200000000000001</v>
      </c>
      <c r="I265" s="267"/>
      <c r="J265" s="263"/>
      <c r="K265" s="263"/>
      <c r="L265" s="268"/>
      <c r="M265" s="269"/>
      <c r="N265" s="270"/>
      <c r="O265" s="270"/>
      <c r="P265" s="270"/>
      <c r="Q265" s="270"/>
      <c r="R265" s="270"/>
      <c r="S265" s="270"/>
      <c r="T265" s="27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2" t="s">
        <v>201</v>
      </c>
      <c r="AU265" s="272" t="s">
        <v>81</v>
      </c>
      <c r="AV265" s="14" t="s">
        <v>83</v>
      </c>
      <c r="AW265" s="14" t="s">
        <v>30</v>
      </c>
      <c r="AX265" s="14" t="s">
        <v>73</v>
      </c>
      <c r="AY265" s="272" t="s">
        <v>191</v>
      </c>
    </row>
    <row r="266" s="14" customFormat="1">
      <c r="A266" s="14"/>
      <c r="B266" s="262"/>
      <c r="C266" s="263"/>
      <c r="D266" s="248" t="s">
        <v>201</v>
      </c>
      <c r="E266" s="264" t="s">
        <v>1</v>
      </c>
      <c r="F266" s="265" t="s">
        <v>2305</v>
      </c>
      <c r="G266" s="263"/>
      <c r="H266" s="266">
        <v>1.3</v>
      </c>
      <c r="I266" s="267"/>
      <c r="J266" s="263"/>
      <c r="K266" s="263"/>
      <c r="L266" s="268"/>
      <c r="M266" s="269"/>
      <c r="N266" s="270"/>
      <c r="O266" s="270"/>
      <c r="P266" s="270"/>
      <c r="Q266" s="270"/>
      <c r="R266" s="270"/>
      <c r="S266" s="270"/>
      <c r="T266" s="27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72" t="s">
        <v>201</v>
      </c>
      <c r="AU266" s="272" t="s">
        <v>81</v>
      </c>
      <c r="AV266" s="14" t="s">
        <v>83</v>
      </c>
      <c r="AW266" s="14" t="s">
        <v>30</v>
      </c>
      <c r="AX266" s="14" t="s">
        <v>73</v>
      </c>
      <c r="AY266" s="272" t="s">
        <v>191</v>
      </c>
    </row>
    <row r="267" s="14" customFormat="1">
      <c r="A267" s="14"/>
      <c r="B267" s="262"/>
      <c r="C267" s="263"/>
      <c r="D267" s="248" t="s">
        <v>201</v>
      </c>
      <c r="E267" s="264" t="s">
        <v>1</v>
      </c>
      <c r="F267" s="265" t="s">
        <v>2306</v>
      </c>
      <c r="G267" s="263"/>
      <c r="H267" s="266">
        <v>0.68999999999999995</v>
      </c>
      <c r="I267" s="267"/>
      <c r="J267" s="263"/>
      <c r="K267" s="263"/>
      <c r="L267" s="268"/>
      <c r="M267" s="269"/>
      <c r="N267" s="270"/>
      <c r="O267" s="270"/>
      <c r="P267" s="270"/>
      <c r="Q267" s="270"/>
      <c r="R267" s="270"/>
      <c r="S267" s="270"/>
      <c r="T267" s="27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2" t="s">
        <v>201</v>
      </c>
      <c r="AU267" s="272" t="s">
        <v>81</v>
      </c>
      <c r="AV267" s="14" t="s">
        <v>83</v>
      </c>
      <c r="AW267" s="14" t="s">
        <v>30</v>
      </c>
      <c r="AX267" s="14" t="s">
        <v>73</v>
      </c>
      <c r="AY267" s="272" t="s">
        <v>191</v>
      </c>
    </row>
    <row r="268" s="14" customFormat="1">
      <c r="A268" s="14"/>
      <c r="B268" s="262"/>
      <c r="C268" s="263"/>
      <c r="D268" s="248" t="s">
        <v>201</v>
      </c>
      <c r="E268" s="264" t="s">
        <v>1</v>
      </c>
      <c r="F268" s="265" t="s">
        <v>2307</v>
      </c>
      <c r="G268" s="263"/>
      <c r="H268" s="266">
        <v>0.72999999999999998</v>
      </c>
      <c r="I268" s="267"/>
      <c r="J268" s="263"/>
      <c r="K268" s="263"/>
      <c r="L268" s="268"/>
      <c r="M268" s="269"/>
      <c r="N268" s="270"/>
      <c r="O268" s="270"/>
      <c r="P268" s="270"/>
      <c r="Q268" s="270"/>
      <c r="R268" s="270"/>
      <c r="S268" s="270"/>
      <c r="T268" s="27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2" t="s">
        <v>201</v>
      </c>
      <c r="AU268" s="272" t="s">
        <v>81</v>
      </c>
      <c r="AV268" s="14" t="s">
        <v>83</v>
      </c>
      <c r="AW268" s="14" t="s">
        <v>30</v>
      </c>
      <c r="AX268" s="14" t="s">
        <v>73</v>
      </c>
      <c r="AY268" s="272" t="s">
        <v>191</v>
      </c>
    </row>
    <row r="269" s="15" customFormat="1">
      <c r="A269" s="15"/>
      <c r="B269" s="273"/>
      <c r="C269" s="274"/>
      <c r="D269" s="248" t="s">
        <v>201</v>
      </c>
      <c r="E269" s="275" t="s">
        <v>1</v>
      </c>
      <c r="F269" s="276" t="s">
        <v>205</v>
      </c>
      <c r="G269" s="274"/>
      <c r="H269" s="277">
        <v>3.8399999999999999</v>
      </c>
      <c r="I269" s="278"/>
      <c r="J269" s="274"/>
      <c r="K269" s="274"/>
      <c r="L269" s="279"/>
      <c r="M269" s="280"/>
      <c r="N269" s="281"/>
      <c r="O269" s="281"/>
      <c r="P269" s="281"/>
      <c r="Q269" s="281"/>
      <c r="R269" s="281"/>
      <c r="S269" s="281"/>
      <c r="T269" s="282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3" t="s">
        <v>201</v>
      </c>
      <c r="AU269" s="283" t="s">
        <v>81</v>
      </c>
      <c r="AV269" s="15" t="s">
        <v>198</v>
      </c>
      <c r="AW269" s="15" t="s">
        <v>30</v>
      </c>
      <c r="AX269" s="15" t="s">
        <v>81</v>
      </c>
      <c r="AY269" s="283" t="s">
        <v>191</v>
      </c>
    </row>
    <row r="270" s="12" customFormat="1" ht="25.92" customHeight="1">
      <c r="A270" s="12"/>
      <c r="B270" s="220"/>
      <c r="C270" s="221"/>
      <c r="D270" s="222" t="s">
        <v>72</v>
      </c>
      <c r="E270" s="223" t="s">
        <v>825</v>
      </c>
      <c r="F270" s="223" t="s">
        <v>2308</v>
      </c>
      <c r="G270" s="221"/>
      <c r="H270" s="221"/>
      <c r="I270" s="224"/>
      <c r="J270" s="225">
        <f>BK270</f>
        <v>0</v>
      </c>
      <c r="K270" s="221"/>
      <c r="L270" s="226"/>
      <c r="M270" s="227"/>
      <c r="N270" s="228"/>
      <c r="O270" s="228"/>
      <c r="P270" s="229">
        <f>SUM(P271:P293)</f>
        <v>0</v>
      </c>
      <c r="Q270" s="228"/>
      <c r="R270" s="229">
        <f>SUM(R271:R293)</f>
        <v>0.00065000000000000008</v>
      </c>
      <c r="S270" s="228"/>
      <c r="T270" s="230">
        <f>SUM(T271:T293)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1" t="s">
        <v>198</v>
      </c>
      <c r="AT270" s="232" t="s">
        <v>72</v>
      </c>
      <c r="AU270" s="232" t="s">
        <v>73</v>
      </c>
      <c r="AY270" s="231" t="s">
        <v>191</v>
      </c>
      <c r="BK270" s="233">
        <f>SUM(BK271:BK293)</f>
        <v>0</v>
      </c>
    </row>
    <row r="271" s="2" customFormat="1" ht="16.5" customHeight="1">
      <c r="A271" s="39"/>
      <c r="B271" s="40"/>
      <c r="C271" s="236" t="s">
        <v>7</v>
      </c>
      <c r="D271" s="236" t="s">
        <v>194</v>
      </c>
      <c r="E271" s="237" t="s">
        <v>2309</v>
      </c>
      <c r="F271" s="238" t="s">
        <v>2310</v>
      </c>
      <c r="G271" s="239" t="s">
        <v>370</v>
      </c>
      <c r="H271" s="240">
        <v>1</v>
      </c>
      <c r="I271" s="241"/>
      <c r="J271" s="240">
        <f>ROUND(I271*H271,2)</f>
        <v>0</v>
      </c>
      <c r="K271" s="238" t="s">
        <v>1879</v>
      </c>
      <c r="L271" s="45"/>
      <c r="M271" s="242" t="s">
        <v>1</v>
      </c>
      <c r="N271" s="243" t="s">
        <v>38</v>
      </c>
      <c r="O271" s="92"/>
      <c r="P271" s="244">
        <f>O271*H271</f>
        <v>0</v>
      </c>
      <c r="Q271" s="244">
        <v>0.00022000000000000001</v>
      </c>
      <c r="R271" s="244">
        <f>Q271*H271</f>
        <v>0.00022000000000000001</v>
      </c>
      <c r="S271" s="244">
        <v>0</v>
      </c>
      <c r="T271" s="245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6" t="s">
        <v>198</v>
      </c>
      <c r="AT271" s="246" t="s">
        <v>194</v>
      </c>
      <c r="AU271" s="246" t="s">
        <v>81</v>
      </c>
      <c r="AY271" s="18" t="s">
        <v>191</v>
      </c>
      <c r="BE271" s="247">
        <f>IF(N271="základní",J271,0)</f>
        <v>0</v>
      </c>
      <c r="BF271" s="247">
        <f>IF(N271="snížená",J271,0)</f>
        <v>0</v>
      </c>
      <c r="BG271" s="247">
        <f>IF(N271="zákl. přenesená",J271,0)</f>
        <v>0</v>
      </c>
      <c r="BH271" s="247">
        <f>IF(N271="sníž. přenesená",J271,0)</f>
        <v>0</v>
      </c>
      <c r="BI271" s="247">
        <f>IF(N271="nulová",J271,0)</f>
        <v>0</v>
      </c>
      <c r="BJ271" s="18" t="s">
        <v>81</v>
      </c>
      <c r="BK271" s="247">
        <f>ROUND(I271*H271,2)</f>
        <v>0</v>
      </c>
      <c r="BL271" s="18" t="s">
        <v>198</v>
      </c>
      <c r="BM271" s="246" t="s">
        <v>2311</v>
      </c>
    </row>
    <row r="272" s="2" customFormat="1">
      <c r="A272" s="39"/>
      <c r="B272" s="40"/>
      <c r="C272" s="41"/>
      <c r="D272" s="248" t="s">
        <v>200</v>
      </c>
      <c r="E272" s="41"/>
      <c r="F272" s="249" t="s">
        <v>2310</v>
      </c>
      <c r="G272" s="41"/>
      <c r="H272" s="41"/>
      <c r="I272" s="145"/>
      <c r="J272" s="41"/>
      <c r="K272" s="41"/>
      <c r="L272" s="45"/>
      <c r="M272" s="250"/>
      <c r="N272" s="251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200</v>
      </c>
      <c r="AU272" s="18" t="s">
        <v>81</v>
      </c>
    </row>
    <row r="273" s="2" customFormat="1">
      <c r="A273" s="39"/>
      <c r="B273" s="40"/>
      <c r="C273" s="41"/>
      <c r="D273" s="248" t="s">
        <v>277</v>
      </c>
      <c r="E273" s="41"/>
      <c r="F273" s="284" t="s">
        <v>2312</v>
      </c>
      <c r="G273" s="41"/>
      <c r="H273" s="41"/>
      <c r="I273" s="145"/>
      <c r="J273" s="41"/>
      <c r="K273" s="41"/>
      <c r="L273" s="45"/>
      <c r="M273" s="250"/>
      <c r="N273" s="251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277</v>
      </c>
      <c r="AU273" s="18" t="s">
        <v>81</v>
      </c>
    </row>
    <row r="274" s="14" customFormat="1">
      <c r="A274" s="14"/>
      <c r="B274" s="262"/>
      <c r="C274" s="263"/>
      <c r="D274" s="248" t="s">
        <v>201</v>
      </c>
      <c r="E274" s="264" t="s">
        <v>1</v>
      </c>
      <c r="F274" s="265" t="s">
        <v>81</v>
      </c>
      <c r="G274" s="263"/>
      <c r="H274" s="266">
        <v>1</v>
      </c>
      <c r="I274" s="267"/>
      <c r="J274" s="263"/>
      <c r="K274" s="263"/>
      <c r="L274" s="268"/>
      <c r="M274" s="269"/>
      <c r="N274" s="270"/>
      <c r="O274" s="270"/>
      <c r="P274" s="270"/>
      <c r="Q274" s="270"/>
      <c r="R274" s="270"/>
      <c r="S274" s="270"/>
      <c r="T274" s="27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2" t="s">
        <v>201</v>
      </c>
      <c r="AU274" s="272" t="s">
        <v>81</v>
      </c>
      <c r="AV274" s="14" t="s">
        <v>83</v>
      </c>
      <c r="AW274" s="14" t="s">
        <v>30</v>
      </c>
      <c r="AX274" s="14" t="s">
        <v>73</v>
      </c>
      <c r="AY274" s="272" t="s">
        <v>191</v>
      </c>
    </row>
    <row r="275" s="15" customFormat="1">
      <c r="A275" s="15"/>
      <c r="B275" s="273"/>
      <c r="C275" s="274"/>
      <c r="D275" s="248" t="s">
        <v>201</v>
      </c>
      <c r="E275" s="275" t="s">
        <v>1</v>
      </c>
      <c r="F275" s="276" t="s">
        <v>205</v>
      </c>
      <c r="G275" s="274"/>
      <c r="H275" s="277">
        <v>1</v>
      </c>
      <c r="I275" s="278"/>
      <c r="J275" s="274"/>
      <c r="K275" s="274"/>
      <c r="L275" s="279"/>
      <c r="M275" s="280"/>
      <c r="N275" s="281"/>
      <c r="O275" s="281"/>
      <c r="P275" s="281"/>
      <c r="Q275" s="281"/>
      <c r="R275" s="281"/>
      <c r="S275" s="281"/>
      <c r="T275" s="28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3" t="s">
        <v>201</v>
      </c>
      <c r="AU275" s="283" t="s">
        <v>81</v>
      </c>
      <c r="AV275" s="15" t="s">
        <v>198</v>
      </c>
      <c r="AW275" s="15" t="s">
        <v>30</v>
      </c>
      <c r="AX275" s="15" t="s">
        <v>81</v>
      </c>
      <c r="AY275" s="283" t="s">
        <v>191</v>
      </c>
    </row>
    <row r="276" s="2" customFormat="1" ht="16.5" customHeight="1">
      <c r="A276" s="39"/>
      <c r="B276" s="40"/>
      <c r="C276" s="236" t="s">
        <v>367</v>
      </c>
      <c r="D276" s="236" t="s">
        <v>194</v>
      </c>
      <c r="E276" s="237" t="s">
        <v>2313</v>
      </c>
      <c r="F276" s="238" t="s">
        <v>2314</v>
      </c>
      <c r="G276" s="239" t="s">
        <v>370</v>
      </c>
      <c r="H276" s="240">
        <v>6</v>
      </c>
      <c r="I276" s="241"/>
      <c r="J276" s="240">
        <f>ROUND(I276*H276,2)</f>
        <v>0</v>
      </c>
      <c r="K276" s="238" t="s">
        <v>1879</v>
      </c>
      <c r="L276" s="45"/>
      <c r="M276" s="242" t="s">
        <v>1</v>
      </c>
      <c r="N276" s="243" t="s">
        <v>38</v>
      </c>
      <c r="O276" s="92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6" t="s">
        <v>198</v>
      </c>
      <c r="AT276" s="246" t="s">
        <v>194</v>
      </c>
      <c r="AU276" s="246" t="s">
        <v>81</v>
      </c>
      <c r="AY276" s="18" t="s">
        <v>191</v>
      </c>
      <c r="BE276" s="247">
        <f>IF(N276="základní",J276,0)</f>
        <v>0</v>
      </c>
      <c r="BF276" s="247">
        <f>IF(N276="snížená",J276,0)</f>
        <v>0</v>
      </c>
      <c r="BG276" s="247">
        <f>IF(N276="zákl. přenesená",J276,0)</f>
        <v>0</v>
      </c>
      <c r="BH276" s="247">
        <f>IF(N276="sníž. přenesená",J276,0)</f>
        <v>0</v>
      </c>
      <c r="BI276" s="247">
        <f>IF(N276="nulová",J276,0)</f>
        <v>0</v>
      </c>
      <c r="BJ276" s="18" t="s">
        <v>81</v>
      </c>
      <c r="BK276" s="247">
        <f>ROUND(I276*H276,2)</f>
        <v>0</v>
      </c>
      <c r="BL276" s="18" t="s">
        <v>198</v>
      </c>
      <c r="BM276" s="246" t="s">
        <v>2315</v>
      </c>
    </row>
    <row r="277" s="2" customFormat="1">
      <c r="A277" s="39"/>
      <c r="B277" s="40"/>
      <c r="C277" s="41"/>
      <c r="D277" s="248" t="s">
        <v>200</v>
      </c>
      <c r="E277" s="41"/>
      <c r="F277" s="249" t="s">
        <v>2314</v>
      </c>
      <c r="G277" s="41"/>
      <c r="H277" s="41"/>
      <c r="I277" s="145"/>
      <c r="J277" s="41"/>
      <c r="K277" s="41"/>
      <c r="L277" s="45"/>
      <c r="M277" s="250"/>
      <c r="N277" s="251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200</v>
      </c>
      <c r="AU277" s="18" t="s">
        <v>81</v>
      </c>
    </row>
    <row r="278" s="2" customFormat="1">
      <c r="A278" s="39"/>
      <c r="B278" s="40"/>
      <c r="C278" s="41"/>
      <c r="D278" s="248" t="s">
        <v>277</v>
      </c>
      <c r="E278" s="41"/>
      <c r="F278" s="284" t="s">
        <v>2316</v>
      </c>
      <c r="G278" s="41"/>
      <c r="H278" s="41"/>
      <c r="I278" s="145"/>
      <c r="J278" s="41"/>
      <c r="K278" s="41"/>
      <c r="L278" s="45"/>
      <c r="M278" s="250"/>
      <c r="N278" s="251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277</v>
      </c>
      <c r="AU278" s="18" t="s">
        <v>81</v>
      </c>
    </row>
    <row r="279" s="14" customFormat="1">
      <c r="A279" s="14"/>
      <c r="B279" s="262"/>
      <c r="C279" s="263"/>
      <c r="D279" s="248" t="s">
        <v>201</v>
      </c>
      <c r="E279" s="264" t="s">
        <v>1</v>
      </c>
      <c r="F279" s="265" t="s">
        <v>238</v>
      </c>
      <c r="G279" s="263"/>
      <c r="H279" s="266">
        <v>6</v>
      </c>
      <c r="I279" s="267"/>
      <c r="J279" s="263"/>
      <c r="K279" s="263"/>
      <c r="L279" s="268"/>
      <c r="M279" s="269"/>
      <c r="N279" s="270"/>
      <c r="O279" s="270"/>
      <c r="P279" s="270"/>
      <c r="Q279" s="270"/>
      <c r="R279" s="270"/>
      <c r="S279" s="270"/>
      <c r="T279" s="27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2" t="s">
        <v>201</v>
      </c>
      <c r="AU279" s="272" t="s">
        <v>81</v>
      </c>
      <c r="AV279" s="14" t="s">
        <v>83</v>
      </c>
      <c r="AW279" s="14" t="s">
        <v>30</v>
      </c>
      <c r="AX279" s="14" t="s">
        <v>73</v>
      </c>
      <c r="AY279" s="272" t="s">
        <v>191</v>
      </c>
    </row>
    <row r="280" s="15" customFormat="1">
      <c r="A280" s="15"/>
      <c r="B280" s="273"/>
      <c r="C280" s="274"/>
      <c r="D280" s="248" t="s">
        <v>201</v>
      </c>
      <c r="E280" s="275" t="s">
        <v>1</v>
      </c>
      <c r="F280" s="276" t="s">
        <v>205</v>
      </c>
      <c r="G280" s="274"/>
      <c r="H280" s="277">
        <v>6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83" t="s">
        <v>201</v>
      </c>
      <c r="AU280" s="283" t="s">
        <v>81</v>
      </c>
      <c r="AV280" s="15" t="s">
        <v>198</v>
      </c>
      <c r="AW280" s="15" t="s">
        <v>30</v>
      </c>
      <c r="AX280" s="15" t="s">
        <v>81</v>
      </c>
      <c r="AY280" s="283" t="s">
        <v>191</v>
      </c>
    </row>
    <row r="281" s="2" customFormat="1" ht="16.5" customHeight="1">
      <c r="A281" s="39"/>
      <c r="B281" s="40"/>
      <c r="C281" s="236" t="s">
        <v>376</v>
      </c>
      <c r="D281" s="236" t="s">
        <v>194</v>
      </c>
      <c r="E281" s="237" t="s">
        <v>2317</v>
      </c>
      <c r="F281" s="238" t="s">
        <v>2318</v>
      </c>
      <c r="G281" s="239" t="s">
        <v>370</v>
      </c>
      <c r="H281" s="240">
        <v>1</v>
      </c>
      <c r="I281" s="241"/>
      <c r="J281" s="240">
        <f>ROUND(I281*H281,2)</f>
        <v>0</v>
      </c>
      <c r="K281" s="238" t="s">
        <v>1879</v>
      </c>
      <c r="L281" s="45"/>
      <c r="M281" s="242" t="s">
        <v>1</v>
      </c>
      <c r="N281" s="243" t="s">
        <v>38</v>
      </c>
      <c r="O281" s="92"/>
      <c r="P281" s="244">
        <f>O281*H281</f>
        <v>0</v>
      </c>
      <c r="Q281" s="244">
        <v>0.00022000000000000001</v>
      </c>
      <c r="R281" s="244">
        <f>Q281*H281</f>
        <v>0.00022000000000000001</v>
      </c>
      <c r="S281" s="244">
        <v>0</v>
      </c>
      <c r="T281" s="24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6" t="s">
        <v>198</v>
      </c>
      <c r="AT281" s="246" t="s">
        <v>194</v>
      </c>
      <c r="AU281" s="246" t="s">
        <v>81</v>
      </c>
      <c r="AY281" s="18" t="s">
        <v>191</v>
      </c>
      <c r="BE281" s="247">
        <f>IF(N281="základní",J281,0)</f>
        <v>0</v>
      </c>
      <c r="BF281" s="247">
        <f>IF(N281="snížená",J281,0)</f>
        <v>0</v>
      </c>
      <c r="BG281" s="247">
        <f>IF(N281="zákl. přenesená",J281,0)</f>
        <v>0</v>
      </c>
      <c r="BH281" s="247">
        <f>IF(N281="sníž. přenesená",J281,0)</f>
        <v>0</v>
      </c>
      <c r="BI281" s="247">
        <f>IF(N281="nulová",J281,0)</f>
        <v>0</v>
      </c>
      <c r="BJ281" s="18" t="s">
        <v>81</v>
      </c>
      <c r="BK281" s="247">
        <f>ROUND(I281*H281,2)</f>
        <v>0</v>
      </c>
      <c r="BL281" s="18" t="s">
        <v>198</v>
      </c>
      <c r="BM281" s="246" t="s">
        <v>2319</v>
      </c>
    </row>
    <row r="282" s="2" customFormat="1">
      <c r="A282" s="39"/>
      <c r="B282" s="40"/>
      <c r="C282" s="41"/>
      <c r="D282" s="248" t="s">
        <v>200</v>
      </c>
      <c r="E282" s="41"/>
      <c r="F282" s="249" t="s">
        <v>2318</v>
      </c>
      <c r="G282" s="41"/>
      <c r="H282" s="41"/>
      <c r="I282" s="145"/>
      <c r="J282" s="41"/>
      <c r="K282" s="41"/>
      <c r="L282" s="45"/>
      <c r="M282" s="250"/>
      <c r="N282" s="251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200</v>
      </c>
      <c r="AU282" s="18" t="s">
        <v>81</v>
      </c>
    </row>
    <row r="283" s="2" customFormat="1">
      <c r="A283" s="39"/>
      <c r="B283" s="40"/>
      <c r="C283" s="41"/>
      <c r="D283" s="248" t="s">
        <v>277</v>
      </c>
      <c r="E283" s="41"/>
      <c r="F283" s="284" t="s">
        <v>2320</v>
      </c>
      <c r="G283" s="41"/>
      <c r="H283" s="41"/>
      <c r="I283" s="145"/>
      <c r="J283" s="41"/>
      <c r="K283" s="41"/>
      <c r="L283" s="45"/>
      <c r="M283" s="250"/>
      <c r="N283" s="251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277</v>
      </c>
      <c r="AU283" s="18" t="s">
        <v>81</v>
      </c>
    </row>
    <row r="284" s="14" customFormat="1">
      <c r="A284" s="14"/>
      <c r="B284" s="262"/>
      <c r="C284" s="263"/>
      <c r="D284" s="248" t="s">
        <v>201</v>
      </c>
      <c r="E284" s="264" t="s">
        <v>1</v>
      </c>
      <c r="F284" s="265" t="s">
        <v>81</v>
      </c>
      <c r="G284" s="263"/>
      <c r="H284" s="266">
        <v>1</v>
      </c>
      <c r="I284" s="267"/>
      <c r="J284" s="263"/>
      <c r="K284" s="263"/>
      <c r="L284" s="268"/>
      <c r="M284" s="269"/>
      <c r="N284" s="270"/>
      <c r="O284" s="270"/>
      <c r="P284" s="270"/>
      <c r="Q284" s="270"/>
      <c r="R284" s="270"/>
      <c r="S284" s="270"/>
      <c r="T284" s="27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72" t="s">
        <v>201</v>
      </c>
      <c r="AU284" s="272" t="s">
        <v>81</v>
      </c>
      <c r="AV284" s="14" t="s">
        <v>83</v>
      </c>
      <c r="AW284" s="14" t="s">
        <v>30</v>
      </c>
      <c r="AX284" s="14" t="s">
        <v>73</v>
      </c>
      <c r="AY284" s="272" t="s">
        <v>191</v>
      </c>
    </row>
    <row r="285" s="15" customFormat="1">
      <c r="A285" s="15"/>
      <c r="B285" s="273"/>
      <c r="C285" s="274"/>
      <c r="D285" s="248" t="s">
        <v>201</v>
      </c>
      <c r="E285" s="275" t="s">
        <v>1</v>
      </c>
      <c r="F285" s="276" t="s">
        <v>205</v>
      </c>
      <c r="G285" s="274"/>
      <c r="H285" s="277">
        <v>1</v>
      </c>
      <c r="I285" s="278"/>
      <c r="J285" s="274"/>
      <c r="K285" s="274"/>
      <c r="L285" s="279"/>
      <c r="M285" s="280"/>
      <c r="N285" s="281"/>
      <c r="O285" s="281"/>
      <c r="P285" s="281"/>
      <c r="Q285" s="281"/>
      <c r="R285" s="281"/>
      <c r="S285" s="281"/>
      <c r="T285" s="28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83" t="s">
        <v>201</v>
      </c>
      <c r="AU285" s="283" t="s">
        <v>81</v>
      </c>
      <c r="AV285" s="15" t="s">
        <v>198</v>
      </c>
      <c r="AW285" s="15" t="s">
        <v>30</v>
      </c>
      <c r="AX285" s="15" t="s">
        <v>81</v>
      </c>
      <c r="AY285" s="283" t="s">
        <v>191</v>
      </c>
    </row>
    <row r="286" s="2" customFormat="1" ht="16.5" customHeight="1">
      <c r="A286" s="39"/>
      <c r="B286" s="40"/>
      <c r="C286" s="236" t="s">
        <v>387</v>
      </c>
      <c r="D286" s="236" t="s">
        <v>194</v>
      </c>
      <c r="E286" s="237" t="s">
        <v>2321</v>
      </c>
      <c r="F286" s="238" t="s">
        <v>2322</v>
      </c>
      <c r="G286" s="239" t="s">
        <v>370</v>
      </c>
      <c r="H286" s="240">
        <v>1</v>
      </c>
      <c r="I286" s="241"/>
      <c r="J286" s="240">
        <f>ROUND(I286*H286,2)</f>
        <v>0</v>
      </c>
      <c r="K286" s="238" t="s">
        <v>1879</v>
      </c>
      <c r="L286" s="45"/>
      <c r="M286" s="242" t="s">
        <v>1</v>
      </c>
      <c r="N286" s="243" t="s">
        <v>38</v>
      </c>
      <c r="O286" s="92"/>
      <c r="P286" s="244">
        <f>O286*H286</f>
        <v>0</v>
      </c>
      <c r="Q286" s="244">
        <v>0.00021000000000000001</v>
      </c>
      <c r="R286" s="244">
        <f>Q286*H286</f>
        <v>0.00021000000000000001</v>
      </c>
      <c r="S286" s="244">
        <v>0</v>
      </c>
      <c r="T286" s="245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6" t="s">
        <v>198</v>
      </c>
      <c r="AT286" s="246" t="s">
        <v>194</v>
      </c>
      <c r="AU286" s="246" t="s">
        <v>81</v>
      </c>
      <c r="AY286" s="18" t="s">
        <v>191</v>
      </c>
      <c r="BE286" s="247">
        <f>IF(N286="základní",J286,0)</f>
        <v>0</v>
      </c>
      <c r="BF286" s="247">
        <f>IF(N286="snížená",J286,0)</f>
        <v>0</v>
      </c>
      <c r="BG286" s="247">
        <f>IF(N286="zákl. přenesená",J286,0)</f>
        <v>0</v>
      </c>
      <c r="BH286" s="247">
        <f>IF(N286="sníž. přenesená",J286,0)</f>
        <v>0</v>
      </c>
      <c r="BI286" s="247">
        <f>IF(N286="nulová",J286,0)</f>
        <v>0</v>
      </c>
      <c r="BJ286" s="18" t="s">
        <v>81</v>
      </c>
      <c r="BK286" s="247">
        <f>ROUND(I286*H286,2)</f>
        <v>0</v>
      </c>
      <c r="BL286" s="18" t="s">
        <v>198</v>
      </c>
      <c r="BM286" s="246" t="s">
        <v>2323</v>
      </c>
    </row>
    <row r="287" s="2" customFormat="1">
      <c r="A287" s="39"/>
      <c r="B287" s="40"/>
      <c r="C287" s="41"/>
      <c r="D287" s="248" t="s">
        <v>200</v>
      </c>
      <c r="E287" s="41"/>
      <c r="F287" s="249" t="s">
        <v>2322</v>
      </c>
      <c r="G287" s="41"/>
      <c r="H287" s="41"/>
      <c r="I287" s="145"/>
      <c r="J287" s="41"/>
      <c r="K287" s="41"/>
      <c r="L287" s="45"/>
      <c r="M287" s="250"/>
      <c r="N287" s="251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200</v>
      </c>
      <c r="AU287" s="18" t="s">
        <v>81</v>
      </c>
    </row>
    <row r="288" s="2" customFormat="1">
      <c r="A288" s="39"/>
      <c r="B288" s="40"/>
      <c r="C288" s="41"/>
      <c r="D288" s="248" t="s">
        <v>277</v>
      </c>
      <c r="E288" s="41"/>
      <c r="F288" s="284" t="s">
        <v>2324</v>
      </c>
      <c r="G288" s="41"/>
      <c r="H288" s="41"/>
      <c r="I288" s="145"/>
      <c r="J288" s="41"/>
      <c r="K288" s="41"/>
      <c r="L288" s="45"/>
      <c r="M288" s="250"/>
      <c r="N288" s="251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277</v>
      </c>
      <c r="AU288" s="18" t="s">
        <v>81</v>
      </c>
    </row>
    <row r="289" s="14" customFormat="1">
      <c r="A289" s="14"/>
      <c r="B289" s="262"/>
      <c r="C289" s="263"/>
      <c r="D289" s="248" t="s">
        <v>201</v>
      </c>
      <c r="E289" s="264" t="s">
        <v>1</v>
      </c>
      <c r="F289" s="265" t="s">
        <v>81</v>
      </c>
      <c r="G289" s="263"/>
      <c r="H289" s="266">
        <v>1</v>
      </c>
      <c r="I289" s="267"/>
      <c r="J289" s="263"/>
      <c r="K289" s="263"/>
      <c r="L289" s="268"/>
      <c r="M289" s="269"/>
      <c r="N289" s="270"/>
      <c r="O289" s="270"/>
      <c r="P289" s="270"/>
      <c r="Q289" s="270"/>
      <c r="R289" s="270"/>
      <c r="S289" s="270"/>
      <c r="T289" s="27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2" t="s">
        <v>201</v>
      </c>
      <c r="AU289" s="272" t="s">
        <v>81</v>
      </c>
      <c r="AV289" s="14" t="s">
        <v>83</v>
      </c>
      <c r="AW289" s="14" t="s">
        <v>30</v>
      </c>
      <c r="AX289" s="14" t="s">
        <v>81</v>
      </c>
      <c r="AY289" s="272" t="s">
        <v>191</v>
      </c>
    </row>
    <row r="290" s="2" customFormat="1" ht="16.5" customHeight="1">
      <c r="A290" s="39"/>
      <c r="B290" s="40"/>
      <c r="C290" s="236" t="s">
        <v>395</v>
      </c>
      <c r="D290" s="236" t="s">
        <v>194</v>
      </c>
      <c r="E290" s="237" t="s">
        <v>2325</v>
      </c>
      <c r="F290" s="238" t="s">
        <v>2326</v>
      </c>
      <c r="G290" s="239" t="s">
        <v>314</v>
      </c>
      <c r="H290" s="240">
        <v>101</v>
      </c>
      <c r="I290" s="241"/>
      <c r="J290" s="240">
        <f>ROUND(I290*H290,2)</f>
        <v>0</v>
      </c>
      <c r="K290" s="238" t="s">
        <v>1879</v>
      </c>
      <c r="L290" s="45"/>
      <c r="M290" s="242" t="s">
        <v>1</v>
      </c>
      <c r="N290" s="243" t="s">
        <v>38</v>
      </c>
      <c r="O290" s="92"/>
      <c r="P290" s="244">
        <f>O290*H290</f>
        <v>0</v>
      </c>
      <c r="Q290" s="244">
        <v>0</v>
      </c>
      <c r="R290" s="244">
        <f>Q290*H290</f>
        <v>0</v>
      </c>
      <c r="S290" s="244">
        <v>0</v>
      </c>
      <c r="T290" s="24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6" t="s">
        <v>198</v>
      </c>
      <c r="AT290" s="246" t="s">
        <v>194</v>
      </c>
      <c r="AU290" s="246" t="s">
        <v>81</v>
      </c>
      <c r="AY290" s="18" t="s">
        <v>191</v>
      </c>
      <c r="BE290" s="247">
        <f>IF(N290="základní",J290,0)</f>
        <v>0</v>
      </c>
      <c r="BF290" s="247">
        <f>IF(N290="snížená",J290,0)</f>
        <v>0</v>
      </c>
      <c r="BG290" s="247">
        <f>IF(N290="zákl. přenesená",J290,0)</f>
        <v>0</v>
      </c>
      <c r="BH290" s="247">
        <f>IF(N290="sníž. přenesená",J290,0)</f>
        <v>0</v>
      </c>
      <c r="BI290" s="247">
        <f>IF(N290="nulová",J290,0)</f>
        <v>0</v>
      </c>
      <c r="BJ290" s="18" t="s">
        <v>81</v>
      </c>
      <c r="BK290" s="247">
        <f>ROUND(I290*H290,2)</f>
        <v>0</v>
      </c>
      <c r="BL290" s="18" t="s">
        <v>198</v>
      </c>
      <c r="BM290" s="246" t="s">
        <v>2327</v>
      </c>
    </row>
    <row r="291" s="2" customFormat="1">
      <c r="A291" s="39"/>
      <c r="B291" s="40"/>
      <c r="C291" s="41"/>
      <c r="D291" s="248" t="s">
        <v>200</v>
      </c>
      <c r="E291" s="41"/>
      <c r="F291" s="249" t="s">
        <v>2326</v>
      </c>
      <c r="G291" s="41"/>
      <c r="H291" s="41"/>
      <c r="I291" s="145"/>
      <c r="J291" s="41"/>
      <c r="K291" s="41"/>
      <c r="L291" s="45"/>
      <c r="M291" s="250"/>
      <c r="N291" s="251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200</v>
      </c>
      <c r="AU291" s="18" t="s">
        <v>81</v>
      </c>
    </row>
    <row r="292" s="14" customFormat="1">
      <c r="A292" s="14"/>
      <c r="B292" s="262"/>
      <c r="C292" s="263"/>
      <c r="D292" s="248" t="s">
        <v>201</v>
      </c>
      <c r="E292" s="264" t="s">
        <v>1</v>
      </c>
      <c r="F292" s="265" t="s">
        <v>2328</v>
      </c>
      <c r="G292" s="263"/>
      <c r="H292" s="266">
        <v>101</v>
      </c>
      <c r="I292" s="267"/>
      <c r="J292" s="263"/>
      <c r="K292" s="263"/>
      <c r="L292" s="268"/>
      <c r="M292" s="269"/>
      <c r="N292" s="270"/>
      <c r="O292" s="270"/>
      <c r="P292" s="270"/>
      <c r="Q292" s="270"/>
      <c r="R292" s="270"/>
      <c r="S292" s="270"/>
      <c r="T292" s="271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72" t="s">
        <v>201</v>
      </c>
      <c r="AU292" s="272" t="s">
        <v>81</v>
      </c>
      <c r="AV292" s="14" t="s">
        <v>83</v>
      </c>
      <c r="AW292" s="14" t="s">
        <v>30</v>
      </c>
      <c r="AX292" s="14" t="s">
        <v>73</v>
      </c>
      <c r="AY292" s="272" t="s">
        <v>191</v>
      </c>
    </row>
    <row r="293" s="15" customFormat="1">
      <c r="A293" s="15"/>
      <c r="B293" s="273"/>
      <c r="C293" s="274"/>
      <c r="D293" s="248" t="s">
        <v>201</v>
      </c>
      <c r="E293" s="275" t="s">
        <v>1</v>
      </c>
      <c r="F293" s="276" t="s">
        <v>205</v>
      </c>
      <c r="G293" s="274"/>
      <c r="H293" s="277">
        <v>101</v>
      </c>
      <c r="I293" s="278"/>
      <c r="J293" s="274"/>
      <c r="K293" s="274"/>
      <c r="L293" s="279"/>
      <c r="M293" s="280"/>
      <c r="N293" s="281"/>
      <c r="O293" s="281"/>
      <c r="P293" s="281"/>
      <c r="Q293" s="281"/>
      <c r="R293" s="281"/>
      <c r="S293" s="281"/>
      <c r="T293" s="282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83" t="s">
        <v>201</v>
      </c>
      <c r="AU293" s="283" t="s">
        <v>81</v>
      </c>
      <c r="AV293" s="15" t="s">
        <v>198</v>
      </c>
      <c r="AW293" s="15" t="s">
        <v>30</v>
      </c>
      <c r="AX293" s="15" t="s">
        <v>81</v>
      </c>
      <c r="AY293" s="283" t="s">
        <v>191</v>
      </c>
    </row>
    <row r="294" s="12" customFormat="1" ht="25.92" customHeight="1">
      <c r="A294" s="12"/>
      <c r="B294" s="220"/>
      <c r="C294" s="221"/>
      <c r="D294" s="222" t="s">
        <v>72</v>
      </c>
      <c r="E294" s="223" t="s">
        <v>840</v>
      </c>
      <c r="F294" s="223" t="s">
        <v>2329</v>
      </c>
      <c r="G294" s="221"/>
      <c r="H294" s="221"/>
      <c r="I294" s="224"/>
      <c r="J294" s="225">
        <f>BK294</f>
        <v>0</v>
      </c>
      <c r="K294" s="221"/>
      <c r="L294" s="226"/>
      <c r="M294" s="227"/>
      <c r="N294" s="228"/>
      <c r="O294" s="228"/>
      <c r="P294" s="229">
        <f>SUM(P295:P304)</f>
        <v>0</v>
      </c>
      <c r="Q294" s="228"/>
      <c r="R294" s="229">
        <f>SUM(R295:R304)</f>
        <v>0</v>
      </c>
      <c r="S294" s="228"/>
      <c r="T294" s="230">
        <f>SUM(T295:T304)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31" t="s">
        <v>198</v>
      </c>
      <c r="AT294" s="232" t="s">
        <v>72</v>
      </c>
      <c r="AU294" s="232" t="s">
        <v>73</v>
      </c>
      <c r="AY294" s="231" t="s">
        <v>191</v>
      </c>
      <c r="BK294" s="233">
        <f>SUM(BK295:BK304)</f>
        <v>0</v>
      </c>
    </row>
    <row r="295" s="2" customFormat="1" ht="16.5" customHeight="1">
      <c r="A295" s="39"/>
      <c r="B295" s="40"/>
      <c r="C295" s="236" t="s">
        <v>404</v>
      </c>
      <c r="D295" s="236" t="s">
        <v>194</v>
      </c>
      <c r="E295" s="237" t="s">
        <v>2330</v>
      </c>
      <c r="F295" s="238" t="s">
        <v>2331</v>
      </c>
      <c r="G295" s="239" t="s">
        <v>314</v>
      </c>
      <c r="H295" s="240">
        <v>3</v>
      </c>
      <c r="I295" s="241"/>
      <c r="J295" s="240">
        <f>ROUND(I295*H295,2)</f>
        <v>0</v>
      </c>
      <c r="K295" s="238" t="s">
        <v>1879</v>
      </c>
      <c r="L295" s="45"/>
      <c r="M295" s="242" t="s">
        <v>1</v>
      </c>
      <c r="N295" s="243" t="s">
        <v>38</v>
      </c>
      <c r="O295" s="92"/>
      <c r="P295" s="244">
        <f>O295*H295</f>
        <v>0</v>
      </c>
      <c r="Q295" s="244">
        <v>0</v>
      </c>
      <c r="R295" s="244">
        <f>Q295*H295</f>
        <v>0</v>
      </c>
      <c r="S295" s="244">
        <v>0</v>
      </c>
      <c r="T295" s="245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6" t="s">
        <v>198</v>
      </c>
      <c r="AT295" s="246" t="s">
        <v>194</v>
      </c>
      <c r="AU295" s="246" t="s">
        <v>81</v>
      </c>
      <c r="AY295" s="18" t="s">
        <v>191</v>
      </c>
      <c r="BE295" s="247">
        <f>IF(N295="základní",J295,0)</f>
        <v>0</v>
      </c>
      <c r="BF295" s="247">
        <f>IF(N295="snížená",J295,0)</f>
        <v>0</v>
      </c>
      <c r="BG295" s="247">
        <f>IF(N295="zákl. přenesená",J295,0)</f>
        <v>0</v>
      </c>
      <c r="BH295" s="247">
        <f>IF(N295="sníž. přenesená",J295,0)</f>
        <v>0</v>
      </c>
      <c r="BI295" s="247">
        <f>IF(N295="nulová",J295,0)</f>
        <v>0</v>
      </c>
      <c r="BJ295" s="18" t="s">
        <v>81</v>
      </c>
      <c r="BK295" s="247">
        <f>ROUND(I295*H295,2)</f>
        <v>0</v>
      </c>
      <c r="BL295" s="18" t="s">
        <v>198</v>
      </c>
      <c r="BM295" s="246" t="s">
        <v>2332</v>
      </c>
    </row>
    <row r="296" s="2" customFormat="1">
      <c r="A296" s="39"/>
      <c r="B296" s="40"/>
      <c r="C296" s="41"/>
      <c r="D296" s="248" t="s">
        <v>200</v>
      </c>
      <c r="E296" s="41"/>
      <c r="F296" s="249" t="s">
        <v>2331</v>
      </c>
      <c r="G296" s="41"/>
      <c r="H296" s="41"/>
      <c r="I296" s="145"/>
      <c r="J296" s="41"/>
      <c r="K296" s="41"/>
      <c r="L296" s="45"/>
      <c r="M296" s="250"/>
      <c r="N296" s="251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200</v>
      </c>
      <c r="AU296" s="18" t="s">
        <v>81</v>
      </c>
    </row>
    <row r="297" s="2" customFormat="1">
      <c r="A297" s="39"/>
      <c r="B297" s="40"/>
      <c r="C297" s="41"/>
      <c r="D297" s="248" t="s">
        <v>277</v>
      </c>
      <c r="E297" s="41"/>
      <c r="F297" s="284" t="s">
        <v>2333</v>
      </c>
      <c r="G297" s="41"/>
      <c r="H297" s="41"/>
      <c r="I297" s="145"/>
      <c r="J297" s="41"/>
      <c r="K297" s="41"/>
      <c r="L297" s="45"/>
      <c r="M297" s="250"/>
      <c r="N297" s="251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277</v>
      </c>
      <c r="AU297" s="18" t="s">
        <v>81</v>
      </c>
    </row>
    <row r="298" s="14" customFormat="1">
      <c r="A298" s="14"/>
      <c r="B298" s="262"/>
      <c r="C298" s="263"/>
      <c r="D298" s="248" t="s">
        <v>201</v>
      </c>
      <c r="E298" s="264" t="s">
        <v>1</v>
      </c>
      <c r="F298" s="265" t="s">
        <v>212</v>
      </c>
      <c r="G298" s="263"/>
      <c r="H298" s="266">
        <v>3</v>
      </c>
      <c r="I298" s="267"/>
      <c r="J298" s="263"/>
      <c r="K298" s="263"/>
      <c r="L298" s="268"/>
      <c r="M298" s="269"/>
      <c r="N298" s="270"/>
      <c r="O298" s="270"/>
      <c r="P298" s="270"/>
      <c r="Q298" s="270"/>
      <c r="R298" s="270"/>
      <c r="S298" s="270"/>
      <c r="T298" s="271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72" t="s">
        <v>201</v>
      </c>
      <c r="AU298" s="272" t="s">
        <v>81</v>
      </c>
      <c r="AV298" s="14" t="s">
        <v>83</v>
      </c>
      <c r="AW298" s="14" t="s">
        <v>30</v>
      </c>
      <c r="AX298" s="14" t="s">
        <v>73</v>
      </c>
      <c r="AY298" s="272" t="s">
        <v>191</v>
      </c>
    </row>
    <row r="299" s="15" customFormat="1">
      <c r="A299" s="15"/>
      <c r="B299" s="273"/>
      <c r="C299" s="274"/>
      <c r="D299" s="248" t="s">
        <v>201</v>
      </c>
      <c r="E299" s="275" t="s">
        <v>1</v>
      </c>
      <c r="F299" s="276" t="s">
        <v>205</v>
      </c>
      <c r="G299" s="274"/>
      <c r="H299" s="277">
        <v>3</v>
      </c>
      <c r="I299" s="278"/>
      <c r="J299" s="274"/>
      <c r="K299" s="274"/>
      <c r="L299" s="279"/>
      <c r="M299" s="280"/>
      <c r="N299" s="281"/>
      <c r="O299" s="281"/>
      <c r="P299" s="281"/>
      <c r="Q299" s="281"/>
      <c r="R299" s="281"/>
      <c r="S299" s="281"/>
      <c r="T299" s="282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83" t="s">
        <v>201</v>
      </c>
      <c r="AU299" s="283" t="s">
        <v>81</v>
      </c>
      <c r="AV299" s="15" t="s">
        <v>198</v>
      </c>
      <c r="AW299" s="15" t="s">
        <v>30</v>
      </c>
      <c r="AX299" s="15" t="s">
        <v>81</v>
      </c>
      <c r="AY299" s="283" t="s">
        <v>191</v>
      </c>
    </row>
    <row r="300" s="2" customFormat="1" ht="16.5" customHeight="1">
      <c r="A300" s="39"/>
      <c r="B300" s="40"/>
      <c r="C300" s="236" t="s">
        <v>410</v>
      </c>
      <c r="D300" s="236" t="s">
        <v>194</v>
      </c>
      <c r="E300" s="237" t="s">
        <v>2334</v>
      </c>
      <c r="F300" s="238" t="s">
        <v>2335</v>
      </c>
      <c r="G300" s="239" t="s">
        <v>370</v>
      </c>
      <c r="H300" s="240">
        <v>2</v>
      </c>
      <c r="I300" s="241"/>
      <c r="J300" s="240">
        <f>ROUND(I300*H300,2)</f>
        <v>0</v>
      </c>
      <c r="K300" s="238" t="s">
        <v>1879</v>
      </c>
      <c r="L300" s="45"/>
      <c r="M300" s="242" t="s">
        <v>1</v>
      </c>
      <c r="N300" s="243" t="s">
        <v>38</v>
      </c>
      <c r="O300" s="92"/>
      <c r="P300" s="244">
        <f>O300*H300</f>
        <v>0</v>
      </c>
      <c r="Q300" s="244">
        <v>0</v>
      </c>
      <c r="R300" s="244">
        <f>Q300*H300</f>
        <v>0</v>
      </c>
      <c r="S300" s="244">
        <v>0</v>
      </c>
      <c r="T300" s="245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6" t="s">
        <v>198</v>
      </c>
      <c r="AT300" s="246" t="s">
        <v>194</v>
      </c>
      <c r="AU300" s="246" t="s">
        <v>81</v>
      </c>
      <c r="AY300" s="18" t="s">
        <v>191</v>
      </c>
      <c r="BE300" s="247">
        <f>IF(N300="základní",J300,0)</f>
        <v>0</v>
      </c>
      <c r="BF300" s="247">
        <f>IF(N300="snížená",J300,0)</f>
        <v>0</v>
      </c>
      <c r="BG300" s="247">
        <f>IF(N300="zákl. přenesená",J300,0)</f>
        <v>0</v>
      </c>
      <c r="BH300" s="247">
        <f>IF(N300="sníž. přenesená",J300,0)</f>
        <v>0</v>
      </c>
      <c r="BI300" s="247">
        <f>IF(N300="nulová",J300,0)</f>
        <v>0</v>
      </c>
      <c r="BJ300" s="18" t="s">
        <v>81</v>
      </c>
      <c r="BK300" s="247">
        <f>ROUND(I300*H300,2)</f>
        <v>0</v>
      </c>
      <c r="BL300" s="18" t="s">
        <v>198</v>
      </c>
      <c r="BM300" s="246" t="s">
        <v>2336</v>
      </c>
    </row>
    <row r="301" s="2" customFormat="1">
      <c r="A301" s="39"/>
      <c r="B301" s="40"/>
      <c r="C301" s="41"/>
      <c r="D301" s="248" t="s">
        <v>200</v>
      </c>
      <c r="E301" s="41"/>
      <c r="F301" s="249" t="s">
        <v>2335</v>
      </c>
      <c r="G301" s="41"/>
      <c r="H301" s="41"/>
      <c r="I301" s="145"/>
      <c r="J301" s="41"/>
      <c r="K301" s="41"/>
      <c r="L301" s="45"/>
      <c r="M301" s="250"/>
      <c r="N301" s="251"/>
      <c r="O301" s="92"/>
      <c r="P301" s="92"/>
      <c r="Q301" s="92"/>
      <c r="R301" s="92"/>
      <c r="S301" s="92"/>
      <c r="T301" s="93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200</v>
      </c>
      <c r="AU301" s="18" t="s">
        <v>81</v>
      </c>
    </row>
    <row r="302" s="2" customFormat="1">
      <c r="A302" s="39"/>
      <c r="B302" s="40"/>
      <c r="C302" s="41"/>
      <c r="D302" s="248" t="s">
        <v>277</v>
      </c>
      <c r="E302" s="41"/>
      <c r="F302" s="284" t="s">
        <v>2337</v>
      </c>
      <c r="G302" s="41"/>
      <c r="H302" s="41"/>
      <c r="I302" s="145"/>
      <c r="J302" s="41"/>
      <c r="K302" s="41"/>
      <c r="L302" s="45"/>
      <c r="M302" s="250"/>
      <c r="N302" s="251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277</v>
      </c>
      <c r="AU302" s="18" t="s">
        <v>81</v>
      </c>
    </row>
    <row r="303" s="14" customFormat="1">
      <c r="A303" s="14"/>
      <c r="B303" s="262"/>
      <c r="C303" s="263"/>
      <c r="D303" s="248" t="s">
        <v>201</v>
      </c>
      <c r="E303" s="264" t="s">
        <v>1</v>
      </c>
      <c r="F303" s="265" t="s">
        <v>83</v>
      </c>
      <c r="G303" s="263"/>
      <c r="H303" s="266">
        <v>2</v>
      </c>
      <c r="I303" s="267"/>
      <c r="J303" s="263"/>
      <c r="K303" s="263"/>
      <c r="L303" s="268"/>
      <c r="M303" s="269"/>
      <c r="N303" s="270"/>
      <c r="O303" s="270"/>
      <c r="P303" s="270"/>
      <c r="Q303" s="270"/>
      <c r="R303" s="270"/>
      <c r="S303" s="270"/>
      <c r="T303" s="27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72" t="s">
        <v>201</v>
      </c>
      <c r="AU303" s="272" t="s">
        <v>81</v>
      </c>
      <c r="AV303" s="14" t="s">
        <v>83</v>
      </c>
      <c r="AW303" s="14" t="s">
        <v>30</v>
      </c>
      <c r="AX303" s="14" t="s">
        <v>73</v>
      </c>
      <c r="AY303" s="272" t="s">
        <v>191</v>
      </c>
    </row>
    <row r="304" s="15" customFormat="1">
      <c r="A304" s="15"/>
      <c r="B304" s="273"/>
      <c r="C304" s="274"/>
      <c r="D304" s="248" t="s">
        <v>201</v>
      </c>
      <c r="E304" s="275" t="s">
        <v>1</v>
      </c>
      <c r="F304" s="276" t="s">
        <v>205</v>
      </c>
      <c r="G304" s="274"/>
      <c r="H304" s="277">
        <v>2</v>
      </c>
      <c r="I304" s="278"/>
      <c r="J304" s="274"/>
      <c r="K304" s="274"/>
      <c r="L304" s="279"/>
      <c r="M304" s="280"/>
      <c r="N304" s="281"/>
      <c r="O304" s="281"/>
      <c r="P304" s="281"/>
      <c r="Q304" s="281"/>
      <c r="R304" s="281"/>
      <c r="S304" s="281"/>
      <c r="T304" s="282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83" t="s">
        <v>201</v>
      </c>
      <c r="AU304" s="283" t="s">
        <v>81</v>
      </c>
      <c r="AV304" s="15" t="s">
        <v>198</v>
      </c>
      <c r="AW304" s="15" t="s">
        <v>30</v>
      </c>
      <c r="AX304" s="15" t="s">
        <v>81</v>
      </c>
      <c r="AY304" s="283" t="s">
        <v>191</v>
      </c>
    </row>
    <row r="305" s="12" customFormat="1" ht="25.92" customHeight="1">
      <c r="A305" s="12"/>
      <c r="B305" s="220"/>
      <c r="C305" s="221"/>
      <c r="D305" s="222" t="s">
        <v>72</v>
      </c>
      <c r="E305" s="223" t="s">
        <v>854</v>
      </c>
      <c r="F305" s="223" t="s">
        <v>2029</v>
      </c>
      <c r="G305" s="221"/>
      <c r="H305" s="221"/>
      <c r="I305" s="224"/>
      <c r="J305" s="225">
        <f>BK305</f>
        <v>0</v>
      </c>
      <c r="K305" s="221"/>
      <c r="L305" s="226"/>
      <c r="M305" s="227"/>
      <c r="N305" s="228"/>
      <c r="O305" s="228"/>
      <c r="P305" s="229">
        <f>SUM(P306:P363)</f>
        <v>0</v>
      </c>
      <c r="Q305" s="228"/>
      <c r="R305" s="229">
        <f>SUM(R306:R363)</f>
        <v>1.2180250000000001</v>
      </c>
      <c r="S305" s="228"/>
      <c r="T305" s="230">
        <f>SUM(T306:T363)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1" t="s">
        <v>198</v>
      </c>
      <c r="AT305" s="232" t="s">
        <v>72</v>
      </c>
      <c r="AU305" s="232" t="s">
        <v>73</v>
      </c>
      <c r="AY305" s="231" t="s">
        <v>191</v>
      </c>
      <c r="BK305" s="233">
        <f>SUM(BK306:BK363)</f>
        <v>0</v>
      </c>
    </row>
    <row r="306" s="2" customFormat="1" ht="16.5" customHeight="1">
      <c r="A306" s="39"/>
      <c r="B306" s="40"/>
      <c r="C306" s="236" t="s">
        <v>416</v>
      </c>
      <c r="D306" s="236" t="s">
        <v>194</v>
      </c>
      <c r="E306" s="237" t="s">
        <v>2338</v>
      </c>
      <c r="F306" s="238" t="s">
        <v>2339</v>
      </c>
      <c r="G306" s="239" t="s">
        <v>370</v>
      </c>
      <c r="H306" s="240">
        <v>1</v>
      </c>
      <c r="I306" s="241"/>
      <c r="J306" s="240">
        <f>ROUND(I306*H306,2)</f>
        <v>0</v>
      </c>
      <c r="K306" s="238" t="s">
        <v>1879</v>
      </c>
      <c r="L306" s="45"/>
      <c r="M306" s="242" t="s">
        <v>1</v>
      </c>
      <c r="N306" s="243" t="s">
        <v>38</v>
      </c>
      <c r="O306" s="92"/>
      <c r="P306" s="244">
        <f>O306*H306</f>
        <v>0</v>
      </c>
      <c r="Q306" s="244">
        <v>0.00022000000000000001</v>
      </c>
      <c r="R306" s="244">
        <f>Q306*H306</f>
        <v>0.00022000000000000001</v>
      </c>
      <c r="S306" s="244">
        <v>0</v>
      </c>
      <c r="T306" s="245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6" t="s">
        <v>198</v>
      </c>
      <c r="AT306" s="246" t="s">
        <v>194</v>
      </c>
      <c r="AU306" s="246" t="s">
        <v>81</v>
      </c>
      <c r="AY306" s="18" t="s">
        <v>191</v>
      </c>
      <c r="BE306" s="247">
        <f>IF(N306="základní",J306,0)</f>
        <v>0</v>
      </c>
      <c r="BF306" s="247">
        <f>IF(N306="snížená",J306,0)</f>
        <v>0</v>
      </c>
      <c r="BG306" s="247">
        <f>IF(N306="zákl. přenesená",J306,0)</f>
        <v>0</v>
      </c>
      <c r="BH306" s="247">
        <f>IF(N306="sníž. přenesená",J306,0)</f>
        <v>0</v>
      </c>
      <c r="BI306" s="247">
        <f>IF(N306="nulová",J306,0)</f>
        <v>0</v>
      </c>
      <c r="BJ306" s="18" t="s">
        <v>81</v>
      </c>
      <c r="BK306" s="247">
        <f>ROUND(I306*H306,2)</f>
        <v>0</v>
      </c>
      <c r="BL306" s="18" t="s">
        <v>198</v>
      </c>
      <c r="BM306" s="246" t="s">
        <v>2340</v>
      </c>
    </row>
    <row r="307" s="2" customFormat="1">
      <c r="A307" s="39"/>
      <c r="B307" s="40"/>
      <c r="C307" s="41"/>
      <c r="D307" s="248" t="s">
        <v>200</v>
      </c>
      <c r="E307" s="41"/>
      <c r="F307" s="249" t="s">
        <v>2339</v>
      </c>
      <c r="G307" s="41"/>
      <c r="H307" s="41"/>
      <c r="I307" s="145"/>
      <c r="J307" s="41"/>
      <c r="K307" s="41"/>
      <c r="L307" s="45"/>
      <c r="M307" s="250"/>
      <c r="N307" s="251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200</v>
      </c>
      <c r="AU307" s="18" t="s">
        <v>81</v>
      </c>
    </row>
    <row r="308" s="2" customFormat="1">
      <c r="A308" s="39"/>
      <c r="B308" s="40"/>
      <c r="C308" s="41"/>
      <c r="D308" s="248" t="s">
        <v>277</v>
      </c>
      <c r="E308" s="41"/>
      <c r="F308" s="284" t="s">
        <v>2341</v>
      </c>
      <c r="G308" s="41"/>
      <c r="H308" s="41"/>
      <c r="I308" s="145"/>
      <c r="J308" s="41"/>
      <c r="K308" s="41"/>
      <c r="L308" s="45"/>
      <c r="M308" s="250"/>
      <c r="N308" s="251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277</v>
      </c>
      <c r="AU308" s="18" t="s">
        <v>81</v>
      </c>
    </row>
    <row r="309" s="14" customFormat="1">
      <c r="A309" s="14"/>
      <c r="B309" s="262"/>
      <c r="C309" s="263"/>
      <c r="D309" s="248" t="s">
        <v>201</v>
      </c>
      <c r="E309" s="264" t="s">
        <v>1</v>
      </c>
      <c r="F309" s="265" t="s">
        <v>81</v>
      </c>
      <c r="G309" s="263"/>
      <c r="H309" s="266">
        <v>1</v>
      </c>
      <c r="I309" s="267"/>
      <c r="J309" s="263"/>
      <c r="K309" s="263"/>
      <c r="L309" s="268"/>
      <c r="M309" s="269"/>
      <c r="N309" s="270"/>
      <c r="O309" s="270"/>
      <c r="P309" s="270"/>
      <c r="Q309" s="270"/>
      <c r="R309" s="270"/>
      <c r="S309" s="270"/>
      <c r="T309" s="27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72" t="s">
        <v>201</v>
      </c>
      <c r="AU309" s="272" t="s">
        <v>81</v>
      </c>
      <c r="AV309" s="14" t="s">
        <v>83</v>
      </c>
      <c r="AW309" s="14" t="s">
        <v>30</v>
      </c>
      <c r="AX309" s="14" t="s">
        <v>73</v>
      </c>
      <c r="AY309" s="272" t="s">
        <v>191</v>
      </c>
    </row>
    <row r="310" s="15" customFormat="1">
      <c r="A310" s="15"/>
      <c r="B310" s="273"/>
      <c r="C310" s="274"/>
      <c r="D310" s="248" t="s">
        <v>201</v>
      </c>
      <c r="E310" s="275" t="s">
        <v>1</v>
      </c>
      <c r="F310" s="276" t="s">
        <v>205</v>
      </c>
      <c r="G310" s="274"/>
      <c r="H310" s="277">
        <v>1</v>
      </c>
      <c r="I310" s="278"/>
      <c r="J310" s="274"/>
      <c r="K310" s="274"/>
      <c r="L310" s="279"/>
      <c r="M310" s="280"/>
      <c r="N310" s="281"/>
      <c r="O310" s="281"/>
      <c r="P310" s="281"/>
      <c r="Q310" s="281"/>
      <c r="R310" s="281"/>
      <c r="S310" s="281"/>
      <c r="T310" s="28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83" t="s">
        <v>201</v>
      </c>
      <c r="AU310" s="283" t="s">
        <v>81</v>
      </c>
      <c r="AV310" s="15" t="s">
        <v>198</v>
      </c>
      <c r="AW310" s="15" t="s">
        <v>30</v>
      </c>
      <c r="AX310" s="15" t="s">
        <v>81</v>
      </c>
      <c r="AY310" s="283" t="s">
        <v>191</v>
      </c>
    </row>
    <row r="311" s="2" customFormat="1" ht="16.5" customHeight="1">
      <c r="A311" s="39"/>
      <c r="B311" s="40"/>
      <c r="C311" s="236" t="s">
        <v>422</v>
      </c>
      <c r="D311" s="236" t="s">
        <v>194</v>
      </c>
      <c r="E311" s="237" t="s">
        <v>2342</v>
      </c>
      <c r="F311" s="238" t="s">
        <v>2343</v>
      </c>
      <c r="G311" s="239" t="s">
        <v>370</v>
      </c>
      <c r="H311" s="240">
        <v>1</v>
      </c>
      <c r="I311" s="241"/>
      <c r="J311" s="240">
        <f>ROUND(I311*H311,2)</f>
        <v>0</v>
      </c>
      <c r="K311" s="238" t="s">
        <v>1879</v>
      </c>
      <c r="L311" s="45"/>
      <c r="M311" s="242" t="s">
        <v>1</v>
      </c>
      <c r="N311" s="243" t="s">
        <v>38</v>
      </c>
      <c r="O311" s="92"/>
      <c r="P311" s="244">
        <f>O311*H311</f>
        <v>0</v>
      </c>
      <c r="Q311" s="244">
        <v>0.00011</v>
      </c>
      <c r="R311" s="244">
        <f>Q311*H311</f>
        <v>0.00011</v>
      </c>
      <c r="S311" s="244">
        <v>0</v>
      </c>
      <c r="T311" s="24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6" t="s">
        <v>198</v>
      </c>
      <c r="AT311" s="246" t="s">
        <v>194</v>
      </c>
      <c r="AU311" s="246" t="s">
        <v>81</v>
      </c>
      <c r="AY311" s="18" t="s">
        <v>191</v>
      </c>
      <c r="BE311" s="247">
        <f>IF(N311="základní",J311,0)</f>
        <v>0</v>
      </c>
      <c r="BF311" s="247">
        <f>IF(N311="snížená",J311,0)</f>
        <v>0</v>
      </c>
      <c r="BG311" s="247">
        <f>IF(N311="zákl. přenesená",J311,0)</f>
        <v>0</v>
      </c>
      <c r="BH311" s="247">
        <f>IF(N311="sníž. přenesená",J311,0)</f>
        <v>0</v>
      </c>
      <c r="BI311" s="247">
        <f>IF(N311="nulová",J311,0)</f>
        <v>0</v>
      </c>
      <c r="BJ311" s="18" t="s">
        <v>81</v>
      </c>
      <c r="BK311" s="247">
        <f>ROUND(I311*H311,2)</f>
        <v>0</v>
      </c>
      <c r="BL311" s="18" t="s">
        <v>198</v>
      </c>
      <c r="BM311" s="246" t="s">
        <v>2344</v>
      </c>
    </row>
    <row r="312" s="2" customFormat="1">
      <c r="A312" s="39"/>
      <c r="B312" s="40"/>
      <c r="C312" s="41"/>
      <c r="D312" s="248" t="s">
        <v>200</v>
      </c>
      <c r="E312" s="41"/>
      <c r="F312" s="249" t="s">
        <v>2343</v>
      </c>
      <c r="G312" s="41"/>
      <c r="H312" s="41"/>
      <c r="I312" s="145"/>
      <c r="J312" s="41"/>
      <c r="K312" s="41"/>
      <c r="L312" s="45"/>
      <c r="M312" s="250"/>
      <c r="N312" s="251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200</v>
      </c>
      <c r="AU312" s="18" t="s">
        <v>81</v>
      </c>
    </row>
    <row r="313" s="2" customFormat="1">
      <c r="A313" s="39"/>
      <c r="B313" s="40"/>
      <c r="C313" s="41"/>
      <c r="D313" s="248" t="s">
        <v>277</v>
      </c>
      <c r="E313" s="41"/>
      <c r="F313" s="284" t="s">
        <v>2345</v>
      </c>
      <c r="G313" s="41"/>
      <c r="H313" s="41"/>
      <c r="I313" s="145"/>
      <c r="J313" s="41"/>
      <c r="K313" s="41"/>
      <c r="L313" s="45"/>
      <c r="M313" s="250"/>
      <c r="N313" s="251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277</v>
      </c>
      <c r="AU313" s="18" t="s">
        <v>81</v>
      </c>
    </row>
    <row r="314" s="14" customFormat="1">
      <c r="A314" s="14"/>
      <c r="B314" s="262"/>
      <c r="C314" s="263"/>
      <c r="D314" s="248" t="s">
        <v>201</v>
      </c>
      <c r="E314" s="264" t="s">
        <v>1</v>
      </c>
      <c r="F314" s="265" t="s">
        <v>81</v>
      </c>
      <c r="G314" s="263"/>
      <c r="H314" s="266">
        <v>1</v>
      </c>
      <c r="I314" s="267"/>
      <c r="J314" s="263"/>
      <c r="K314" s="263"/>
      <c r="L314" s="268"/>
      <c r="M314" s="269"/>
      <c r="N314" s="270"/>
      <c r="O314" s="270"/>
      <c r="P314" s="270"/>
      <c r="Q314" s="270"/>
      <c r="R314" s="270"/>
      <c r="S314" s="270"/>
      <c r="T314" s="27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72" t="s">
        <v>201</v>
      </c>
      <c r="AU314" s="272" t="s">
        <v>81</v>
      </c>
      <c r="AV314" s="14" t="s">
        <v>83</v>
      </c>
      <c r="AW314" s="14" t="s">
        <v>30</v>
      </c>
      <c r="AX314" s="14" t="s">
        <v>73</v>
      </c>
      <c r="AY314" s="272" t="s">
        <v>191</v>
      </c>
    </row>
    <row r="315" s="15" customFormat="1">
      <c r="A315" s="15"/>
      <c r="B315" s="273"/>
      <c r="C315" s="274"/>
      <c r="D315" s="248" t="s">
        <v>201</v>
      </c>
      <c r="E315" s="275" t="s">
        <v>1</v>
      </c>
      <c r="F315" s="276" t="s">
        <v>205</v>
      </c>
      <c r="G315" s="274"/>
      <c r="H315" s="277">
        <v>1</v>
      </c>
      <c r="I315" s="278"/>
      <c r="J315" s="274"/>
      <c r="K315" s="274"/>
      <c r="L315" s="279"/>
      <c r="M315" s="280"/>
      <c r="N315" s="281"/>
      <c r="O315" s="281"/>
      <c r="P315" s="281"/>
      <c r="Q315" s="281"/>
      <c r="R315" s="281"/>
      <c r="S315" s="281"/>
      <c r="T315" s="28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83" t="s">
        <v>201</v>
      </c>
      <c r="AU315" s="283" t="s">
        <v>81</v>
      </c>
      <c r="AV315" s="15" t="s">
        <v>198</v>
      </c>
      <c r="AW315" s="15" t="s">
        <v>30</v>
      </c>
      <c r="AX315" s="15" t="s">
        <v>81</v>
      </c>
      <c r="AY315" s="283" t="s">
        <v>191</v>
      </c>
    </row>
    <row r="316" s="2" customFormat="1" ht="16.5" customHeight="1">
      <c r="A316" s="39"/>
      <c r="B316" s="40"/>
      <c r="C316" s="236" t="s">
        <v>429</v>
      </c>
      <c r="D316" s="236" t="s">
        <v>194</v>
      </c>
      <c r="E316" s="237" t="s">
        <v>2346</v>
      </c>
      <c r="F316" s="238" t="s">
        <v>2347</v>
      </c>
      <c r="G316" s="239" t="s">
        <v>370</v>
      </c>
      <c r="H316" s="240">
        <v>1</v>
      </c>
      <c r="I316" s="241"/>
      <c r="J316" s="240">
        <f>ROUND(I316*H316,2)</f>
        <v>0</v>
      </c>
      <c r="K316" s="238" t="s">
        <v>1900</v>
      </c>
      <c r="L316" s="45"/>
      <c r="M316" s="242" t="s">
        <v>1</v>
      </c>
      <c r="N316" s="243" t="s">
        <v>38</v>
      </c>
      <c r="O316" s="92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6" t="s">
        <v>198</v>
      </c>
      <c r="AT316" s="246" t="s">
        <v>194</v>
      </c>
      <c r="AU316" s="246" t="s">
        <v>81</v>
      </c>
      <c r="AY316" s="18" t="s">
        <v>191</v>
      </c>
      <c r="BE316" s="247">
        <f>IF(N316="základní",J316,0)</f>
        <v>0</v>
      </c>
      <c r="BF316" s="247">
        <f>IF(N316="snížená",J316,0)</f>
        <v>0</v>
      </c>
      <c r="BG316" s="247">
        <f>IF(N316="zákl. přenesená",J316,0)</f>
        <v>0</v>
      </c>
      <c r="BH316" s="247">
        <f>IF(N316="sníž. přenesená",J316,0)</f>
        <v>0</v>
      </c>
      <c r="BI316" s="247">
        <f>IF(N316="nulová",J316,0)</f>
        <v>0</v>
      </c>
      <c r="BJ316" s="18" t="s">
        <v>81</v>
      </c>
      <c r="BK316" s="247">
        <f>ROUND(I316*H316,2)</f>
        <v>0</v>
      </c>
      <c r="BL316" s="18" t="s">
        <v>198</v>
      </c>
      <c r="BM316" s="246" t="s">
        <v>2348</v>
      </c>
    </row>
    <row r="317" s="2" customFormat="1">
      <c r="A317" s="39"/>
      <c r="B317" s="40"/>
      <c r="C317" s="41"/>
      <c r="D317" s="248" t="s">
        <v>200</v>
      </c>
      <c r="E317" s="41"/>
      <c r="F317" s="249" t="s">
        <v>2347</v>
      </c>
      <c r="G317" s="41"/>
      <c r="H317" s="41"/>
      <c r="I317" s="145"/>
      <c r="J317" s="41"/>
      <c r="K317" s="41"/>
      <c r="L317" s="45"/>
      <c r="M317" s="250"/>
      <c r="N317" s="251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200</v>
      </c>
      <c r="AU317" s="18" t="s">
        <v>81</v>
      </c>
    </row>
    <row r="318" s="2" customFormat="1">
      <c r="A318" s="39"/>
      <c r="B318" s="40"/>
      <c r="C318" s="41"/>
      <c r="D318" s="248" t="s">
        <v>277</v>
      </c>
      <c r="E318" s="41"/>
      <c r="F318" s="284" t="s">
        <v>2349</v>
      </c>
      <c r="G318" s="41"/>
      <c r="H318" s="41"/>
      <c r="I318" s="145"/>
      <c r="J318" s="41"/>
      <c r="K318" s="41"/>
      <c r="L318" s="45"/>
      <c r="M318" s="250"/>
      <c r="N318" s="251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277</v>
      </c>
      <c r="AU318" s="18" t="s">
        <v>81</v>
      </c>
    </row>
    <row r="319" s="13" customFormat="1">
      <c r="A319" s="13"/>
      <c r="B319" s="252"/>
      <c r="C319" s="253"/>
      <c r="D319" s="248" t="s">
        <v>201</v>
      </c>
      <c r="E319" s="254" t="s">
        <v>1</v>
      </c>
      <c r="F319" s="255" t="s">
        <v>2350</v>
      </c>
      <c r="G319" s="253"/>
      <c r="H319" s="254" t="s">
        <v>1</v>
      </c>
      <c r="I319" s="256"/>
      <c r="J319" s="253"/>
      <c r="K319" s="253"/>
      <c r="L319" s="257"/>
      <c r="M319" s="258"/>
      <c r="N319" s="259"/>
      <c r="O319" s="259"/>
      <c r="P319" s="259"/>
      <c r="Q319" s="259"/>
      <c r="R319" s="259"/>
      <c r="S319" s="259"/>
      <c r="T319" s="26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1" t="s">
        <v>201</v>
      </c>
      <c r="AU319" s="261" t="s">
        <v>81</v>
      </c>
      <c r="AV319" s="13" t="s">
        <v>81</v>
      </c>
      <c r="AW319" s="13" t="s">
        <v>30</v>
      </c>
      <c r="AX319" s="13" t="s">
        <v>73</v>
      </c>
      <c r="AY319" s="261" t="s">
        <v>191</v>
      </c>
    </row>
    <row r="320" s="14" customFormat="1">
      <c r="A320" s="14"/>
      <c r="B320" s="262"/>
      <c r="C320" s="263"/>
      <c r="D320" s="248" t="s">
        <v>201</v>
      </c>
      <c r="E320" s="264" t="s">
        <v>1</v>
      </c>
      <c r="F320" s="265" t="s">
        <v>81</v>
      </c>
      <c r="G320" s="263"/>
      <c r="H320" s="266">
        <v>1</v>
      </c>
      <c r="I320" s="267"/>
      <c r="J320" s="263"/>
      <c r="K320" s="263"/>
      <c r="L320" s="268"/>
      <c r="M320" s="269"/>
      <c r="N320" s="270"/>
      <c r="O320" s="270"/>
      <c r="P320" s="270"/>
      <c r="Q320" s="270"/>
      <c r="R320" s="270"/>
      <c r="S320" s="270"/>
      <c r="T320" s="27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2" t="s">
        <v>201</v>
      </c>
      <c r="AU320" s="272" t="s">
        <v>81</v>
      </c>
      <c r="AV320" s="14" t="s">
        <v>83</v>
      </c>
      <c r="AW320" s="14" t="s">
        <v>30</v>
      </c>
      <c r="AX320" s="14" t="s">
        <v>73</v>
      </c>
      <c r="AY320" s="272" t="s">
        <v>191</v>
      </c>
    </row>
    <row r="321" s="15" customFormat="1">
      <c r="A321" s="15"/>
      <c r="B321" s="273"/>
      <c r="C321" s="274"/>
      <c r="D321" s="248" t="s">
        <v>201</v>
      </c>
      <c r="E321" s="275" t="s">
        <v>1</v>
      </c>
      <c r="F321" s="276" t="s">
        <v>205</v>
      </c>
      <c r="G321" s="274"/>
      <c r="H321" s="277">
        <v>1</v>
      </c>
      <c r="I321" s="278"/>
      <c r="J321" s="274"/>
      <c r="K321" s="274"/>
      <c r="L321" s="279"/>
      <c r="M321" s="280"/>
      <c r="N321" s="281"/>
      <c r="O321" s="281"/>
      <c r="P321" s="281"/>
      <c r="Q321" s="281"/>
      <c r="R321" s="281"/>
      <c r="S321" s="281"/>
      <c r="T321" s="28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3" t="s">
        <v>201</v>
      </c>
      <c r="AU321" s="283" t="s">
        <v>81</v>
      </c>
      <c r="AV321" s="15" t="s">
        <v>198</v>
      </c>
      <c r="AW321" s="15" t="s">
        <v>30</v>
      </c>
      <c r="AX321" s="15" t="s">
        <v>81</v>
      </c>
      <c r="AY321" s="283" t="s">
        <v>191</v>
      </c>
    </row>
    <row r="322" s="2" customFormat="1" ht="16.5" customHeight="1">
      <c r="A322" s="39"/>
      <c r="B322" s="40"/>
      <c r="C322" s="236" t="s">
        <v>436</v>
      </c>
      <c r="D322" s="236" t="s">
        <v>194</v>
      </c>
      <c r="E322" s="237" t="s">
        <v>2351</v>
      </c>
      <c r="F322" s="238" t="s">
        <v>2352</v>
      </c>
      <c r="G322" s="239" t="s">
        <v>370</v>
      </c>
      <c r="H322" s="240">
        <v>2</v>
      </c>
      <c r="I322" s="241"/>
      <c r="J322" s="240">
        <f>ROUND(I322*H322,2)</f>
        <v>0</v>
      </c>
      <c r="K322" s="238" t="s">
        <v>1879</v>
      </c>
      <c r="L322" s="45"/>
      <c r="M322" s="242" t="s">
        <v>1</v>
      </c>
      <c r="N322" s="243" t="s">
        <v>38</v>
      </c>
      <c r="O322" s="92"/>
      <c r="P322" s="244">
        <f>O322*H322</f>
        <v>0</v>
      </c>
      <c r="Q322" s="244">
        <v>0.12303</v>
      </c>
      <c r="R322" s="244">
        <f>Q322*H322</f>
        <v>0.24606</v>
      </c>
      <c r="S322" s="244">
        <v>0</v>
      </c>
      <c r="T322" s="245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6" t="s">
        <v>198</v>
      </c>
      <c r="AT322" s="246" t="s">
        <v>194</v>
      </c>
      <c r="AU322" s="246" t="s">
        <v>81</v>
      </c>
      <c r="AY322" s="18" t="s">
        <v>191</v>
      </c>
      <c r="BE322" s="247">
        <f>IF(N322="základní",J322,0)</f>
        <v>0</v>
      </c>
      <c r="BF322" s="247">
        <f>IF(N322="snížená",J322,0)</f>
        <v>0</v>
      </c>
      <c r="BG322" s="247">
        <f>IF(N322="zákl. přenesená",J322,0)</f>
        <v>0</v>
      </c>
      <c r="BH322" s="247">
        <f>IF(N322="sníž. přenesená",J322,0)</f>
        <v>0</v>
      </c>
      <c r="BI322" s="247">
        <f>IF(N322="nulová",J322,0)</f>
        <v>0</v>
      </c>
      <c r="BJ322" s="18" t="s">
        <v>81</v>
      </c>
      <c r="BK322" s="247">
        <f>ROUND(I322*H322,2)</f>
        <v>0</v>
      </c>
      <c r="BL322" s="18" t="s">
        <v>198</v>
      </c>
      <c r="BM322" s="246" t="s">
        <v>2353</v>
      </c>
    </row>
    <row r="323" s="2" customFormat="1">
      <c r="A323" s="39"/>
      <c r="B323" s="40"/>
      <c r="C323" s="41"/>
      <c r="D323" s="248" t="s">
        <v>200</v>
      </c>
      <c r="E323" s="41"/>
      <c r="F323" s="249" t="s">
        <v>2352</v>
      </c>
      <c r="G323" s="41"/>
      <c r="H323" s="41"/>
      <c r="I323" s="145"/>
      <c r="J323" s="41"/>
      <c r="K323" s="41"/>
      <c r="L323" s="45"/>
      <c r="M323" s="250"/>
      <c r="N323" s="251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200</v>
      </c>
      <c r="AU323" s="18" t="s">
        <v>81</v>
      </c>
    </row>
    <row r="324" s="2" customFormat="1">
      <c r="A324" s="39"/>
      <c r="B324" s="40"/>
      <c r="C324" s="41"/>
      <c r="D324" s="248" t="s">
        <v>277</v>
      </c>
      <c r="E324" s="41"/>
      <c r="F324" s="284" t="s">
        <v>2354</v>
      </c>
      <c r="G324" s="41"/>
      <c r="H324" s="41"/>
      <c r="I324" s="145"/>
      <c r="J324" s="41"/>
      <c r="K324" s="41"/>
      <c r="L324" s="45"/>
      <c r="M324" s="250"/>
      <c r="N324" s="251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277</v>
      </c>
      <c r="AU324" s="18" t="s">
        <v>81</v>
      </c>
    </row>
    <row r="325" s="14" customFormat="1">
      <c r="A325" s="14"/>
      <c r="B325" s="262"/>
      <c r="C325" s="263"/>
      <c r="D325" s="248" t="s">
        <v>201</v>
      </c>
      <c r="E325" s="264" t="s">
        <v>1</v>
      </c>
      <c r="F325" s="265" t="s">
        <v>1015</v>
      </c>
      <c r="G325" s="263"/>
      <c r="H325" s="266">
        <v>2</v>
      </c>
      <c r="I325" s="267"/>
      <c r="J325" s="263"/>
      <c r="K325" s="263"/>
      <c r="L325" s="268"/>
      <c r="M325" s="269"/>
      <c r="N325" s="270"/>
      <c r="O325" s="270"/>
      <c r="P325" s="270"/>
      <c r="Q325" s="270"/>
      <c r="R325" s="270"/>
      <c r="S325" s="270"/>
      <c r="T325" s="27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72" t="s">
        <v>201</v>
      </c>
      <c r="AU325" s="272" t="s">
        <v>81</v>
      </c>
      <c r="AV325" s="14" t="s">
        <v>83</v>
      </c>
      <c r="AW325" s="14" t="s">
        <v>30</v>
      </c>
      <c r="AX325" s="14" t="s">
        <v>81</v>
      </c>
      <c r="AY325" s="272" t="s">
        <v>191</v>
      </c>
    </row>
    <row r="326" s="2" customFormat="1" ht="16.5" customHeight="1">
      <c r="A326" s="39"/>
      <c r="B326" s="40"/>
      <c r="C326" s="236" t="s">
        <v>445</v>
      </c>
      <c r="D326" s="236" t="s">
        <v>194</v>
      </c>
      <c r="E326" s="237" t="s">
        <v>2355</v>
      </c>
      <c r="F326" s="238" t="s">
        <v>2356</v>
      </c>
      <c r="G326" s="239" t="s">
        <v>370</v>
      </c>
      <c r="H326" s="240">
        <v>1</v>
      </c>
      <c r="I326" s="241"/>
      <c r="J326" s="240">
        <f>ROUND(I326*H326,2)</f>
        <v>0</v>
      </c>
      <c r="K326" s="238" t="s">
        <v>1879</v>
      </c>
      <c r="L326" s="45"/>
      <c r="M326" s="242" t="s">
        <v>1</v>
      </c>
      <c r="N326" s="243" t="s">
        <v>38</v>
      </c>
      <c r="O326" s="92"/>
      <c r="P326" s="244">
        <f>O326*H326</f>
        <v>0</v>
      </c>
      <c r="Q326" s="244">
        <v>0.32906000000000002</v>
      </c>
      <c r="R326" s="244">
        <f>Q326*H326</f>
        <v>0.32906000000000002</v>
      </c>
      <c r="S326" s="244">
        <v>0</v>
      </c>
      <c r="T326" s="245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6" t="s">
        <v>198</v>
      </c>
      <c r="AT326" s="246" t="s">
        <v>194</v>
      </c>
      <c r="AU326" s="246" t="s">
        <v>81</v>
      </c>
      <c r="AY326" s="18" t="s">
        <v>191</v>
      </c>
      <c r="BE326" s="247">
        <f>IF(N326="základní",J326,0)</f>
        <v>0</v>
      </c>
      <c r="BF326" s="247">
        <f>IF(N326="snížená",J326,0)</f>
        <v>0</v>
      </c>
      <c r="BG326" s="247">
        <f>IF(N326="zákl. přenesená",J326,0)</f>
        <v>0</v>
      </c>
      <c r="BH326" s="247">
        <f>IF(N326="sníž. přenesená",J326,0)</f>
        <v>0</v>
      </c>
      <c r="BI326" s="247">
        <f>IF(N326="nulová",J326,0)</f>
        <v>0</v>
      </c>
      <c r="BJ326" s="18" t="s">
        <v>81</v>
      </c>
      <c r="BK326" s="247">
        <f>ROUND(I326*H326,2)</f>
        <v>0</v>
      </c>
      <c r="BL326" s="18" t="s">
        <v>198</v>
      </c>
      <c r="BM326" s="246" t="s">
        <v>2357</v>
      </c>
    </row>
    <row r="327" s="2" customFormat="1">
      <c r="A327" s="39"/>
      <c r="B327" s="40"/>
      <c r="C327" s="41"/>
      <c r="D327" s="248" t="s">
        <v>200</v>
      </c>
      <c r="E327" s="41"/>
      <c r="F327" s="249" t="s">
        <v>2356</v>
      </c>
      <c r="G327" s="41"/>
      <c r="H327" s="41"/>
      <c r="I327" s="145"/>
      <c r="J327" s="41"/>
      <c r="K327" s="41"/>
      <c r="L327" s="45"/>
      <c r="M327" s="250"/>
      <c r="N327" s="251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200</v>
      </c>
      <c r="AU327" s="18" t="s">
        <v>81</v>
      </c>
    </row>
    <row r="328" s="2" customFormat="1">
      <c r="A328" s="39"/>
      <c r="B328" s="40"/>
      <c r="C328" s="41"/>
      <c r="D328" s="248" t="s">
        <v>277</v>
      </c>
      <c r="E328" s="41"/>
      <c r="F328" s="284" t="s">
        <v>2354</v>
      </c>
      <c r="G328" s="41"/>
      <c r="H328" s="41"/>
      <c r="I328" s="145"/>
      <c r="J328" s="41"/>
      <c r="K328" s="41"/>
      <c r="L328" s="45"/>
      <c r="M328" s="250"/>
      <c r="N328" s="251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277</v>
      </c>
      <c r="AU328" s="18" t="s">
        <v>81</v>
      </c>
    </row>
    <row r="329" s="14" customFormat="1">
      <c r="A329" s="14"/>
      <c r="B329" s="262"/>
      <c r="C329" s="263"/>
      <c r="D329" s="248" t="s">
        <v>201</v>
      </c>
      <c r="E329" s="264" t="s">
        <v>1</v>
      </c>
      <c r="F329" s="265" t="s">
        <v>81</v>
      </c>
      <c r="G329" s="263"/>
      <c r="H329" s="266">
        <v>1</v>
      </c>
      <c r="I329" s="267"/>
      <c r="J329" s="263"/>
      <c r="K329" s="263"/>
      <c r="L329" s="268"/>
      <c r="M329" s="269"/>
      <c r="N329" s="270"/>
      <c r="O329" s="270"/>
      <c r="P329" s="270"/>
      <c r="Q329" s="270"/>
      <c r="R329" s="270"/>
      <c r="S329" s="270"/>
      <c r="T329" s="27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72" t="s">
        <v>201</v>
      </c>
      <c r="AU329" s="272" t="s">
        <v>81</v>
      </c>
      <c r="AV329" s="14" t="s">
        <v>83</v>
      </c>
      <c r="AW329" s="14" t="s">
        <v>30</v>
      </c>
      <c r="AX329" s="14" t="s">
        <v>73</v>
      </c>
      <c r="AY329" s="272" t="s">
        <v>191</v>
      </c>
    </row>
    <row r="330" s="15" customFormat="1">
      <c r="A330" s="15"/>
      <c r="B330" s="273"/>
      <c r="C330" s="274"/>
      <c r="D330" s="248" t="s">
        <v>201</v>
      </c>
      <c r="E330" s="275" t="s">
        <v>1</v>
      </c>
      <c r="F330" s="276" t="s">
        <v>205</v>
      </c>
      <c r="G330" s="274"/>
      <c r="H330" s="277">
        <v>1</v>
      </c>
      <c r="I330" s="278"/>
      <c r="J330" s="274"/>
      <c r="K330" s="274"/>
      <c r="L330" s="279"/>
      <c r="M330" s="280"/>
      <c r="N330" s="281"/>
      <c r="O330" s="281"/>
      <c r="P330" s="281"/>
      <c r="Q330" s="281"/>
      <c r="R330" s="281"/>
      <c r="S330" s="281"/>
      <c r="T330" s="282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83" t="s">
        <v>201</v>
      </c>
      <c r="AU330" s="283" t="s">
        <v>81</v>
      </c>
      <c r="AV330" s="15" t="s">
        <v>198</v>
      </c>
      <c r="AW330" s="15" t="s">
        <v>30</v>
      </c>
      <c r="AX330" s="15" t="s">
        <v>81</v>
      </c>
      <c r="AY330" s="283" t="s">
        <v>191</v>
      </c>
    </row>
    <row r="331" s="2" customFormat="1" ht="16.5" customHeight="1">
      <c r="A331" s="39"/>
      <c r="B331" s="40"/>
      <c r="C331" s="236" t="s">
        <v>450</v>
      </c>
      <c r="D331" s="236" t="s">
        <v>194</v>
      </c>
      <c r="E331" s="237" t="s">
        <v>2358</v>
      </c>
      <c r="F331" s="238" t="s">
        <v>2359</v>
      </c>
      <c r="G331" s="239" t="s">
        <v>370</v>
      </c>
      <c r="H331" s="240">
        <v>2</v>
      </c>
      <c r="I331" s="241"/>
      <c r="J331" s="240">
        <f>ROUND(I331*H331,2)</f>
        <v>0</v>
      </c>
      <c r="K331" s="238" t="s">
        <v>1879</v>
      </c>
      <c r="L331" s="45"/>
      <c r="M331" s="242" t="s">
        <v>1</v>
      </c>
      <c r="N331" s="243" t="s">
        <v>38</v>
      </c>
      <c r="O331" s="92"/>
      <c r="P331" s="244">
        <f>O331*H331</f>
        <v>0</v>
      </c>
      <c r="Q331" s="244">
        <v>0.31590000000000001</v>
      </c>
      <c r="R331" s="244">
        <f>Q331*H331</f>
        <v>0.63180000000000003</v>
      </c>
      <c r="S331" s="244">
        <v>0</v>
      </c>
      <c r="T331" s="245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6" t="s">
        <v>198</v>
      </c>
      <c r="AT331" s="246" t="s">
        <v>194</v>
      </c>
      <c r="AU331" s="246" t="s">
        <v>81</v>
      </c>
      <c r="AY331" s="18" t="s">
        <v>191</v>
      </c>
      <c r="BE331" s="247">
        <f>IF(N331="základní",J331,0)</f>
        <v>0</v>
      </c>
      <c r="BF331" s="247">
        <f>IF(N331="snížená",J331,0)</f>
        <v>0</v>
      </c>
      <c r="BG331" s="247">
        <f>IF(N331="zákl. přenesená",J331,0)</f>
        <v>0</v>
      </c>
      <c r="BH331" s="247">
        <f>IF(N331="sníž. přenesená",J331,0)</f>
        <v>0</v>
      </c>
      <c r="BI331" s="247">
        <f>IF(N331="nulová",J331,0)</f>
        <v>0</v>
      </c>
      <c r="BJ331" s="18" t="s">
        <v>81</v>
      </c>
      <c r="BK331" s="247">
        <f>ROUND(I331*H331,2)</f>
        <v>0</v>
      </c>
      <c r="BL331" s="18" t="s">
        <v>198</v>
      </c>
      <c r="BM331" s="246" t="s">
        <v>2360</v>
      </c>
    </row>
    <row r="332" s="2" customFormat="1">
      <c r="A332" s="39"/>
      <c r="B332" s="40"/>
      <c r="C332" s="41"/>
      <c r="D332" s="248" t="s">
        <v>200</v>
      </c>
      <c r="E332" s="41"/>
      <c r="F332" s="249" t="s">
        <v>2359</v>
      </c>
      <c r="G332" s="41"/>
      <c r="H332" s="41"/>
      <c r="I332" s="145"/>
      <c r="J332" s="41"/>
      <c r="K332" s="41"/>
      <c r="L332" s="45"/>
      <c r="M332" s="250"/>
      <c r="N332" s="251"/>
      <c r="O332" s="92"/>
      <c r="P332" s="92"/>
      <c r="Q332" s="92"/>
      <c r="R332" s="92"/>
      <c r="S332" s="92"/>
      <c r="T332" s="93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200</v>
      </c>
      <c r="AU332" s="18" t="s">
        <v>81</v>
      </c>
    </row>
    <row r="333" s="14" customFormat="1">
      <c r="A333" s="14"/>
      <c r="B333" s="262"/>
      <c r="C333" s="263"/>
      <c r="D333" s="248" t="s">
        <v>201</v>
      </c>
      <c r="E333" s="264" t="s">
        <v>1</v>
      </c>
      <c r="F333" s="265" t="s">
        <v>83</v>
      </c>
      <c r="G333" s="263"/>
      <c r="H333" s="266">
        <v>2</v>
      </c>
      <c r="I333" s="267"/>
      <c r="J333" s="263"/>
      <c r="K333" s="263"/>
      <c r="L333" s="268"/>
      <c r="M333" s="269"/>
      <c r="N333" s="270"/>
      <c r="O333" s="270"/>
      <c r="P333" s="270"/>
      <c r="Q333" s="270"/>
      <c r="R333" s="270"/>
      <c r="S333" s="270"/>
      <c r="T333" s="27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72" t="s">
        <v>201</v>
      </c>
      <c r="AU333" s="272" t="s">
        <v>81</v>
      </c>
      <c r="AV333" s="14" t="s">
        <v>83</v>
      </c>
      <c r="AW333" s="14" t="s">
        <v>30</v>
      </c>
      <c r="AX333" s="14" t="s">
        <v>73</v>
      </c>
      <c r="AY333" s="272" t="s">
        <v>191</v>
      </c>
    </row>
    <row r="334" s="15" customFormat="1">
      <c r="A334" s="15"/>
      <c r="B334" s="273"/>
      <c r="C334" s="274"/>
      <c r="D334" s="248" t="s">
        <v>201</v>
      </c>
      <c r="E334" s="275" t="s">
        <v>1</v>
      </c>
      <c r="F334" s="276" t="s">
        <v>205</v>
      </c>
      <c r="G334" s="274"/>
      <c r="H334" s="277">
        <v>2</v>
      </c>
      <c r="I334" s="278"/>
      <c r="J334" s="274"/>
      <c r="K334" s="274"/>
      <c r="L334" s="279"/>
      <c r="M334" s="280"/>
      <c r="N334" s="281"/>
      <c r="O334" s="281"/>
      <c r="P334" s="281"/>
      <c r="Q334" s="281"/>
      <c r="R334" s="281"/>
      <c r="S334" s="281"/>
      <c r="T334" s="282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83" t="s">
        <v>201</v>
      </c>
      <c r="AU334" s="283" t="s">
        <v>81</v>
      </c>
      <c r="AV334" s="15" t="s">
        <v>198</v>
      </c>
      <c r="AW334" s="15" t="s">
        <v>30</v>
      </c>
      <c r="AX334" s="15" t="s">
        <v>81</v>
      </c>
      <c r="AY334" s="283" t="s">
        <v>191</v>
      </c>
    </row>
    <row r="335" s="2" customFormat="1" ht="16.5" customHeight="1">
      <c r="A335" s="39"/>
      <c r="B335" s="40"/>
      <c r="C335" s="236" t="s">
        <v>373</v>
      </c>
      <c r="D335" s="236" t="s">
        <v>194</v>
      </c>
      <c r="E335" s="237" t="s">
        <v>2361</v>
      </c>
      <c r="F335" s="238" t="s">
        <v>2362</v>
      </c>
      <c r="G335" s="239" t="s">
        <v>314</v>
      </c>
      <c r="H335" s="240">
        <v>215.5</v>
      </c>
      <c r="I335" s="241"/>
      <c r="J335" s="240">
        <f>ROUND(I335*H335,2)</f>
        <v>0</v>
      </c>
      <c r="K335" s="238" t="s">
        <v>1879</v>
      </c>
      <c r="L335" s="45"/>
      <c r="M335" s="242" t="s">
        <v>1</v>
      </c>
      <c r="N335" s="243" t="s">
        <v>38</v>
      </c>
      <c r="O335" s="92"/>
      <c r="P335" s="244">
        <f>O335*H335</f>
        <v>0</v>
      </c>
      <c r="Q335" s="244">
        <v>5.0000000000000002E-05</v>
      </c>
      <c r="R335" s="244">
        <f>Q335*H335</f>
        <v>0.010775</v>
      </c>
      <c r="S335" s="244">
        <v>0</v>
      </c>
      <c r="T335" s="245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6" t="s">
        <v>198</v>
      </c>
      <c r="AT335" s="246" t="s">
        <v>194</v>
      </c>
      <c r="AU335" s="246" t="s">
        <v>81</v>
      </c>
      <c r="AY335" s="18" t="s">
        <v>191</v>
      </c>
      <c r="BE335" s="247">
        <f>IF(N335="základní",J335,0)</f>
        <v>0</v>
      </c>
      <c r="BF335" s="247">
        <f>IF(N335="snížená",J335,0)</f>
        <v>0</v>
      </c>
      <c r="BG335" s="247">
        <f>IF(N335="zákl. přenesená",J335,0)</f>
        <v>0</v>
      </c>
      <c r="BH335" s="247">
        <f>IF(N335="sníž. přenesená",J335,0)</f>
        <v>0</v>
      </c>
      <c r="BI335" s="247">
        <f>IF(N335="nulová",J335,0)</f>
        <v>0</v>
      </c>
      <c r="BJ335" s="18" t="s">
        <v>81</v>
      </c>
      <c r="BK335" s="247">
        <f>ROUND(I335*H335,2)</f>
        <v>0</v>
      </c>
      <c r="BL335" s="18" t="s">
        <v>198</v>
      </c>
      <c r="BM335" s="246" t="s">
        <v>2363</v>
      </c>
    </row>
    <row r="336" s="2" customFormat="1">
      <c r="A336" s="39"/>
      <c r="B336" s="40"/>
      <c r="C336" s="41"/>
      <c r="D336" s="248" t="s">
        <v>200</v>
      </c>
      <c r="E336" s="41"/>
      <c r="F336" s="249" t="s">
        <v>2362</v>
      </c>
      <c r="G336" s="41"/>
      <c r="H336" s="41"/>
      <c r="I336" s="145"/>
      <c r="J336" s="41"/>
      <c r="K336" s="41"/>
      <c r="L336" s="45"/>
      <c r="M336" s="250"/>
      <c r="N336" s="251"/>
      <c r="O336" s="92"/>
      <c r="P336" s="92"/>
      <c r="Q336" s="92"/>
      <c r="R336" s="92"/>
      <c r="S336" s="92"/>
      <c r="T336" s="93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200</v>
      </c>
      <c r="AU336" s="18" t="s">
        <v>81</v>
      </c>
    </row>
    <row r="337" s="13" customFormat="1">
      <c r="A337" s="13"/>
      <c r="B337" s="252"/>
      <c r="C337" s="253"/>
      <c r="D337" s="248" t="s">
        <v>201</v>
      </c>
      <c r="E337" s="254" t="s">
        <v>1</v>
      </c>
      <c r="F337" s="255" t="s">
        <v>2364</v>
      </c>
      <c r="G337" s="253"/>
      <c r="H337" s="254" t="s">
        <v>1</v>
      </c>
      <c r="I337" s="256"/>
      <c r="J337" s="253"/>
      <c r="K337" s="253"/>
      <c r="L337" s="257"/>
      <c r="M337" s="258"/>
      <c r="N337" s="259"/>
      <c r="O337" s="259"/>
      <c r="P337" s="259"/>
      <c r="Q337" s="259"/>
      <c r="R337" s="259"/>
      <c r="S337" s="259"/>
      <c r="T337" s="26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1" t="s">
        <v>201</v>
      </c>
      <c r="AU337" s="261" t="s">
        <v>81</v>
      </c>
      <c r="AV337" s="13" t="s">
        <v>81</v>
      </c>
      <c r="AW337" s="13" t="s">
        <v>30</v>
      </c>
      <c r="AX337" s="13" t="s">
        <v>73</v>
      </c>
      <c r="AY337" s="261" t="s">
        <v>191</v>
      </c>
    </row>
    <row r="338" s="14" customFormat="1">
      <c r="A338" s="14"/>
      <c r="B338" s="262"/>
      <c r="C338" s="263"/>
      <c r="D338" s="248" t="s">
        <v>201</v>
      </c>
      <c r="E338" s="264" t="s">
        <v>1</v>
      </c>
      <c r="F338" s="265" t="s">
        <v>2365</v>
      </c>
      <c r="G338" s="263"/>
      <c r="H338" s="266">
        <v>202</v>
      </c>
      <c r="I338" s="267"/>
      <c r="J338" s="263"/>
      <c r="K338" s="263"/>
      <c r="L338" s="268"/>
      <c r="M338" s="269"/>
      <c r="N338" s="270"/>
      <c r="O338" s="270"/>
      <c r="P338" s="270"/>
      <c r="Q338" s="270"/>
      <c r="R338" s="270"/>
      <c r="S338" s="270"/>
      <c r="T338" s="271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72" t="s">
        <v>201</v>
      </c>
      <c r="AU338" s="272" t="s">
        <v>81</v>
      </c>
      <c r="AV338" s="14" t="s">
        <v>83</v>
      </c>
      <c r="AW338" s="14" t="s">
        <v>30</v>
      </c>
      <c r="AX338" s="14" t="s">
        <v>73</v>
      </c>
      <c r="AY338" s="272" t="s">
        <v>191</v>
      </c>
    </row>
    <row r="339" s="13" customFormat="1">
      <c r="A339" s="13"/>
      <c r="B339" s="252"/>
      <c r="C339" s="253"/>
      <c r="D339" s="248" t="s">
        <v>201</v>
      </c>
      <c r="E339" s="254" t="s">
        <v>1</v>
      </c>
      <c r="F339" s="255" t="s">
        <v>2366</v>
      </c>
      <c r="G339" s="253"/>
      <c r="H339" s="254" t="s">
        <v>1</v>
      </c>
      <c r="I339" s="256"/>
      <c r="J339" s="253"/>
      <c r="K339" s="253"/>
      <c r="L339" s="257"/>
      <c r="M339" s="258"/>
      <c r="N339" s="259"/>
      <c r="O339" s="259"/>
      <c r="P339" s="259"/>
      <c r="Q339" s="259"/>
      <c r="R339" s="259"/>
      <c r="S339" s="259"/>
      <c r="T339" s="26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1" t="s">
        <v>201</v>
      </c>
      <c r="AU339" s="261" t="s">
        <v>81</v>
      </c>
      <c r="AV339" s="13" t="s">
        <v>81</v>
      </c>
      <c r="AW339" s="13" t="s">
        <v>30</v>
      </c>
      <c r="AX339" s="13" t="s">
        <v>73</v>
      </c>
      <c r="AY339" s="261" t="s">
        <v>191</v>
      </c>
    </row>
    <row r="340" s="14" customFormat="1">
      <c r="A340" s="14"/>
      <c r="B340" s="262"/>
      <c r="C340" s="263"/>
      <c r="D340" s="248" t="s">
        <v>201</v>
      </c>
      <c r="E340" s="264" t="s">
        <v>1</v>
      </c>
      <c r="F340" s="265" t="s">
        <v>2367</v>
      </c>
      <c r="G340" s="263"/>
      <c r="H340" s="266">
        <v>9</v>
      </c>
      <c r="I340" s="267"/>
      <c r="J340" s="263"/>
      <c r="K340" s="263"/>
      <c r="L340" s="268"/>
      <c r="M340" s="269"/>
      <c r="N340" s="270"/>
      <c r="O340" s="270"/>
      <c r="P340" s="270"/>
      <c r="Q340" s="270"/>
      <c r="R340" s="270"/>
      <c r="S340" s="270"/>
      <c r="T340" s="27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72" t="s">
        <v>201</v>
      </c>
      <c r="AU340" s="272" t="s">
        <v>81</v>
      </c>
      <c r="AV340" s="14" t="s">
        <v>83</v>
      </c>
      <c r="AW340" s="14" t="s">
        <v>30</v>
      </c>
      <c r="AX340" s="14" t="s">
        <v>73</v>
      </c>
      <c r="AY340" s="272" t="s">
        <v>191</v>
      </c>
    </row>
    <row r="341" s="13" customFormat="1">
      <c r="A341" s="13"/>
      <c r="B341" s="252"/>
      <c r="C341" s="253"/>
      <c r="D341" s="248" t="s">
        <v>201</v>
      </c>
      <c r="E341" s="254" t="s">
        <v>1</v>
      </c>
      <c r="F341" s="255" t="s">
        <v>2368</v>
      </c>
      <c r="G341" s="253"/>
      <c r="H341" s="254" t="s">
        <v>1</v>
      </c>
      <c r="I341" s="256"/>
      <c r="J341" s="253"/>
      <c r="K341" s="253"/>
      <c r="L341" s="257"/>
      <c r="M341" s="258"/>
      <c r="N341" s="259"/>
      <c r="O341" s="259"/>
      <c r="P341" s="259"/>
      <c r="Q341" s="259"/>
      <c r="R341" s="259"/>
      <c r="S341" s="259"/>
      <c r="T341" s="26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1" t="s">
        <v>201</v>
      </c>
      <c r="AU341" s="261" t="s">
        <v>81</v>
      </c>
      <c r="AV341" s="13" t="s">
        <v>81</v>
      </c>
      <c r="AW341" s="13" t="s">
        <v>30</v>
      </c>
      <c r="AX341" s="13" t="s">
        <v>73</v>
      </c>
      <c r="AY341" s="261" t="s">
        <v>191</v>
      </c>
    </row>
    <row r="342" s="14" customFormat="1">
      <c r="A342" s="14"/>
      <c r="B342" s="262"/>
      <c r="C342" s="263"/>
      <c r="D342" s="248" t="s">
        <v>201</v>
      </c>
      <c r="E342" s="264" t="s">
        <v>1</v>
      </c>
      <c r="F342" s="265" t="s">
        <v>2369</v>
      </c>
      <c r="G342" s="263"/>
      <c r="H342" s="266">
        <v>4.5</v>
      </c>
      <c r="I342" s="267"/>
      <c r="J342" s="263"/>
      <c r="K342" s="263"/>
      <c r="L342" s="268"/>
      <c r="M342" s="269"/>
      <c r="N342" s="270"/>
      <c r="O342" s="270"/>
      <c r="P342" s="270"/>
      <c r="Q342" s="270"/>
      <c r="R342" s="270"/>
      <c r="S342" s="270"/>
      <c r="T342" s="271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72" t="s">
        <v>201</v>
      </c>
      <c r="AU342" s="272" t="s">
        <v>81</v>
      </c>
      <c r="AV342" s="14" t="s">
        <v>83</v>
      </c>
      <c r="AW342" s="14" t="s">
        <v>30</v>
      </c>
      <c r="AX342" s="14" t="s">
        <v>73</v>
      </c>
      <c r="AY342" s="272" t="s">
        <v>191</v>
      </c>
    </row>
    <row r="343" s="15" customFormat="1">
      <c r="A343" s="15"/>
      <c r="B343" s="273"/>
      <c r="C343" s="274"/>
      <c r="D343" s="248" t="s">
        <v>201</v>
      </c>
      <c r="E343" s="275" t="s">
        <v>1</v>
      </c>
      <c r="F343" s="276" t="s">
        <v>205</v>
      </c>
      <c r="G343" s="274"/>
      <c r="H343" s="277">
        <v>215.5</v>
      </c>
      <c r="I343" s="278"/>
      <c r="J343" s="274"/>
      <c r="K343" s="274"/>
      <c r="L343" s="279"/>
      <c r="M343" s="280"/>
      <c r="N343" s="281"/>
      <c r="O343" s="281"/>
      <c r="P343" s="281"/>
      <c r="Q343" s="281"/>
      <c r="R343" s="281"/>
      <c r="S343" s="281"/>
      <c r="T343" s="28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83" t="s">
        <v>201</v>
      </c>
      <c r="AU343" s="283" t="s">
        <v>81</v>
      </c>
      <c r="AV343" s="15" t="s">
        <v>198</v>
      </c>
      <c r="AW343" s="15" t="s">
        <v>30</v>
      </c>
      <c r="AX343" s="15" t="s">
        <v>81</v>
      </c>
      <c r="AY343" s="283" t="s">
        <v>191</v>
      </c>
    </row>
    <row r="344" s="2" customFormat="1" ht="16.5" customHeight="1">
      <c r="A344" s="39"/>
      <c r="B344" s="40"/>
      <c r="C344" s="236" t="s">
        <v>466</v>
      </c>
      <c r="D344" s="236" t="s">
        <v>194</v>
      </c>
      <c r="E344" s="237" t="s">
        <v>2370</v>
      </c>
      <c r="F344" s="238" t="s">
        <v>2371</v>
      </c>
      <c r="G344" s="239" t="s">
        <v>314</v>
      </c>
      <c r="H344" s="240">
        <v>101</v>
      </c>
      <c r="I344" s="241"/>
      <c r="J344" s="240">
        <f>ROUND(I344*H344,2)</f>
        <v>0</v>
      </c>
      <c r="K344" s="238" t="s">
        <v>1879</v>
      </c>
      <c r="L344" s="45"/>
      <c r="M344" s="242" t="s">
        <v>1</v>
      </c>
      <c r="N344" s="243" t="s">
        <v>38</v>
      </c>
      <c r="O344" s="92"/>
      <c r="P344" s="244">
        <f>O344*H344</f>
        <v>0</v>
      </c>
      <c r="Q344" s="244">
        <v>0</v>
      </c>
      <c r="R344" s="244">
        <f>Q344*H344</f>
        <v>0</v>
      </c>
      <c r="S344" s="244">
        <v>0</v>
      </c>
      <c r="T344" s="245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6" t="s">
        <v>198</v>
      </c>
      <c r="AT344" s="246" t="s">
        <v>194</v>
      </c>
      <c r="AU344" s="246" t="s">
        <v>81</v>
      </c>
      <c r="AY344" s="18" t="s">
        <v>191</v>
      </c>
      <c r="BE344" s="247">
        <f>IF(N344="základní",J344,0)</f>
        <v>0</v>
      </c>
      <c r="BF344" s="247">
        <f>IF(N344="snížená",J344,0)</f>
        <v>0</v>
      </c>
      <c r="BG344" s="247">
        <f>IF(N344="zákl. přenesená",J344,0)</f>
        <v>0</v>
      </c>
      <c r="BH344" s="247">
        <f>IF(N344="sníž. přenesená",J344,0)</f>
        <v>0</v>
      </c>
      <c r="BI344" s="247">
        <f>IF(N344="nulová",J344,0)</f>
        <v>0</v>
      </c>
      <c r="BJ344" s="18" t="s">
        <v>81</v>
      </c>
      <c r="BK344" s="247">
        <f>ROUND(I344*H344,2)</f>
        <v>0</v>
      </c>
      <c r="BL344" s="18" t="s">
        <v>198</v>
      </c>
      <c r="BM344" s="246" t="s">
        <v>2372</v>
      </c>
    </row>
    <row r="345" s="2" customFormat="1">
      <c r="A345" s="39"/>
      <c r="B345" s="40"/>
      <c r="C345" s="41"/>
      <c r="D345" s="248" t="s">
        <v>200</v>
      </c>
      <c r="E345" s="41"/>
      <c r="F345" s="249" t="s">
        <v>2371</v>
      </c>
      <c r="G345" s="41"/>
      <c r="H345" s="41"/>
      <c r="I345" s="145"/>
      <c r="J345" s="41"/>
      <c r="K345" s="41"/>
      <c r="L345" s="45"/>
      <c r="M345" s="250"/>
      <c r="N345" s="251"/>
      <c r="O345" s="92"/>
      <c r="P345" s="92"/>
      <c r="Q345" s="92"/>
      <c r="R345" s="92"/>
      <c r="S345" s="92"/>
      <c r="T345" s="93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200</v>
      </c>
      <c r="AU345" s="18" t="s">
        <v>81</v>
      </c>
    </row>
    <row r="346" s="2" customFormat="1">
      <c r="A346" s="39"/>
      <c r="B346" s="40"/>
      <c r="C346" s="41"/>
      <c r="D346" s="248" t="s">
        <v>277</v>
      </c>
      <c r="E346" s="41"/>
      <c r="F346" s="284" t="s">
        <v>2373</v>
      </c>
      <c r="G346" s="41"/>
      <c r="H346" s="41"/>
      <c r="I346" s="145"/>
      <c r="J346" s="41"/>
      <c r="K346" s="41"/>
      <c r="L346" s="45"/>
      <c r="M346" s="250"/>
      <c r="N346" s="251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277</v>
      </c>
      <c r="AU346" s="18" t="s">
        <v>81</v>
      </c>
    </row>
    <row r="347" s="14" customFormat="1">
      <c r="A347" s="14"/>
      <c r="B347" s="262"/>
      <c r="C347" s="263"/>
      <c r="D347" s="248" t="s">
        <v>201</v>
      </c>
      <c r="E347" s="264" t="s">
        <v>1</v>
      </c>
      <c r="F347" s="265" t="s">
        <v>2328</v>
      </c>
      <c r="G347" s="263"/>
      <c r="H347" s="266">
        <v>101</v>
      </c>
      <c r="I347" s="267"/>
      <c r="J347" s="263"/>
      <c r="K347" s="263"/>
      <c r="L347" s="268"/>
      <c r="M347" s="269"/>
      <c r="N347" s="270"/>
      <c r="O347" s="270"/>
      <c r="P347" s="270"/>
      <c r="Q347" s="270"/>
      <c r="R347" s="270"/>
      <c r="S347" s="270"/>
      <c r="T347" s="271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72" t="s">
        <v>201</v>
      </c>
      <c r="AU347" s="272" t="s">
        <v>81</v>
      </c>
      <c r="AV347" s="14" t="s">
        <v>83</v>
      </c>
      <c r="AW347" s="14" t="s">
        <v>30</v>
      </c>
      <c r="AX347" s="14" t="s">
        <v>73</v>
      </c>
      <c r="AY347" s="272" t="s">
        <v>191</v>
      </c>
    </row>
    <row r="348" s="15" customFormat="1">
      <c r="A348" s="15"/>
      <c r="B348" s="273"/>
      <c r="C348" s="274"/>
      <c r="D348" s="248" t="s">
        <v>201</v>
      </c>
      <c r="E348" s="275" t="s">
        <v>1</v>
      </c>
      <c r="F348" s="276" t="s">
        <v>205</v>
      </c>
      <c r="G348" s="274"/>
      <c r="H348" s="277">
        <v>101</v>
      </c>
      <c r="I348" s="278"/>
      <c r="J348" s="274"/>
      <c r="K348" s="274"/>
      <c r="L348" s="279"/>
      <c r="M348" s="280"/>
      <c r="N348" s="281"/>
      <c r="O348" s="281"/>
      <c r="P348" s="281"/>
      <c r="Q348" s="281"/>
      <c r="R348" s="281"/>
      <c r="S348" s="281"/>
      <c r="T348" s="282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83" t="s">
        <v>201</v>
      </c>
      <c r="AU348" s="283" t="s">
        <v>81</v>
      </c>
      <c r="AV348" s="15" t="s">
        <v>198</v>
      </c>
      <c r="AW348" s="15" t="s">
        <v>30</v>
      </c>
      <c r="AX348" s="15" t="s">
        <v>81</v>
      </c>
      <c r="AY348" s="283" t="s">
        <v>191</v>
      </c>
    </row>
    <row r="349" s="2" customFormat="1" ht="16.5" customHeight="1">
      <c r="A349" s="39"/>
      <c r="B349" s="40"/>
      <c r="C349" s="236" t="s">
        <v>473</v>
      </c>
      <c r="D349" s="236" t="s">
        <v>194</v>
      </c>
      <c r="E349" s="237" t="s">
        <v>2374</v>
      </c>
      <c r="F349" s="238" t="s">
        <v>2375</v>
      </c>
      <c r="G349" s="239" t="s">
        <v>314</v>
      </c>
      <c r="H349" s="240">
        <v>3</v>
      </c>
      <c r="I349" s="241"/>
      <c r="J349" s="240">
        <f>ROUND(I349*H349,2)</f>
        <v>0</v>
      </c>
      <c r="K349" s="238" t="s">
        <v>1879</v>
      </c>
      <c r="L349" s="45"/>
      <c r="M349" s="242" t="s">
        <v>1</v>
      </c>
      <c r="N349" s="243" t="s">
        <v>38</v>
      </c>
      <c r="O349" s="92"/>
      <c r="P349" s="244">
        <f>O349*H349</f>
        <v>0</v>
      </c>
      <c r="Q349" s="244">
        <v>0</v>
      </c>
      <c r="R349" s="244">
        <f>Q349*H349</f>
        <v>0</v>
      </c>
      <c r="S349" s="244">
        <v>0</v>
      </c>
      <c r="T349" s="245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46" t="s">
        <v>198</v>
      </c>
      <c r="AT349" s="246" t="s">
        <v>194</v>
      </c>
      <c r="AU349" s="246" t="s">
        <v>81</v>
      </c>
      <c r="AY349" s="18" t="s">
        <v>191</v>
      </c>
      <c r="BE349" s="247">
        <f>IF(N349="základní",J349,0)</f>
        <v>0</v>
      </c>
      <c r="BF349" s="247">
        <f>IF(N349="snížená",J349,0)</f>
        <v>0</v>
      </c>
      <c r="BG349" s="247">
        <f>IF(N349="zákl. přenesená",J349,0)</f>
        <v>0</v>
      </c>
      <c r="BH349" s="247">
        <f>IF(N349="sníž. přenesená",J349,0)</f>
        <v>0</v>
      </c>
      <c r="BI349" s="247">
        <f>IF(N349="nulová",J349,0)</f>
        <v>0</v>
      </c>
      <c r="BJ349" s="18" t="s">
        <v>81</v>
      </c>
      <c r="BK349" s="247">
        <f>ROUND(I349*H349,2)</f>
        <v>0</v>
      </c>
      <c r="BL349" s="18" t="s">
        <v>198</v>
      </c>
      <c r="BM349" s="246" t="s">
        <v>2376</v>
      </c>
    </row>
    <row r="350" s="2" customFormat="1">
      <c r="A350" s="39"/>
      <c r="B350" s="40"/>
      <c r="C350" s="41"/>
      <c r="D350" s="248" t="s">
        <v>200</v>
      </c>
      <c r="E350" s="41"/>
      <c r="F350" s="249" t="s">
        <v>2375</v>
      </c>
      <c r="G350" s="41"/>
      <c r="H350" s="41"/>
      <c r="I350" s="145"/>
      <c r="J350" s="41"/>
      <c r="K350" s="41"/>
      <c r="L350" s="45"/>
      <c r="M350" s="250"/>
      <c r="N350" s="251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200</v>
      </c>
      <c r="AU350" s="18" t="s">
        <v>81</v>
      </c>
    </row>
    <row r="351" s="2" customFormat="1">
      <c r="A351" s="39"/>
      <c r="B351" s="40"/>
      <c r="C351" s="41"/>
      <c r="D351" s="248" t="s">
        <v>277</v>
      </c>
      <c r="E351" s="41"/>
      <c r="F351" s="284" t="s">
        <v>2377</v>
      </c>
      <c r="G351" s="41"/>
      <c r="H351" s="41"/>
      <c r="I351" s="145"/>
      <c r="J351" s="41"/>
      <c r="K351" s="41"/>
      <c r="L351" s="45"/>
      <c r="M351" s="250"/>
      <c r="N351" s="251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277</v>
      </c>
      <c r="AU351" s="18" t="s">
        <v>81</v>
      </c>
    </row>
    <row r="352" s="14" customFormat="1">
      <c r="A352" s="14"/>
      <c r="B352" s="262"/>
      <c r="C352" s="263"/>
      <c r="D352" s="248" t="s">
        <v>201</v>
      </c>
      <c r="E352" s="264" t="s">
        <v>1</v>
      </c>
      <c r="F352" s="265" t="s">
        <v>212</v>
      </c>
      <c r="G352" s="263"/>
      <c r="H352" s="266">
        <v>3</v>
      </c>
      <c r="I352" s="267"/>
      <c r="J352" s="263"/>
      <c r="K352" s="263"/>
      <c r="L352" s="268"/>
      <c r="M352" s="269"/>
      <c r="N352" s="270"/>
      <c r="O352" s="270"/>
      <c r="P352" s="270"/>
      <c r="Q352" s="270"/>
      <c r="R352" s="270"/>
      <c r="S352" s="270"/>
      <c r="T352" s="27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72" t="s">
        <v>201</v>
      </c>
      <c r="AU352" s="272" t="s">
        <v>81</v>
      </c>
      <c r="AV352" s="14" t="s">
        <v>83</v>
      </c>
      <c r="AW352" s="14" t="s">
        <v>30</v>
      </c>
      <c r="AX352" s="14" t="s">
        <v>73</v>
      </c>
      <c r="AY352" s="272" t="s">
        <v>191</v>
      </c>
    </row>
    <row r="353" s="15" customFormat="1">
      <c r="A353" s="15"/>
      <c r="B353" s="273"/>
      <c r="C353" s="274"/>
      <c r="D353" s="248" t="s">
        <v>201</v>
      </c>
      <c r="E353" s="275" t="s">
        <v>1</v>
      </c>
      <c r="F353" s="276" t="s">
        <v>205</v>
      </c>
      <c r="G353" s="274"/>
      <c r="H353" s="277">
        <v>3</v>
      </c>
      <c r="I353" s="278"/>
      <c r="J353" s="274"/>
      <c r="K353" s="274"/>
      <c r="L353" s="279"/>
      <c r="M353" s="280"/>
      <c r="N353" s="281"/>
      <c r="O353" s="281"/>
      <c r="P353" s="281"/>
      <c r="Q353" s="281"/>
      <c r="R353" s="281"/>
      <c r="S353" s="281"/>
      <c r="T353" s="28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83" t="s">
        <v>201</v>
      </c>
      <c r="AU353" s="283" t="s">
        <v>81</v>
      </c>
      <c r="AV353" s="15" t="s">
        <v>198</v>
      </c>
      <c r="AW353" s="15" t="s">
        <v>30</v>
      </c>
      <c r="AX353" s="15" t="s">
        <v>81</v>
      </c>
      <c r="AY353" s="283" t="s">
        <v>191</v>
      </c>
    </row>
    <row r="354" s="2" customFormat="1" ht="16.5" customHeight="1">
      <c r="A354" s="39"/>
      <c r="B354" s="40"/>
      <c r="C354" s="236" t="s">
        <v>481</v>
      </c>
      <c r="D354" s="236" t="s">
        <v>194</v>
      </c>
      <c r="E354" s="237" t="s">
        <v>2378</v>
      </c>
      <c r="F354" s="238" t="s">
        <v>2379</v>
      </c>
      <c r="G354" s="239" t="s">
        <v>314</v>
      </c>
      <c r="H354" s="240">
        <v>3</v>
      </c>
      <c r="I354" s="241"/>
      <c r="J354" s="240">
        <f>ROUND(I354*H354,2)</f>
        <v>0</v>
      </c>
      <c r="K354" s="238" t="s">
        <v>1879</v>
      </c>
      <c r="L354" s="45"/>
      <c r="M354" s="242" t="s">
        <v>1</v>
      </c>
      <c r="N354" s="243" t="s">
        <v>38</v>
      </c>
      <c r="O354" s="92"/>
      <c r="P354" s="244">
        <f>O354*H354</f>
        <v>0</v>
      </c>
      <c r="Q354" s="244">
        <v>0</v>
      </c>
      <c r="R354" s="244">
        <f>Q354*H354</f>
        <v>0</v>
      </c>
      <c r="S354" s="244">
        <v>0</v>
      </c>
      <c r="T354" s="245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6" t="s">
        <v>198</v>
      </c>
      <c r="AT354" s="246" t="s">
        <v>194</v>
      </c>
      <c r="AU354" s="246" t="s">
        <v>81</v>
      </c>
      <c r="AY354" s="18" t="s">
        <v>191</v>
      </c>
      <c r="BE354" s="247">
        <f>IF(N354="základní",J354,0)</f>
        <v>0</v>
      </c>
      <c r="BF354" s="247">
        <f>IF(N354="snížená",J354,0)</f>
        <v>0</v>
      </c>
      <c r="BG354" s="247">
        <f>IF(N354="zákl. přenesená",J354,0)</f>
        <v>0</v>
      </c>
      <c r="BH354" s="247">
        <f>IF(N354="sníž. přenesená",J354,0)</f>
        <v>0</v>
      </c>
      <c r="BI354" s="247">
        <f>IF(N354="nulová",J354,0)</f>
        <v>0</v>
      </c>
      <c r="BJ354" s="18" t="s">
        <v>81</v>
      </c>
      <c r="BK354" s="247">
        <f>ROUND(I354*H354,2)</f>
        <v>0</v>
      </c>
      <c r="BL354" s="18" t="s">
        <v>198</v>
      </c>
      <c r="BM354" s="246" t="s">
        <v>2380</v>
      </c>
    </row>
    <row r="355" s="2" customFormat="1">
      <c r="A355" s="39"/>
      <c r="B355" s="40"/>
      <c r="C355" s="41"/>
      <c r="D355" s="248" t="s">
        <v>200</v>
      </c>
      <c r="E355" s="41"/>
      <c r="F355" s="249" t="s">
        <v>2379</v>
      </c>
      <c r="G355" s="41"/>
      <c r="H355" s="41"/>
      <c r="I355" s="145"/>
      <c r="J355" s="41"/>
      <c r="K355" s="41"/>
      <c r="L355" s="45"/>
      <c r="M355" s="250"/>
      <c r="N355" s="251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200</v>
      </c>
      <c r="AU355" s="18" t="s">
        <v>81</v>
      </c>
    </row>
    <row r="356" s="2" customFormat="1">
      <c r="A356" s="39"/>
      <c r="B356" s="40"/>
      <c r="C356" s="41"/>
      <c r="D356" s="248" t="s">
        <v>277</v>
      </c>
      <c r="E356" s="41"/>
      <c r="F356" s="284" t="s">
        <v>2373</v>
      </c>
      <c r="G356" s="41"/>
      <c r="H356" s="41"/>
      <c r="I356" s="145"/>
      <c r="J356" s="41"/>
      <c r="K356" s="41"/>
      <c r="L356" s="45"/>
      <c r="M356" s="250"/>
      <c r="N356" s="251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277</v>
      </c>
      <c r="AU356" s="18" t="s">
        <v>81</v>
      </c>
    </row>
    <row r="357" s="14" customFormat="1">
      <c r="A357" s="14"/>
      <c r="B357" s="262"/>
      <c r="C357" s="263"/>
      <c r="D357" s="248" t="s">
        <v>201</v>
      </c>
      <c r="E357" s="264" t="s">
        <v>1</v>
      </c>
      <c r="F357" s="265" t="s">
        <v>212</v>
      </c>
      <c r="G357" s="263"/>
      <c r="H357" s="266">
        <v>3</v>
      </c>
      <c r="I357" s="267"/>
      <c r="J357" s="263"/>
      <c r="K357" s="263"/>
      <c r="L357" s="268"/>
      <c r="M357" s="269"/>
      <c r="N357" s="270"/>
      <c r="O357" s="270"/>
      <c r="P357" s="270"/>
      <c r="Q357" s="270"/>
      <c r="R357" s="270"/>
      <c r="S357" s="270"/>
      <c r="T357" s="27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72" t="s">
        <v>201</v>
      </c>
      <c r="AU357" s="272" t="s">
        <v>81</v>
      </c>
      <c r="AV357" s="14" t="s">
        <v>83</v>
      </c>
      <c r="AW357" s="14" t="s">
        <v>30</v>
      </c>
      <c r="AX357" s="14" t="s">
        <v>73</v>
      </c>
      <c r="AY357" s="272" t="s">
        <v>191</v>
      </c>
    </row>
    <row r="358" s="15" customFormat="1">
      <c r="A358" s="15"/>
      <c r="B358" s="273"/>
      <c r="C358" s="274"/>
      <c r="D358" s="248" t="s">
        <v>201</v>
      </c>
      <c r="E358" s="275" t="s">
        <v>1</v>
      </c>
      <c r="F358" s="276" t="s">
        <v>205</v>
      </c>
      <c r="G358" s="274"/>
      <c r="H358" s="277">
        <v>3</v>
      </c>
      <c r="I358" s="278"/>
      <c r="J358" s="274"/>
      <c r="K358" s="274"/>
      <c r="L358" s="279"/>
      <c r="M358" s="280"/>
      <c r="N358" s="281"/>
      <c r="O358" s="281"/>
      <c r="P358" s="281"/>
      <c r="Q358" s="281"/>
      <c r="R358" s="281"/>
      <c r="S358" s="281"/>
      <c r="T358" s="282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83" t="s">
        <v>201</v>
      </c>
      <c r="AU358" s="283" t="s">
        <v>81</v>
      </c>
      <c r="AV358" s="15" t="s">
        <v>198</v>
      </c>
      <c r="AW358" s="15" t="s">
        <v>30</v>
      </c>
      <c r="AX358" s="15" t="s">
        <v>81</v>
      </c>
      <c r="AY358" s="283" t="s">
        <v>191</v>
      </c>
    </row>
    <row r="359" s="2" customFormat="1" ht="16.5" customHeight="1">
      <c r="A359" s="39"/>
      <c r="B359" s="40"/>
      <c r="C359" s="236" t="s">
        <v>488</v>
      </c>
      <c r="D359" s="236" t="s">
        <v>194</v>
      </c>
      <c r="E359" s="237" t="s">
        <v>2381</v>
      </c>
      <c r="F359" s="238" t="s">
        <v>2382</v>
      </c>
      <c r="G359" s="239" t="s">
        <v>314</v>
      </c>
      <c r="H359" s="240">
        <v>101</v>
      </c>
      <c r="I359" s="241"/>
      <c r="J359" s="240">
        <f>ROUND(I359*H359,2)</f>
        <v>0</v>
      </c>
      <c r="K359" s="238" t="s">
        <v>1879</v>
      </c>
      <c r="L359" s="45"/>
      <c r="M359" s="242" t="s">
        <v>1</v>
      </c>
      <c r="N359" s="243" t="s">
        <v>38</v>
      </c>
      <c r="O359" s="92"/>
      <c r="P359" s="244">
        <f>O359*H359</f>
        <v>0</v>
      </c>
      <c r="Q359" s="244">
        <v>0</v>
      </c>
      <c r="R359" s="244">
        <f>Q359*H359</f>
        <v>0</v>
      </c>
      <c r="S359" s="244">
        <v>0</v>
      </c>
      <c r="T359" s="245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6" t="s">
        <v>198</v>
      </c>
      <c r="AT359" s="246" t="s">
        <v>194</v>
      </c>
      <c r="AU359" s="246" t="s">
        <v>81</v>
      </c>
      <c r="AY359" s="18" t="s">
        <v>191</v>
      </c>
      <c r="BE359" s="247">
        <f>IF(N359="základní",J359,0)</f>
        <v>0</v>
      </c>
      <c r="BF359" s="247">
        <f>IF(N359="snížená",J359,0)</f>
        <v>0</v>
      </c>
      <c r="BG359" s="247">
        <f>IF(N359="zákl. přenesená",J359,0)</f>
        <v>0</v>
      </c>
      <c r="BH359" s="247">
        <f>IF(N359="sníž. přenesená",J359,0)</f>
        <v>0</v>
      </c>
      <c r="BI359" s="247">
        <f>IF(N359="nulová",J359,0)</f>
        <v>0</v>
      </c>
      <c r="BJ359" s="18" t="s">
        <v>81</v>
      </c>
      <c r="BK359" s="247">
        <f>ROUND(I359*H359,2)</f>
        <v>0</v>
      </c>
      <c r="BL359" s="18" t="s">
        <v>198</v>
      </c>
      <c r="BM359" s="246" t="s">
        <v>2383</v>
      </c>
    </row>
    <row r="360" s="2" customFormat="1">
      <c r="A360" s="39"/>
      <c r="B360" s="40"/>
      <c r="C360" s="41"/>
      <c r="D360" s="248" t="s">
        <v>200</v>
      </c>
      <c r="E360" s="41"/>
      <c r="F360" s="249" t="s">
        <v>2382</v>
      </c>
      <c r="G360" s="41"/>
      <c r="H360" s="41"/>
      <c r="I360" s="145"/>
      <c r="J360" s="41"/>
      <c r="K360" s="41"/>
      <c r="L360" s="45"/>
      <c r="M360" s="250"/>
      <c r="N360" s="251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200</v>
      </c>
      <c r="AU360" s="18" t="s">
        <v>81</v>
      </c>
    </row>
    <row r="361" s="2" customFormat="1">
      <c r="A361" s="39"/>
      <c r="B361" s="40"/>
      <c r="C361" s="41"/>
      <c r="D361" s="248" t="s">
        <v>277</v>
      </c>
      <c r="E361" s="41"/>
      <c r="F361" s="284" t="s">
        <v>2377</v>
      </c>
      <c r="G361" s="41"/>
      <c r="H361" s="41"/>
      <c r="I361" s="145"/>
      <c r="J361" s="41"/>
      <c r="K361" s="41"/>
      <c r="L361" s="45"/>
      <c r="M361" s="250"/>
      <c r="N361" s="251"/>
      <c r="O361" s="92"/>
      <c r="P361" s="92"/>
      <c r="Q361" s="92"/>
      <c r="R361" s="92"/>
      <c r="S361" s="92"/>
      <c r="T361" s="93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277</v>
      </c>
      <c r="AU361" s="18" t="s">
        <v>81</v>
      </c>
    </row>
    <row r="362" s="14" customFormat="1">
      <c r="A362" s="14"/>
      <c r="B362" s="262"/>
      <c r="C362" s="263"/>
      <c r="D362" s="248" t="s">
        <v>201</v>
      </c>
      <c r="E362" s="264" t="s">
        <v>1</v>
      </c>
      <c r="F362" s="265" t="s">
        <v>2328</v>
      </c>
      <c r="G362" s="263"/>
      <c r="H362" s="266">
        <v>101</v>
      </c>
      <c r="I362" s="267"/>
      <c r="J362" s="263"/>
      <c r="K362" s="263"/>
      <c r="L362" s="268"/>
      <c r="M362" s="269"/>
      <c r="N362" s="270"/>
      <c r="O362" s="270"/>
      <c r="P362" s="270"/>
      <c r="Q362" s="270"/>
      <c r="R362" s="270"/>
      <c r="S362" s="270"/>
      <c r="T362" s="271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72" t="s">
        <v>201</v>
      </c>
      <c r="AU362" s="272" t="s">
        <v>81</v>
      </c>
      <c r="AV362" s="14" t="s">
        <v>83</v>
      </c>
      <c r="AW362" s="14" t="s">
        <v>30</v>
      </c>
      <c r="AX362" s="14" t="s">
        <v>73</v>
      </c>
      <c r="AY362" s="272" t="s">
        <v>191</v>
      </c>
    </row>
    <row r="363" s="15" customFormat="1">
      <c r="A363" s="15"/>
      <c r="B363" s="273"/>
      <c r="C363" s="274"/>
      <c r="D363" s="248" t="s">
        <v>201</v>
      </c>
      <c r="E363" s="275" t="s">
        <v>1</v>
      </c>
      <c r="F363" s="276" t="s">
        <v>205</v>
      </c>
      <c r="G363" s="274"/>
      <c r="H363" s="277">
        <v>101</v>
      </c>
      <c r="I363" s="278"/>
      <c r="J363" s="274"/>
      <c r="K363" s="274"/>
      <c r="L363" s="279"/>
      <c r="M363" s="280"/>
      <c r="N363" s="281"/>
      <c r="O363" s="281"/>
      <c r="P363" s="281"/>
      <c r="Q363" s="281"/>
      <c r="R363" s="281"/>
      <c r="S363" s="281"/>
      <c r="T363" s="282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83" t="s">
        <v>201</v>
      </c>
      <c r="AU363" s="283" t="s">
        <v>81</v>
      </c>
      <c r="AV363" s="15" t="s">
        <v>198</v>
      </c>
      <c r="AW363" s="15" t="s">
        <v>30</v>
      </c>
      <c r="AX363" s="15" t="s">
        <v>81</v>
      </c>
      <c r="AY363" s="283" t="s">
        <v>191</v>
      </c>
    </row>
    <row r="364" s="12" customFormat="1" ht="25.92" customHeight="1">
      <c r="A364" s="12"/>
      <c r="B364" s="220"/>
      <c r="C364" s="221"/>
      <c r="D364" s="222" t="s">
        <v>72</v>
      </c>
      <c r="E364" s="223" t="s">
        <v>1539</v>
      </c>
      <c r="F364" s="223" t="s">
        <v>1540</v>
      </c>
      <c r="G364" s="221"/>
      <c r="H364" s="221"/>
      <c r="I364" s="224"/>
      <c r="J364" s="225">
        <f>BK364</f>
        <v>0</v>
      </c>
      <c r="K364" s="221"/>
      <c r="L364" s="226"/>
      <c r="M364" s="227"/>
      <c r="N364" s="228"/>
      <c r="O364" s="228"/>
      <c r="P364" s="229">
        <f>SUM(P365:P369)</f>
        <v>0</v>
      </c>
      <c r="Q364" s="228"/>
      <c r="R364" s="229">
        <f>SUM(R365:R369)</f>
        <v>3.5922179999999995</v>
      </c>
      <c r="S364" s="228"/>
      <c r="T364" s="230">
        <f>SUM(T365:T369)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31" t="s">
        <v>198</v>
      </c>
      <c r="AT364" s="232" t="s">
        <v>72</v>
      </c>
      <c r="AU364" s="232" t="s">
        <v>73</v>
      </c>
      <c r="AY364" s="231" t="s">
        <v>191</v>
      </c>
      <c r="BK364" s="233">
        <f>SUM(BK365:BK369)</f>
        <v>0</v>
      </c>
    </row>
    <row r="365" s="2" customFormat="1" ht="16.5" customHeight="1">
      <c r="A365" s="39"/>
      <c r="B365" s="40"/>
      <c r="C365" s="236" t="s">
        <v>493</v>
      </c>
      <c r="D365" s="236" t="s">
        <v>194</v>
      </c>
      <c r="E365" s="237" t="s">
        <v>2384</v>
      </c>
      <c r="F365" s="238" t="s">
        <v>2385</v>
      </c>
      <c r="G365" s="239" t="s">
        <v>314</v>
      </c>
      <c r="H365" s="240">
        <v>96.099999999999994</v>
      </c>
      <c r="I365" s="241"/>
      <c r="J365" s="240">
        <f>ROUND(I365*H365,2)</f>
        <v>0</v>
      </c>
      <c r="K365" s="238" t="s">
        <v>1879</v>
      </c>
      <c r="L365" s="45"/>
      <c r="M365" s="242" t="s">
        <v>1</v>
      </c>
      <c r="N365" s="243" t="s">
        <v>38</v>
      </c>
      <c r="O365" s="92"/>
      <c r="P365" s="244">
        <f>O365*H365</f>
        <v>0</v>
      </c>
      <c r="Q365" s="244">
        <v>0.037379999999999997</v>
      </c>
      <c r="R365" s="244">
        <f>Q365*H365</f>
        <v>3.5922179999999995</v>
      </c>
      <c r="S365" s="244">
        <v>0</v>
      </c>
      <c r="T365" s="245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6" t="s">
        <v>198</v>
      </c>
      <c r="AT365" s="246" t="s">
        <v>194</v>
      </c>
      <c r="AU365" s="246" t="s">
        <v>81</v>
      </c>
      <c r="AY365" s="18" t="s">
        <v>191</v>
      </c>
      <c r="BE365" s="247">
        <f>IF(N365="základní",J365,0)</f>
        <v>0</v>
      </c>
      <c r="BF365" s="247">
        <f>IF(N365="snížená",J365,0)</f>
        <v>0</v>
      </c>
      <c r="BG365" s="247">
        <f>IF(N365="zákl. přenesená",J365,0)</f>
        <v>0</v>
      </c>
      <c r="BH365" s="247">
        <f>IF(N365="sníž. přenesená",J365,0)</f>
        <v>0</v>
      </c>
      <c r="BI365" s="247">
        <f>IF(N365="nulová",J365,0)</f>
        <v>0</v>
      </c>
      <c r="BJ365" s="18" t="s">
        <v>81</v>
      </c>
      <c r="BK365" s="247">
        <f>ROUND(I365*H365,2)</f>
        <v>0</v>
      </c>
      <c r="BL365" s="18" t="s">
        <v>198</v>
      </c>
      <c r="BM365" s="246" t="s">
        <v>2386</v>
      </c>
    </row>
    <row r="366" s="2" customFormat="1">
      <c r="A366" s="39"/>
      <c r="B366" s="40"/>
      <c r="C366" s="41"/>
      <c r="D366" s="248" t="s">
        <v>200</v>
      </c>
      <c r="E366" s="41"/>
      <c r="F366" s="249" t="s">
        <v>2385</v>
      </c>
      <c r="G366" s="41"/>
      <c r="H366" s="41"/>
      <c r="I366" s="145"/>
      <c r="J366" s="41"/>
      <c r="K366" s="41"/>
      <c r="L366" s="45"/>
      <c r="M366" s="250"/>
      <c r="N366" s="251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200</v>
      </c>
      <c r="AU366" s="18" t="s">
        <v>81</v>
      </c>
    </row>
    <row r="367" s="2" customFormat="1">
      <c r="A367" s="39"/>
      <c r="B367" s="40"/>
      <c r="C367" s="41"/>
      <c r="D367" s="248" t="s">
        <v>277</v>
      </c>
      <c r="E367" s="41"/>
      <c r="F367" s="284" t="s">
        <v>2069</v>
      </c>
      <c r="G367" s="41"/>
      <c r="H367" s="41"/>
      <c r="I367" s="145"/>
      <c r="J367" s="41"/>
      <c r="K367" s="41"/>
      <c r="L367" s="45"/>
      <c r="M367" s="250"/>
      <c r="N367" s="251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277</v>
      </c>
      <c r="AU367" s="18" t="s">
        <v>81</v>
      </c>
    </row>
    <row r="368" s="14" customFormat="1">
      <c r="A368" s="14"/>
      <c r="B368" s="262"/>
      <c r="C368" s="263"/>
      <c r="D368" s="248" t="s">
        <v>201</v>
      </c>
      <c r="E368" s="264" t="s">
        <v>1</v>
      </c>
      <c r="F368" s="265" t="s">
        <v>2387</v>
      </c>
      <c r="G368" s="263"/>
      <c r="H368" s="266">
        <v>96.099999999999994</v>
      </c>
      <c r="I368" s="267"/>
      <c r="J368" s="263"/>
      <c r="K368" s="263"/>
      <c r="L368" s="268"/>
      <c r="M368" s="269"/>
      <c r="N368" s="270"/>
      <c r="O368" s="270"/>
      <c r="P368" s="270"/>
      <c r="Q368" s="270"/>
      <c r="R368" s="270"/>
      <c r="S368" s="270"/>
      <c r="T368" s="271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72" t="s">
        <v>201</v>
      </c>
      <c r="AU368" s="272" t="s">
        <v>81</v>
      </c>
      <c r="AV368" s="14" t="s">
        <v>83</v>
      </c>
      <c r="AW368" s="14" t="s">
        <v>30</v>
      </c>
      <c r="AX368" s="14" t="s">
        <v>73</v>
      </c>
      <c r="AY368" s="272" t="s">
        <v>191</v>
      </c>
    </row>
    <row r="369" s="15" customFormat="1">
      <c r="A369" s="15"/>
      <c r="B369" s="273"/>
      <c r="C369" s="274"/>
      <c r="D369" s="248" t="s">
        <v>201</v>
      </c>
      <c r="E369" s="275" t="s">
        <v>1</v>
      </c>
      <c r="F369" s="276" t="s">
        <v>205</v>
      </c>
      <c r="G369" s="274"/>
      <c r="H369" s="277">
        <v>96.099999999999994</v>
      </c>
      <c r="I369" s="278"/>
      <c r="J369" s="274"/>
      <c r="K369" s="274"/>
      <c r="L369" s="279"/>
      <c r="M369" s="280"/>
      <c r="N369" s="281"/>
      <c r="O369" s="281"/>
      <c r="P369" s="281"/>
      <c r="Q369" s="281"/>
      <c r="R369" s="281"/>
      <c r="S369" s="281"/>
      <c r="T369" s="282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83" t="s">
        <v>201</v>
      </c>
      <c r="AU369" s="283" t="s">
        <v>81</v>
      </c>
      <c r="AV369" s="15" t="s">
        <v>198</v>
      </c>
      <c r="AW369" s="15" t="s">
        <v>30</v>
      </c>
      <c r="AX369" s="15" t="s">
        <v>81</v>
      </c>
      <c r="AY369" s="283" t="s">
        <v>191</v>
      </c>
    </row>
    <row r="370" s="12" customFormat="1" ht="25.92" customHeight="1">
      <c r="A370" s="12"/>
      <c r="B370" s="220"/>
      <c r="C370" s="221"/>
      <c r="D370" s="222" t="s">
        <v>72</v>
      </c>
      <c r="E370" s="223" t="s">
        <v>2072</v>
      </c>
      <c r="F370" s="223" t="s">
        <v>2073</v>
      </c>
      <c r="G370" s="221"/>
      <c r="H370" s="221"/>
      <c r="I370" s="224"/>
      <c r="J370" s="225">
        <f>BK370</f>
        <v>0</v>
      </c>
      <c r="K370" s="221"/>
      <c r="L370" s="226"/>
      <c r="M370" s="227"/>
      <c r="N370" s="228"/>
      <c r="O370" s="228"/>
      <c r="P370" s="229">
        <f>SUM(P371:P374)</f>
        <v>0</v>
      </c>
      <c r="Q370" s="228"/>
      <c r="R370" s="229">
        <f>SUM(R371:R374)</f>
        <v>0</v>
      </c>
      <c r="S370" s="228"/>
      <c r="T370" s="230">
        <f>SUM(T371:T374)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31" t="s">
        <v>198</v>
      </c>
      <c r="AT370" s="232" t="s">
        <v>72</v>
      </c>
      <c r="AU370" s="232" t="s">
        <v>73</v>
      </c>
      <c r="AY370" s="231" t="s">
        <v>191</v>
      </c>
      <c r="BK370" s="233">
        <f>SUM(BK371:BK374)</f>
        <v>0</v>
      </c>
    </row>
    <row r="371" s="2" customFormat="1" ht="16.5" customHeight="1">
      <c r="A371" s="39"/>
      <c r="B371" s="40"/>
      <c r="C371" s="236" t="s">
        <v>498</v>
      </c>
      <c r="D371" s="236" t="s">
        <v>194</v>
      </c>
      <c r="E371" s="237" t="s">
        <v>2388</v>
      </c>
      <c r="F371" s="238" t="s">
        <v>2389</v>
      </c>
      <c r="G371" s="239" t="s">
        <v>349</v>
      </c>
      <c r="H371" s="240">
        <v>3.5899999999999999</v>
      </c>
      <c r="I371" s="241"/>
      <c r="J371" s="240">
        <f>ROUND(I371*H371,2)</f>
        <v>0</v>
      </c>
      <c r="K371" s="238" t="s">
        <v>1879</v>
      </c>
      <c r="L371" s="45"/>
      <c r="M371" s="242" t="s">
        <v>1</v>
      </c>
      <c r="N371" s="243" t="s">
        <v>38</v>
      </c>
      <c r="O371" s="92"/>
      <c r="P371" s="244">
        <f>O371*H371</f>
        <v>0</v>
      </c>
      <c r="Q371" s="244">
        <v>0</v>
      </c>
      <c r="R371" s="244">
        <f>Q371*H371</f>
        <v>0</v>
      </c>
      <c r="S371" s="244">
        <v>0</v>
      </c>
      <c r="T371" s="245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46" t="s">
        <v>198</v>
      </c>
      <c r="AT371" s="246" t="s">
        <v>194</v>
      </c>
      <c r="AU371" s="246" t="s">
        <v>81</v>
      </c>
      <c r="AY371" s="18" t="s">
        <v>191</v>
      </c>
      <c r="BE371" s="247">
        <f>IF(N371="základní",J371,0)</f>
        <v>0</v>
      </c>
      <c r="BF371" s="247">
        <f>IF(N371="snížená",J371,0)</f>
        <v>0</v>
      </c>
      <c r="BG371" s="247">
        <f>IF(N371="zákl. přenesená",J371,0)</f>
        <v>0</v>
      </c>
      <c r="BH371" s="247">
        <f>IF(N371="sníž. přenesená",J371,0)</f>
        <v>0</v>
      </c>
      <c r="BI371" s="247">
        <f>IF(N371="nulová",J371,0)</f>
        <v>0</v>
      </c>
      <c r="BJ371" s="18" t="s">
        <v>81</v>
      </c>
      <c r="BK371" s="247">
        <f>ROUND(I371*H371,2)</f>
        <v>0</v>
      </c>
      <c r="BL371" s="18" t="s">
        <v>198</v>
      </c>
      <c r="BM371" s="246" t="s">
        <v>2390</v>
      </c>
    </row>
    <row r="372" s="2" customFormat="1">
      <c r="A372" s="39"/>
      <c r="B372" s="40"/>
      <c r="C372" s="41"/>
      <c r="D372" s="248" t="s">
        <v>200</v>
      </c>
      <c r="E372" s="41"/>
      <c r="F372" s="249" t="s">
        <v>2389</v>
      </c>
      <c r="G372" s="41"/>
      <c r="H372" s="41"/>
      <c r="I372" s="145"/>
      <c r="J372" s="41"/>
      <c r="K372" s="41"/>
      <c r="L372" s="45"/>
      <c r="M372" s="250"/>
      <c r="N372" s="251"/>
      <c r="O372" s="92"/>
      <c r="P372" s="92"/>
      <c r="Q372" s="92"/>
      <c r="R372" s="92"/>
      <c r="S372" s="92"/>
      <c r="T372" s="93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200</v>
      </c>
      <c r="AU372" s="18" t="s">
        <v>81</v>
      </c>
    </row>
    <row r="373" s="14" customFormat="1">
      <c r="A373" s="14"/>
      <c r="B373" s="262"/>
      <c r="C373" s="263"/>
      <c r="D373" s="248" t="s">
        <v>201</v>
      </c>
      <c r="E373" s="264" t="s">
        <v>1</v>
      </c>
      <c r="F373" s="265" t="s">
        <v>2391</v>
      </c>
      <c r="G373" s="263"/>
      <c r="H373" s="266">
        <v>3.5899999999999999</v>
      </c>
      <c r="I373" s="267"/>
      <c r="J373" s="263"/>
      <c r="K373" s="263"/>
      <c r="L373" s="268"/>
      <c r="M373" s="269"/>
      <c r="N373" s="270"/>
      <c r="O373" s="270"/>
      <c r="P373" s="270"/>
      <c r="Q373" s="270"/>
      <c r="R373" s="270"/>
      <c r="S373" s="270"/>
      <c r="T373" s="27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72" t="s">
        <v>201</v>
      </c>
      <c r="AU373" s="272" t="s">
        <v>81</v>
      </c>
      <c r="AV373" s="14" t="s">
        <v>83</v>
      </c>
      <c r="AW373" s="14" t="s">
        <v>30</v>
      </c>
      <c r="AX373" s="14" t="s">
        <v>73</v>
      </c>
      <c r="AY373" s="272" t="s">
        <v>191</v>
      </c>
    </row>
    <row r="374" s="15" customFormat="1">
      <c r="A374" s="15"/>
      <c r="B374" s="273"/>
      <c r="C374" s="274"/>
      <c r="D374" s="248" t="s">
        <v>201</v>
      </c>
      <c r="E374" s="275" t="s">
        <v>1</v>
      </c>
      <c r="F374" s="276" t="s">
        <v>205</v>
      </c>
      <c r="G374" s="274"/>
      <c r="H374" s="277">
        <v>3.5899999999999999</v>
      </c>
      <c r="I374" s="278"/>
      <c r="J374" s="274"/>
      <c r="K374" s="274"/>
      <c r="L374" s="279"/>
      <c r="M374" s="280"/>
      <c r="N374" s="281"/>
      <c r="O374" s="281"/>
      <c r="P374" s="281"/>
      <c r="Q374" s="281"/>
      <c r="R374" s="281"/>
      <c r="S374" s="281"/>
      <c r="T374" s="282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83" t="s">
        <v>201</v>
      </c>
      <c r="AU374" s="283" t="s">
        <v>81</v>
      </c>
      <c r="AV374" s="15" t="s">
        <v>198</v>
      </c>
      <c r="AW374" s="15" t="s">
        <v>30</v>
      </c>
      <c r="AX374" s="15" t="s">
        <v>81</v>
      </c>
      <c r="AY374" s="283" t="s">
        <v>191</v>
      </c>
    </row>
    <row r="375" s="12" customFormat="1" ht="25.92" customHeight="1">
      <c r="A375" s="12"/>
      <c r="B375" s="220"/>
      <c r="C375" s="221"/>
      <c r="D375" s="222" t="s">
        <v>72</v>
      </c>
      <c r="E375" s="223" t="s">
        <v>2078</v>
      </c>
      <c r="F375" s="223" t="s">
        <v>2079</v>
      </c>
      <c r="G375" s="221"/>
      <c r="H375" s="221"/>
      <c r="I375" s="224"/>
      <c r="J375" s="225">
        <f>BK375</f>
        <v>0</v>
      </c>
      <c r="K375" s="221"/>
      <c r="L375" s="226"/>
      <c r="M375" s="227"/>
      <c r="N375" s="228"/>
      <c r="O375" s="228"/>
      <c r="P375" s="229">
        <f>SUM(P376:P380)</f>
        <v>0</v>
      </c>
      <c r="Q375" s="228"/>
      <c r="R375" s="229">
        <f>SUM(R376:R380)</f>
        <v>0</v>
      </c>
      <c r="S375" s="228"/>
      <c r="T375" s="230">
        <f>SUM(T376:T380)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31" t="s">
        <v>198</v>
      </c>
      <c r="AT375" s="232" t="s">
        <v>72</v>
      </c>
      <c r="AU375" s="232" t="s">
        <v>73</v>
      </c>
      <c r="AY375" s="231" t="s">
        <v>191</v>
      </c>
      <c r="BK375" s="233">
        <f>SUM(BK376:BK380)</f>
        <v>0</v>
      </c>
    </row>
    <row r="376" s="2" customFormat="1" ht="16.5" customHeight="1">
      <c r="A376" s="39"/>
      <c r="B376" s="40"/>
      <c r="C376" s="236" t="s">
        <v>503</v>
      </c>
      <c r="D376" s="236" t="s">
        <v>194</v>
      </c>
      <c r="E376" s="237" t="s">
        <v>2392</v>
      </c>
      <c r="F376" s="238" t="s">
        <v>2393</v>
      </c>
      <c r="G376" s="239" t="s">
        <v>349</v>
      </c>
      <c r="H376" s="240">
        <v>3.9399999999999999</v>
      </c>
      <c r="I376" s="241"/>
      <c r="J376" s="240">
        <f>ROUND(I376*H376,2)</f>
        <v>0</v>
      </c>
      <c r="K376" s="238" t="s">
        <v>1879</v>
      </c>
      <c r="L376" s="45"/>
      <c r="M376" s="242" t="s">
        <v>1</v>
      </c>
      <c r="N376" s="243" t="s">
        <v>38</v>
      </c>
      <c r="O376" s="92"/>
      <c r="P376" s="244">
        <f>O376*H376</f>
        <v>0</v>
      </c>
      <c r="Q376" s="244">
        <v>0</v>
      </c>
      <c r="R376" s="244">
        <f>Q376*H376</f>
        <v>0</v>
      </c>
      <c r="S376" s="244">
        <v>0</v>
      </c>
      <c r="T376" s="245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6" t="s">
        <v>198</v>
      </c>
      <c r="AT376" s="246" t="s">
        <v>194</v>
      </c>
      <c r="AU376" s="246" t="s">
        <v>81</v>
      </c>
      <c r="AY376" s="18" t="s">
        <v>191</v>
      </c>
      <c r="BE376" s="247">
        <f>IF(N376="základní",J376,0)</f>
        <v>0</v>
      </c>
      <c r="BF376" s="247">
        <f>IF(N376="snížená",J376,0)</f>
        <v>0</v>
      </c>
      <c r="BG376" s="247">
        <f>IF(N376="zákl. přenesená",J376,0)</f>
        <v>0</v>
      </c>
      <c r="BH376" s="247">
        <f>IF(N376="sníž. přenesená",J376,0)</f>
        <v>0</v>
      </c>
      <c r="BI376" s="247">
        <f>IF(N376="nulová",J376,0)</f>
        <v>0</v>
      </c>
      <c r="BJ376" s="18" t="s">
        <v>81</v>
      </c>
      <c r="BK376" s="247">
        <f>ROUND(I376*H376,2)</f>
        <v>0</v>
      </c>
      <c r="BL376" s="18" t="s">
        <v>198</v>
      </c>
      <c r="BM376" s="246" t="s">
        <v>2394</v>
      </c>
    </row>
    <row r="377" s="2" customFormat="1">
      <c r="A377" s="39"/>
      <c r="B377" s="40"/>
      <c r="C377" s="41"/>
      <c r="D377" s="248" t="s">
        <v>200</v>
      </c>
      <c r="E377" s="41"/>
      <c r="F377" s="249" t="s">
        <v>2393</v>
      </c>
      <c r="G377" s="41"/>
      <c r="H377" s="41"/>
      <c r="I377" s="145"/>
      <c r="J377" s="41"/>
      <c r="K377" s="41"/>
      <c r="L377" s="45"/>
      <c r="M377" s="250"/>
      <c r="N377" s="251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200</v>
      </c>
      <c r="AU377" s="18" t="s">
        <v>81</v>
      </c>
    </row>
    <row r="378" s="2" customFormat="1">
      <c r="A378" s="39"/>
      <c r="B378" s="40"/>
      <c r="C378" s="41"/>
      <c r="D378" s="248" t="s">
        <v>277</v>
      </c>
      <c r="E378" s="41"/>
      <c r="F378" s="284" t="s">
        <v>2395</v>
      </c>
      <c r="G378" s="41"/>
      <c r="H378" s="41"/>
      <c r="I378" s="145"/>
      <c r="J378" s="41"/>
      <c r="K378" s="41"/>
      <c r="L378" s="45"/>
      <c r="M378" s="250"/>
      <c r="N378" s="251"/>
      <c r="O378" s="92"/>
      <c r="P378" s="92"/>
      <c r="Q378" s="92"/>
      <c r="R378" s="92"/>
      <c r="S378" s="92"/>
      <c r="T378" s="93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277</v>
      </c>
      <c r="AU378" s="18" t="s">
        <v>81</v>
      </c>
    </row>
    <row r="379" s="14" customFormat="1">
      <c r="A379" s="14"/>
      <c r="B379" s="262"/>
      <c r="C379" s="263"/>
      <c r="D379" s="248" t="s">
        <v>201</v>
      </c>
      <c r="E379" s="264" t="s">
        <v>1</v>
      </c>
      <c r="F379" s="265" t="s">
        <v>2396</v>
      </c>
      <c r="G379" s="263"/>
      <c r="H379" s="266">
        <v>3.9399999999999999</v>
      </c>
      <c r="I379" s="267"/>
      <c r="J379" s="263"/>
      <c r="K379" s="263"/>
      <c r="L379" s="268"/>
      <c r="M379" s="269"/>
      <c r="N379" s="270"/>
      <c r="O379" s="270"/>
      <c r="P379" s="270"/>
      <c r="Q379" s="270"/>
      <c r="R379" s="270"/>
      <c r="S379" s="270"/>
      <c r="T379" s="27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72" t="s">
        <v>201</v>
      </c>
      <c r="AU379" s="272" t="s">
        <v>81</v>
      </c>
      <c r="AV379" s="14" t="s">
        <v>83</v>
      </c>
      <c r="AW379" s="14" t="s">
        <v>30</v>
      </c>
      <c r="AX379" s="14" t="s">
        <v>73</v>
      </c>
      <c r="AY379" s="272" t="s">
        <v>191</v>
      </c>
    </row>
    <row r="380" s="15" customFormat="1">
      <c r="A380" s="15"/>
      <c r="B380" s="273"/>
      <c r="C380" s="274"/>
      <c r="D380" s="248" t="s">
        <v>201</v>
      </c>
      <c r="E380" s="275" t="s">
        <v>1</v>
      </c>
      <c r="F380" s="276" t="s">
        <v>205</v>
      </c>
      <c r="G380" s="274"/>
      <c r="H380" s="277">
        <v>3.9399999999999999</v>
      </c>
      <c r="I380" s="278"/>
      <c r="J380" s="274"/>
      <c r="K380" s="274"/>
      <c r="L380" s="279"/>
      <c r="M380" s="280"/>
      <c r="N380" s="281"/>
      <c r="O380" s="281"/>
      <c r="P380" s="281"/>
      <c r="Q380" s="281"/>
      <c r="R380" s="281"/>
      <c r="S380" s="281"/>
      <c r="T380" s="282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83" t="s">
        <v>201</v>
      </c>
      <c r="AU380" s="283" t="s">
        <v>81</v>
      </c>
      <c r="AV380" s="15" t="s">
        <v>198</v>
      </c>
      <c r="AW380" s="15" t="s">
        <v>30</v>
      </c>
      <c r="AX380" s="15" t="s">
        <v>81</v>
      </c>
      <c r="AY380" s="283" t="s">
        <v>191</v>
      </c>
    </row>
    <row r="381" s="12" customFormat="1" ht="25.92" customHeight="1">
      <c r="A381" s="12"/>
      <c r="B381" s="220"/>
      <c r="C381" s="221"/>
      <c r="D381" s="222" t="s">
        <v>72</v>
      </c>
      <c r="E381" s="223" t="s">
        <v>2084</v>
      </c>
      <c r="F381" s="223" t="s">
        <v>2085</v>
      </c>
      <c r="G381" s="221"/>
      <c r="H381" s="221"/>
      <c r="I381" s="224"/>
      <c r="J381" s="225">
        <f>BK381</f>
        <v>0</v>
      </c>
      <c r="K381" s="221"/>
      <c r="L381" s="226"/>
      <c r="M381" s="227"/>
      <c r="N381" s="228"/>
      <c r="O381" s="228"/>
      <c r="P381" s="229">
        <f>SUM(P382:P385)</f>
        <v>0</v>
      </c>
      <c r="Q381" s="228"/>
      <c r="R381" s="229">
        <f>SUM(R382:R385)</f>
        <v>0</v>
      </c>
      <c r="S381" s="228"/>
      <c r="T381" s="230">
        <f>SUM(T382:T385)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31" t="s">
        <v>198</v>
      </c>
      <c r="AT381" s="232" t="s">
        <v>72</v>
      </c>
      <c r="AU381" s="232" t="s">
        <v>73</v>
      </c>
      <c r="AY381" s="231" t="s">
        <v>191</v>
      </c>
      <c r="BK381" s="233">
        <f>SUM(BK382:BK385)</f>
        <v>0</v>
      </c>
    </row>
    <row r="382" s="2" customFormat="1" ht="16.5" customHeight="1">
      <c r="A382" s="39"/>
      <c r="B382" s="40"/>
      <c r="C382" s="236" t="s">
        <v>513</v>
      </c>
      <c r="D382" s="236" t="s">
        <v>194</v>
      </c>
      <c r="E382" s="237" t="s">
        <v>2397</v>
      </c>
      <c r="F382" s="238" t="s">
        <v>2398</v>
      </c>
      <c r="G382" s="239" t="s">
        <v>349</v>
      </c>
      <c r="H382" s="240">
        <v>2.1400000000000001</v>
      </c>
      <c r="I382" s="241"/>
      <c r="J382" s="240">
        <f>ROUND(I382*H382,2)</f>
        <v>0</v>
      </c>
      <c r="K382" s="238" t="s">
        <v>1879</v>
      </c>
      <c r="L382" s="45"/>
      <c r="M382" s="242" t="s">
        <v>1</v>
      </c>
      <c r="N382" s="243" t="s">
        <v>38</v>
      </c>
      <c r="O382" s="92"/>
      <c r="P382" s="244">
        <f>O382*H382</f>
        <v>0</v>
      </c>
      <c r="Q382" s="244">
        <v>0</v>
      </c>
      <c r="R382" s="244">
        <f>Q382*H382</f>
        <v>0</v>
      </c>
      <c r="S382" s="244">
        <v>0</v>
      </c>
      <c r="T382" s="245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46" t="s">
        <v>198</v>
      </c>
      <c r="AT382" s="246" t="s">
        <v>194</v>
      </c>
      <c r="AU382" s="246" t="s">
        <v>81</v>
      </c>
      <c r="AY382" s="18" t="s">
        <v>191</v>
      </c>
      <c r="BE382" s="247">
        <f>IF(N382="základní",J382,0)</f>
        <v>0</v>
      </c>
      <c r="BF382" s="247">
        <f>IF(N382="snížená",J382,0)</f>
        <v>0</v>
      </c>
      <c r="BG382" s="247">
        <f>IF(N382="zákl. přenesená",J382,0)</f>
        <v>0</v>
      </c>
      <c r="BH382" s="247">
        <f>IF(N382="sníž. přenesená",J382,0)</f>
        <v>0</v>
      </c>
      <c r="BI382" s="247">
        <f>IF(N382="nulová",J382,0)</f>
        <v>0</v>
      </c>
      <c r="BJ382" s="18" t="s">
        <v>81</v>
      </c>
      <c r="BK382" s="247">
        <f>ROUND(I382*H382,2)</f>
        <v>0</v>
      </c>
      <c r="BL382" s="18" t="s">
        <v>198</v>
      </c>
      <c r="BM382" s="246" t="s">
        <v>2399</v>
      </c>
    </row>
    <row r="383" s="2" customFormat="1">
      <c r="A383" s="39"/>
      <c r="B383" s="40"/>
      <c r="C383" s="41"/>
      <c r="D383" s="248" t="s">
        <v>200</v>
      </c>
      <c r="E383" s="41"/>
      <c r="F383" s="249" t="s">
        <v>2398</v>
      </c>
      <c r="G383" s="41"/>
      <c r="H383" s="41"/>
      <c r="I383" s="145"/>
      <c r="J383" s="41"/>
      <c r="K383" s="41"/>
      <c r="L383" s="45"/>
      <c r="M383" s="250"/>
      <c r="N383" s="251"/>
      <c r="O383" s="92"/>
      <c r="P383" s="92"/>
      <c r="Q383" s="92"/>
      <c r="R383" s="92"/>
      <c r="S383" s="92"/>
      <c r="T383" s="93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200</v>
      </c>
      <c r="AU383" s="18" t="s">
        <v>81</v>
      </c>
    </row>
    <row r="384" s="2" customFormat="1" ht="16.5" customHeight="1">
      <c r="A384" s="39"/>
      <c r="B384" s="40"/>
      <c r="C384" s="236" t="s">
        <v>519</v>
      </c>
      <c r="D384" s="236" t="s">
        <v>194</v>
      </c>
      <c r="E384" s="237" t="s">
        <v>2400</v>
      </c>
      <c r="F384" s="238" t="s">
        <v>2401</v>
      </c>
      <c r="G384" s="239" t="s">
        <v>349</v>
      </c>
      <c r="H384" s="240">
        <v>1.45</v>
      </c>
      <c r="I384" s="241"/>
      <c r="J384" s="240">
        <f>ROUND(I384*H384,2)</f>
        <v>0</v>
      </c>
      <c r="K384" s="238" t="s">
        <v>1879</v>
      </c>
      <c r="L384" s="45"/>
      <c r="M384" s="242" t="s">
        <v>1</v>
      </c>
      <c r="N384" s="243" t="s">
        <v>38</v>
      </c>
      <c r="O384" s="92"/>
      <c r="P384" s="244">
        <f>O384*H384</f>
        <v>0</v>
      </c>
      <c r="Q384" s="244">
        <v>0</v>
      </c>
      <c r="R384" s="244">
        <f>Q384*H384</f>
        <v>0</v>
      </c>
      <c r="S384" s="244">
        <v>0</v>
      </c>
      <c r="T384" s="245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46" t="s">
        <v>198</v>
      </c>
      <c r="AT384" s="246" t="s">
        <v>194</v>
      </c>
      <c r="AU384" s="246" t="s">
        <v>81</v>
      </c>
      <c r="AY384" s="18" t="s">
        <v>191</v>
      </c>
      <c r="BE384" s="247">
        <f>IF(N384="základní",J384,0)</f>
        <v>0</v>
      </c>
      <c r="BF384" s="247">
        <f>IF(N384="snížená",J384,0)</f>
        <v>0</v>
      </c>
      <c r="BG384" s="247">
        <f>IF(N384="zákl. přenesená",J384,0)</f>
        <v>0</v>
      </c>
      <c r="BH384" s="247">
        <f>IF(N384="sníž. přenesená",J384,0)</f>
        <v>0</v>
      </c>
      <c r="BI384" s="247">
        <f>IF(N384="nulová",J384,0)</f>
        <v>0</v>
      </c>
      <c r="BJ384" s="18" t="s">
        <v>81</v>
      </c>
      <c r="BK384" s="247">
        <f>ROUND(I384*H384,2)</f>
        <v>0</v>
      </c>
      <c r="BL384" s="18" t="s">
        <v>198</v>
      </c>
      <c r="BM384" s="246" t="s">
        <v>2402</v>
      </c>
    </row>
    <row r="385" s="2" customFormat="1">
      <c r="A385" s="39"/>
      <c r="B385" s="40"/>
      <c r="C385" s="41"/>
      <c r="D385" s="248" t="s">
        <v>200</v>
      </c>
      <c r="E385" s="41"/>
      <c r="F385" s="249" t="s">
        <v>2401</v>
      </c>
      <c r="G385" s="41"/>
      <c r="H385" s="41"/>
      <c r="I385" s="145"/>
      <c r="J385" s="41"/>
      <c r="K385" s="41"/>
      <c r="L385" s="45"/>
      <c r="M385" s="250"/>
      <c r="N385" s="251"/>
      <c r="O385" s="92"/>
      <c r="P385" s="92"/>
      <c r="Q385" s="92"/>
      <c r="R385" s="92"/>
      <c r="S385" s="92"/>
      <c r="T385" s="93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200</v>
      </c>
      <c r="AU385" s="18" t="s">
        <v>81</v>
      </c>
    </row>
    <row r="386" s="12" customFormat="1" ht="25.92" customHeight="1">
      <c r="A386" s="12"/>
      <c r="B386" s="220"/>
      <c r="C386" s="221"/>
      <c r="D386" s="222" t="s">
        <v>72</v>
      </c>
      <c r="E386" s="223" t="s">
        <v>2091</v>
      </c>
      <c r="F386" s="223" t="s">
        <v>2092</v>
      </c>
      <c r="G386" s="221"/>
      <c r="H386" s="221"/>
      <c r="I386" s="224"/>
      <c r="J386" s="225">
        <f>BK386</f>
        <v>0</v>
      </c>
      <c r="K386" s="221"/>
      <c r="L386" s="226"/>
      <c r="M386" s="227"/>
      <c r="N386" s="228"/>
      <c r="O386" s="228"/>
      <c r="P386" s="229">
        <f>SUM(P387:P440)</f>
        <v>0</v>
      </c>
      <c r="Q386" s="228"/>
      <c r="R386" s="229">
        <f>SUM(R387:R440)</f>
        <v>235.04390699999999</v>
      </c>
      <c r="S386" s="228"/>
      <c r="T386" s="230">
        <f>SUM(T387:T440)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31" t="s">
        <v>198</v>
      </c>
      <c r="AT386" s="232" t="s">
        <v>72</v>
      </c>
      <c r="AU386" s="232" t="s">
        <v>73</v>
      </c>
      <c r="AY386" s="231" t="s">
        <v>191</v>
      </c>
      <c r="BK386" s="233">
        <f>SUM(BK387:BK440)</f>
        <v>0</v>
      </c>
    </row>
    <row r="387" s="2" customFormat="1" ht="16.5" customHeight="1">
      <c r="A387" s="39"/>
      <c r="B387" s="40"/>
      <c r="C387" s="285" t="s">
        <v>530</v>
      </c>
      <c r="D387" s="285" t="s">
        <v>341</v>
      </c>
      <c r="E387" s="286" t="s">
        <v>2093</v>
      </c>
      <c r="F387" s="287" t="s">
        <v>2094</v>
      </c>
      <c r="G387" s="288" t="s">
        <v>349</v>
      </c>
      <c r="H387" s="289">
        <v>232.31999999999999</v>
      </c>
      <c r="I387" s="290"/>
      <c r="J387" s="289">
        <f>ROUND(I387*H387,2)</f>
        <v>0</v>
      </c>
      <c r="K387" s="287" t="s">
        <v>1879</v>
      </c>
      <c r="L387" s="291"/>
      <c r="M387" s="292" t="s">
        <v>1</v>
      </c>
      <c r="N387" s="293" t="s">
        <v>38</v>
      </c>
      <c r="O387" s="92"/>
      <c r="P387" s="244">
        <f>O387*H387</f>
        <v>0</v>
      </c>
      <c r="Q387" s="244">
        <v>1</v>
      </c>
      <c r="R387" s="244">
        <f>Q387*H387</f>
        <v>232.31999999999999</v>
      </c>
      <c r="S387" s="244">
        <v>0</v>
      </c>
      <c r="T387" s="245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46" t="s">
        <v>255</v>
      </c>
      <c r="AT387" s="246" t="s">
        <v>341</v>
      </c>
      <c r="AU387" s="246" t="s">
        <v>81</v>
      </c>
      <c r="AY387" s="18" t="s">
        <v>191</v>
      </c>
      <c r="BE387" s="247">
        <f>IF(N387="základní",J387,0)</f>
        <v>0</v>
      </c>
      <c r="BF387" s="247">
        <f>IF(N387="snížená",J387,0)</f>
        <v>0</v>
      </c>
      <c r="BG387" s="247">
        <f>IF(N387="zákl. přenesená",J387,0)</f>
        <v>0</v>
      </c>
      <c r="BH387" s="247">
        <f>IF(N387="sníž. přenesená",J387,0)</f>
        <v>0</v>
      </c>
      <c r="BI387" s="247">
        <f>IF(N387="nulová",J387,0)</f>
        <v>0</v>
      </c>
      <c r="BJ387" s="18" t="s">
        <v>81</v>
      </c>
      <c r="BK387" s="247">
        <f>ROUND(I387*H387,2)</f>
        <v>0</v>
      </c>
      <c r="BL387" s="18" t="s">
        <v>198</v>
      </c>
      <c r="BM387" s="246" t="s">
        <v>2403</v>
      </c>
    </row>
    <row r="388" s="2" customFormat="1">
      <c r="A388" s="39"/>
      <c r="B388" s="40"/>
      <c r="C388" s="41"/>
      <c r="D388" s="248" t="s">
        <v>200</v>
      </c>
      <c r="E388" s="41"/>
      <c r="F388" s="249" t="s">
        <v>2094</v>
      </c>
      <c r="G388" s="41"/>
      <c r="H388" s="41"/>
      <c r="I388" s="145"/>
      <c r="J388" s="41"/>
      <c r="K388" s="41"/>
      <c r="L388" s="45"/>
      <c r="M388" s="250"/>
      <c r="N388" s="251"/>
      <c r="O388" s="92"/>
      <c r="P388" s="92"/>
      <c r="Q388" s="92"/>
      <c r="R388" s="92"/>
      <c r="S388" s="92"/>
      <c r="T388" s="93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200</v>
      </c>
      <c r="AU388" s="18" t="s">
        <v>81</v>
      </c>
    </row>
    <row r="389" s="14" customFormat="1">
      <c r="A389" s="14"/>
      <c r="B389" s="262"/>
      <c r="C389" s="263"/>
      <c r="D389" s="248" t="s">
        <v>201</v>
      </c>
      <c r="E389" s="264" t="s">
        <v>1</v>
      </c>
      <c r="F389" s="265" t="s">
        <v>2404</v>
      </c>
      <c r="G389" s="263"/>
      <c r="H389" s="266">
        <v>232.31999999999999</v>
      </c>
      <c r="I389" s="267"/>
      <c r="J389" s="263"/>
      <c r="K389" s="263"/>
      <c r="L389" s="268"/>
      <c r="M389" s="269"/>
      <c r="N389" s="270"/>
      <c r="O389" s="270"/>
      <c r="P389" s="270"/>
      <c r="Q389" s="270"/>
      <c r="R389" s="270"/>
      <c r="S389" s="270"/>
      <c r="T389" s="27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72" t="s">
        <v>201</v>
      </c>
      <c r="AU389" s="272" t="s">
        <v>81</v>
      </c>
      <c r="AV389" s="14" t="s">
        <v>83</v>
      </c>
      <c r="AW389" s="14" t="s">
        <v>30</v>
      </c>
      <c r="AX389" s="14" t="s">
        <v>73</v>
      </c>
      <c r="AY389" s="272" t="s">
        <v>191</v>
      </c>
    </row>
    <row r="390" s="15" customFormat="1">
      <c r="A390" s="15"/>
      <c r="B390" s="273"/>
      <c r="C390" s="274"/>
      <c r="D390" s="248" t="s">
        <v>201</v>
      </c>
      <c r="E390" s="275" t="s">
        <v>1</v>
      </c>
      <c r="F390" s="276" t="s">
        <v>205</v>
      </c>
      <c r="G390" s="274"/>
      <c r="H390" s="277">
        <v>232.31999999999999</v>
      </c>
      <c r="I390" s="278"/>
      <c r="J390" s="274"/>
      <c r="K390" s="274"/>
      <c r="L390" s="279"/>
      <c r="M390" s="280"/>
      <c r="N390" s="281"/>
      <c r="O390" s="281"/>
      <c r="P390" s="281"/>
      <c r="Q390" s="281"/>
      <c r="R390" s="281"/>
      <c r="S390" s="281"/>
      <c r="T390" s="282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83" t="s">
        <v>201</v>
      </c>
      <c r="AU390" s="283" t="s">
        <v>81</v>
      </c>
      <c r="AV390" s="15" t="s">
        <v>198</v>
      </c>
      <c r="AW390" s="15" t="s">
        <v>30</v>
      </c>
      <c r="AX390" s="15" t="s">
        <v>81</v>
      </c>
      <c r="AY390" s="283" t="s">
        <v>191</v>
      </c>
    </row>
    <row r="391" s="2" customFormat="1" ht="16.5" customHeight="1">
      <c r="A391" s="39"/>
      <c r="B391" s="40"/>
      <c r="C391" s="285" t="s">
        <v>534</v>
      </c>
      <c r="D391" s="285" t="s">
        <v>341</v>
      </c>
      <c r="E391" s="286" t="s">
        <v>2405</v>
      </c>
      <c r="F391" s="287" t="s">
        <v>2406</v>
      </c>
      <c r="G391" s="288" t="s">
        <v>314</v>
      </c>
      <c r="H391" s="289">
        <v>104</v>
      </c>
      <c r="I391" s="290"/>
      <c r="J391" s="289">
        <f>ROUND(I391*H391,2)</f>
        <v>0</v>
      </c>
      <c r="K391" s="287" t="s">
        <v>1879</v>
      </c>
      <c r="L391" s="291"/>
      <c r="M391" s="292" t="s">
        <v>1</v>
      </c>
      <c r="N391" s="293" t="s">
        <v>38</v>
      </c>
      <c r="O391" s="92"/>
      <c r="P391" s="244">
        <f>O391*H391</f>
        <v>0</v>
      </c>
      <c r="Q391" s="244">
        <v>6.0000000000000002E-05</v>
      </c>
      <c r="R391" s="244">
        <f>Q391*H391</f>
        <v>0.0062399999999999999</v>
      </c>
      <c r="S391" s="244">
        <v>0</v>
      </c>
      <c r="T391" s="245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46" t="s">
        <v>255</v>
      </c>
      <c r="AT391" s="246" t="s">
        <v>341</v>
      </c>
      <c r="AU391" s="246" t="s">
        <v>81</v>
      </c>
      <c r="AY391" s="18" t="s">
        <v>191</v>
      </c>
      <c r="BE391" s="247">
        <f>IF(N391="základní",J391,0)</f>
        <v>0</v>
      </c>
      <c r="BF391" s="247">
        <f>IF(N391="snížená",J391,0)</f>
        <v>0</v>
      </c>
      <c r="BG391" s="247">
        <f>IF(N391="zákl. přenesená",J391,0)</f>
        <v>0</v>
      </c>
      <c r="BH391" s="247">
        <f>IF(N391="sníž. přenesená",J391,0)</f>
        <v>0</v>
      </c>
      <c r="BI391" s="247">
        <f>IF(N391="nulová",J391,0)</f>
        <v>0</v>
      </c>
      <c r="BJ391" s="18" t="s">
        <v>81</v>
      </c>
      <c r="BK391" s="247">
        <f>ROUND(I391*H391,2)</f>
        <v>0</v>
      </c>
      <c r="BL391" s="18" t="s">
        <v>198</v>
      </c>
      <c r="BM391" s="246" t="s">
        <v>2407</v>
      </c>
    </row>
    <row r="392" s="2" customFormat="1">
      <c r="A392" s="39"/>
      <c r="B392" s="40"/>
      <c r="C392" s="41"/>
      <c r="D392" s="248" t="s">
        <v>200</v>
      </c>
      <c r="E392" s="41"/>
      <c r="F392" s="249" t="s">
        <v>2406</v>
      </c>
      <c r="G392" s="41"/>
      <c r="H392" s="41"/>
      <c r="I392" s="145"/>
      <c r="J392" s="41"/>
      <c r="K392" s="41"/>
      <c r="L392" s="45"/>
      <c r="M392" s="250"/>
      <c r="N392" s="251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200</v>
      </c>
      <c r="AU392" s="18" t="s">
        <v>81</v>
      </c>
    </row>
    <row r="393" s="2" customFormat="1">
      <c r="A393" s="39"/>
      <c r="B393" s="40"/>
      <c r="C393" s="41"/>
      <c r="D393" s="248" t="s">
        <v>277</v>
      </c>
      <c r="E393" s="41"/>
      <c r="F393" s="284" t="s">
        <v>2408</v>
      </c>
      <c r="G393" s="41"/>
      <c r="H393" s="41"/>
      <c r="I393" s="145"/>
      <c r="J393" s="41"/>
      <c r="K393" s="41"/>
      <c r="L393" s="45"/>
      <c r="M393" s="250"/>
      <c r="N393" s="251"/>
      <c r="O393" s="92"/>
      <c r="P393" s="92"/>
      <c r="Q393" s="92"/>
      <c r="R393" s="92"/>
      <c r="S393" s="92"/>
      <c r="T393" s="93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277</v>
      </c>
      <c r="AU393" s="18" t="s">
        <v>81</v>
      </c>
    </row>
    <row r="394" s="14" customFormat="1">
      <c r="A394" s="14"/>
      <c r="B394" s="262"/>
      <c r="C394" s="263"/>
      <c r="D394" s="248" t="s">
        <v>201</v>
      </c>
      <c r="E394" s="264" t="s">
        <v>1</v>
      </c>
      <c r="F394" s="265" t="s">
        <v>2409</v>
      </c>
      <c r="G394" s="263"/>
      <c r="H394" s="266">
        <v>104</v>
      </c>
      <c r="I394" s="267"/>
      <c r="J394" s="263"/>
      <c r="K394" s="263"/>
      <c r="L394" s="268"/>
      <c r="M394" s="269"/>
      <c r="N394" s="270"/>
      <c r="O394" s="270"/>
      <c r="P394" s="270"/>
      <c r="Q394" s="270"/>
      <c r="R394" s="270"/>
      <c r="S394" s="270"/>
      <c r="T394" s="27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72" t="s">
        <v>201</v>
      </c>
      <c r="AU394" s="272" t="s">
        <v>81</v>
      </c>
      <c r="AV394" s="14" t="s">
        <v>83</v>
      </c>
      <c r="AW394" s="14" t="s">
        <v>30</v>
      </c>
      <c r="AX394" s="14" t="s">
        <v>73</v>
      </c>
      <c r="AY394" s="272" t="s">
        <v>191</v>
      </c>
    </row>
    <row r="395" s="15" customFormat="1">
      <c r="A395" s="15"/>
      <c r="B395" s="273"/>
      <c r="C395" s="274"/>
      <c r="D395" s="248" t="s">
        <v>201</v>
      </c>
      <c r="E395" s="275" t="s">
        <v>1</v>
      </c>
      <c r="F395" s="276" t="s">
        <v>205</v>
      </c>
      <c r="G395" s="274"/>
      <c r="H395" s="277">
        <v>104</v>
      </c>
      <c r="I395" s="278"/>
      <c r="J395" s="274"/>
      <c r="K395" s="274"/>
      <c r="L395" s="279"/>
      <c r="M395" s="280"/>
      <c r="N395" s="281"/>
      <c r="O395" s="281"/>
      <c r="P395" s="281"/>
      <c r="Q395" s="281"/>
      <c r="R395" s="281"/>
      <c r="S395" s="281"/>
      <c r="T395" s="282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83" t="s">
        <v>201</v>
      </c>
      <c r="AU395" s="283" t="s">
        <v>81</v>
      </c>
      <c r="AV395" s="15" t="s">
        <v>198</v>
      </c>
      <c r="AW395" s="15" t="s">
        <v>30</v>
      </c>
      <c r="AX395" s="15" t="s">
        <v>81</v>
      </c>
      <c r="AY395" s="283" t="s">
        <v>191</v>
      </c>
    </row>
    <row r="396" s="2" customFormat="1" ht="16.5" customHeight="1">
      <c r="A396" s="39"/>
      <c r="B396" s="40"/>
      <c r="C396" s="285" t="s">
        <v>540</v>
      </c>
      <c r="D396" s="285" t="s">
        <v>341</v>
      </c>
      <c r="E396" s="286" t="s">
        <v>2410</v>
      </c>
      <c r="F396" s="287" t="s">
        <v>2411</v>
      </c>
      <c r="G396" s="288" t="s">
        <v>370</v>
      </c>
      <c r="H396" s="289">
        <v>1</v>
      </c>
      <c r="I396" s="290"/>
      <c r="J396" s="289">
        <f>ROUND(I396*H396,2)</f>
        <v>0</v>
      </c>
      <c r="K396" s="287" t="s">
        <v>1879</v>
      </c>
      <c r="L396" s="291"/>
      <c r="M396" s="292" t="s">
        <v>1</v>
      </c>
      <c r="N396" s="293" t="s">
        <v>38</v>
      </c>
      <c r="O396" s="92"/>
      <c r="P396" s="244">
        <f>O396*H396</f>
        <v>0</v>
      </c>
      <c r="Q396" s="244">
        <v>0.048000000000000001</v>
      </c>
      <c r="R396" s="244">
        <f>Q396*H396</f>
        <v>0.048000000000000001</v>
      </c>
      <c r="S396" s="244">
        <v>0</v>
      </c>
      <c r="T396" s="245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46" t="s">
        <v>255</v>
      </c>
      <c r="AT396" s="246" t="s">
        <v>341</v>
      </c>
      <c r="AU396" s="246" t="s">
        <v>81</v>
      </c>
      <c r="AY396" s="18" t="s">
        <v>191</v>
      </c>
      <c r="BE396" s="247">
        <f>IF(N396="základní",J396,0)</f>
        <v>0</v>
      </c>
      <c r="BF396" s="247">
        <f>IF(N396="snížená",J396,0)</f>
        <v>0</v>
      </c>
      <c r="BG396" s="247">
        <f>IF(N396="zákl. přenesená",J396,0)</f>
        <v>0</v>
      </c>
      <c r="BH396" s="247">
        <f>IF(N396="sníž. přenesená",J396,0)</f>
        <v>0</v>
      </c>
      <c r="BI396" s="247">
        <f>IF(N396="nulová",J396,0)</f>
        <v>0</v>
      </c>
      <c r="BJ396" s="18" t="s">
        <v>81</v>
      </c>
      <c r="BK396" s="247">
        <f>ROUND(I396*H396,2)</f>
        <v>0</v>
      </c>
      <c r="BL396" s="18" t="s">
        <v>198</v>
      </c>
      <c r="BM396" s="246" t="s">
        <v>2412</v>
      </c>
    </row>
    <row r="397" s="2" customFormat="1">
      <c r="A397" s="39"/>
      <c r="B397" s="40"/>
      <c r="C397" s="41"/>
      <c r="D397" s="248" t="s">
        <v>200</v>
      </c>
      <c r="E397" s="41"/>
      <c r="F397" s="249" t="s">
        <v>2411</v>
      </c>
      <c r="G397" s="41"/>
      <c r="H397" s="41"/>
      <c r="I397" s="145"/>
      <c r="J397" s="41"/>
      <c r="K397" s="41"/>
      <c r="L397" s="45"/>
      <c r="M397" s="250"/>
      <c r="N397" s="251"/>
      <c r="O397" s="92"/>
      <c r="P397" s="92"/>
      <c r="Q397" s="92"/>
      <c r="R397" s="92"/>
      <c r="S397" s="92"/>
      <c r="T397" s="93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200</v>
      </c>
      <c r="AU397" s="18" t="s">
        <v>81</v>
      </c>
    </row>
    <row r="398" s="2" customFormat="1">
      <c r="A398" s="39"/>
      <c r="B398" s="40"/>
      <c r="C398" s="41"/>
      <c r="D398" s="248" t="s">
        <v>277</v>
      </c>
      <c r="E398" s="41"/>
      <c r="F398" s="284" t="s">
        <v>2413</v>
      </c>
      <c r="G398" s="41"/>
      <c r="H398" s="41"/>
      <c r="I398" s="145"/>
      <c r="J398" s="41"/>
      <c r="K398" s="41"/>
      <c r="L398" s="45"/>
      <c r="M398" s="250"/>
      <c r="N398" s="251"/>
      <c r="O398" s="92"/>
      <c r="P398" s="92"/>
      <c r="Q398" s="92"/>
      <c r="R398" s="92"/>
      <c r="S398" s="92"/>
      <c r="T398" s="93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277</v>
      </c>
      <c r="AU398" s="18" t="s">
        <v>81</v>
      </c>
    </row>
    <row r="399" s="2" customFormat="1" ht="16.5" customHeight="1">
      <c r="A399" s="39"/>
      <c r="B399" s="40"/>
      <c r="C399" s="285" t="s">
        <v>548</v>
      </c>
      <c r="D399" s="285" t="s">
        <v>341</v>
      </c>
      <c r="E399" s="286" t="s">
        <v>2414</v>
      </c>
      <c r="F399" s="287" t="s">
        <v>2415</v>
      </c>
      <c r="G399" s="288" t="s">
        <v>370</v>
      </c>
      <c r="H399" s="289">
        <v>2</v>
      </c>
      <c r="I399" s="290"/>
      <c r="J399" s="289">
        <f>ROUND(I399*H399,2)</f>
        <v>0</v>
      </c>
      <c r="K399" s="287" t="s">
        <v>1879</v>
      </c>
      <c r="L399" s="291"/>
      <c r="M399" s="292" t="s">
        <v>1</v>
      </c>
      <c r="N399" s="293" t="s">
        <v>38</v>
      </c>
      <c r="O399" s="92"/>
      <c r="P399" s="244">
        <f>O399*H399</f>
        <v>0</v>
      </c>
      <c r="Q399" s="244">
        <v>0</v>
      </c>
      <c r="R399" s="244">
        <f>Q399*H399</f>
        <v>0</v>
      </c>
      <c r="S399" s="244">
        <v>0</v>
      </c>
      <c r="T399" s="245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46" t="s">
        <v>255</v>
      </c>
      <c r="AT399" s="246" t="s">
        <v>341</v>
      </c>
      <c r="AU399" s="246" t="s">
        <v>81</v>
      </c>
      <c r="AY399" s="18" t="s">
        <v>191</v>
      </c>
      <c r="BE399" s="247">
        <f>IF(N399="základní",J399,0)</f>
        <v>0</v>
      </c>
      <c r="BF399" s="247">
        <f>IF(N399="snížená",J399,0)</f>
        <v>0</v>
      </c>
      <c r="BG399" s="247">
        <f>IF(N399="zákl. přenesená",J399,0)</f>
        <v>0</v>
      </c>
      <c r="BH399" s="247">
        <f>IF(N399="sníž. přenesená",J399,0)</f>
        <v>0</v>
      </c>
      <c r="BI399" s="247">
        <f>IF(N399="nulová",J399,0)</f>
        <v>0</v>
      </c>
      <c r="BJ399" s="18" t="s">
        <v>81</v>
      </c>
      <c r="BK399" s="247">
        <f>ROUND(I399*H399,2)</f>
        <v>0</v>
      </c>
      <c r="BL399" s="18" t="s">
        <v>198</v>
      </c>
      <c r="BM399" s="246" t="s">
        <v>2416</v>
      </c>
    </row>
    <row r="400" s="2" customFormat="1">
      <c r="A400" s="39"/>
      <c r="B400" s="40"/>
      <c r="C400" s="41"/>
      <c r="D400" s="248" t="s">
        <v>200</v>
      </c>
      <c r="E400" s="41"/>
      <c r="F400" s="249" t="s">
        <v>2415</v>
      </c>
      <c r="G400" s="41"/>
      <c r="H400" s="41"/>
      <c r="I400" s="145"/>
      <c r="J400" s="41"/>
      <c r="K400" s="41"/>
      <c r="L400" s="45"/>
      <c r="M400" s="250"/>
      <c r="N400" s="251"/>
      <c r="O400" s="92"/>
      <c r="P400" s="92"/>
      <c r="Q400" s="92"/>
      <c r="R400" s="92"/>
      <c r="S400" s="92"/>
      <c r="T400" s="93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200</v>
      </c>
      <c r="AU400" s="18" t="s">
        <v>81</v>
      </c>
    </row>
    <row r="401" s="2" customFormat="1">
      <c r="A401" s="39"/>
      <c r="B401" s="40"/>
      <c r="C401" s="41"/>
      <c r="D401" s="248" t="s">
        <v>277</v>
      </c>
      <c r="E401" s="41"/>
      <c r="F401" s="284" t="s">
        <v>2417</v>
      </c>
      <c r="G401" s="41"/>
      <c r="H401" s="41"/>
      <c r="I401" s="145"/>
      <c r="J401" s="41"/>
      <c r="K401" s="41"/>
      <c r="L401" s="45"/>
      <c r="M401" s="250"/>
      <c r="N401" s="251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277</v>
      </c>
      <c r="AU401" s="18" t="s">
        <v>81</v>
      </c>
    </row>
    <row r="402" s="2" customFormat="1" ht="16.5" customHeight="1">
      <c r="A402" s="39"/>
      <c r="B402" s="40"/>
      <c r="C402" s="285" t="s">
        <v>555</v>
      </c>
      <c r="D402" s="285" t="s">
        <v>341</v>
      </c>
      <c r="E402" s="286" t="s">
        <v>2418</v>
      </c>
      <c r="F402" s="287" t="s">
        <v>2419</v>
      </c>
      <c r="G402" s="288" t="s">
        <v>370</v>
      </c>
      <c r="H402" s="289">
        <v>1</v>
      </c>
      <c r="I402" s="290"/>
      <c r="J402" s="289">
        <f>ROUND(I402*H402,2)</f>
        <v>0</v>
      </c>
      <c r="K402" s="287" t="s">
        <v>1879</v>
      </c>
      <c r="L402" s="291"/>
      <c r="M402" s="292" t="s">
        <v>1</v>
      </c>
      <c r="N402" s="293" t="s">
        <v>38</v>
      </c>
      <c r="O402" s="92"/>
      <c r="P402" s="244">
        <f>O402*H402</f>
        <v>0</v>
      </c>
      <c r="Q402" s="244">
        <v>0</v>
      </c>
      <c r="R402" s="244">
        <f>Q402*H402</f>
        <v>0</v>
      </c>
      <c r="S402" s="244">
        <v>0</v>
      </c>
      <c r="T402" s="245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46" t="s">
        <v>255</v>
      </c>
      <c r="AT402" s="246" t="s">
        <v>341</v>
      </c>
      <c r="AU402" s="246" t="s">
        <v>81</v>
      </c>
      <c r="AY402" s="18" t="s">
        <v>191</v>
      </c>
      <c r="BE402" s="247">
        <f>IF(N402="základní",J402,0)</f>
        <v>0</v>
      </c>
      <c r="BF402" s="247">
        <f>IF(N402="snížená",J402,0)</f>
        <v>0</v>
      </c>
      <c r="BG402" s="247">
        <f>IF(N402="zákl. přenesená",J402,0)</f>
        <v>0</v>
      </c>
      <c r="BH402" s="247">
        <f>IF(N402="sníž. přenesená",J402,0)</f>
        <v>0</v>
      </c>
      <c r="BI402" s="247">
        <f>IF(N402="nulová",J402,0)</f>
        <v>0</v>
      </c>
      <c r="BJ402" s="18" t="s">
        <v>81</v>
      </c>
      <c r="BK402" s="247">
        <f>ROUND(I402*H402,2)</f>
        <v>0</v>
      </c>
      <c r="BL402" s="18" t="s">
        <v>198</v>
      </c>
      <c r="BM402" s="246" t="s">
        <v>2420</v>
      </c>
    </row>
    <row r="403" s="2" customFormat="1">
      <c r="A403" s="39"/>
      <c r="B403" s="40"/>
      <c r="C403" s="41"/>
      <c r="D403" s="248" t="s">
        <v>200</v>
      </c>
      <c r="E403" s="41"/>
      <c r="F403" s="249" t="s">
        <v>2419</v>
      </c>
      <c r="G403" s="41"/>
      <c r="H403" s="41"/>
      <c r="I403" s="145"/>
      <c r="J403" s="41"/>
      <c r="K403" s="41"/>
      <c r="L403" s="45"/>
      <c r="M403" s="250"/>
      <c r="N403" s="251"/>
      <c r="O403" s="92"/>
      <c r="P403" s="92"/>
      <c r="Q403" s="92"/>
      <c r="R403" s="92"/>
      <c r="S403" s="92"/>
      <c r="T403" s="93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200</v>
      </c>
      <c r="AU403" s="18" t="s">
        <v>81</v>
      </c>
    </row>
    <row r="404" s="2" customFormat="1">
      <c r="A404" s="39"/>
      <c r="B404" s="40"/>
      <c r="C404" s="41"/>
      <c r="D404" s="248" t="s">
        <v>277</v>
      </c>
      <c r="E404" s="41"/>
      <c r="F404" s="284" t="s">
        <v>2421</v>
      </c>
      <c r="G404" s="41"/>
      <c r="H404" s="41"/>
      <c r="I404" s="145"/>
      <c r="J404" s="41"/>
      <c r="K404" s="41"/>
      <c r="L404" s="45"/>
      <c r="M404" s="250"/>
      <c r="N404" s="251"/>
      <c r="O404" s="92"/>
      <c r="P404" s="92"/>
      <c r="Q404" s="92"/>
      <c r="R404" s="92"/>
      <c r="S404" s="92"/>
      <c r="T404" s="93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277</v>
      </c>
      <c r="AU404" s="18" t="s">
        <v>81</v>
      </c>
    </row>
    <row r="405" s="2" customFormat="1" ht="16.5" customHeight="1">
      <c r="A405" s="39"/>
      <c r="B405" s="40"/>
      <c r="C405" s="285" t="s">
        <v>570</v>
      </c>
      <c r="D405" s="285" t="s">
        <v>341</v>
      </c>
      <c r="E405" s="286" t="s">
        <v>2422</v>
      </c>
      <c r="F405" s="287" t="s">
        <v>2423</v>
      </c>
      <c r="G405" s="288" t="s">
        <v>370</v>
      </c>
      <c r="H405" s="289">
        <v>1</v>
      </c>
      <c r="I405" s="290"/>
      <c r="J405" s="289">
        <f>ROUND(I405*H405,2)</f>
        <v>0</v>
      </c>
      <c r="K405" s="287" t="s">
        <v>1879</v>
      </c>
      <c r="L405" s="291"/>
      <c r="M405" s="292" t="s">
        <v>1</v>
      </c>
      <c r="N405" s="293" t="s">
        <v>38</v>
      </c>
      <c r="O405" s="92"/>
      <c r="P405" s="244">
        <f>O405*H405</f>
        <v>0</v>
      </c>
      <c r="Q405" s="244">
        <v>0.0033</v>
      </c>
      <c r="R405" s="244">
        <f>Q405*H405</f>
        <v>0.0033</v>
      </c>
      <c r="S405" s="244">
        <v>0</v>
      </c>
      <c r="T405" s="245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46" t="s">
        <v>255</v>
      </c>
      <c r="AT405" s="246" t="s">
        <v>341</v>
      </c>
      <c r="AU405" s="246" t="s">
        <v>81</v>
      </c>
      <c r="AY405" s="18" t="s">
        <v>191</v>
      </c>
      <c r="BE405" s="247">
        <f>IF(N405="základní",J405,0)</f>
        <v>0</v>
      </c>
      <c r="BF405" s="247">
        <f>IF(N405="snížená",J405,0)</f>
        <v>0</v>
      </c>
      <c r="BG405" s="247">
        <f>IF(N405="zákl. přenesená",J405,0)</f>
        <v>0</v>
      </c>
      <c r="BH405" s="247">
        <f>IF(N405="sníž. přenesená",J405,0)</f>
        <v>0</v>
      </c>
      <c r="BI405" s="247">
        <f>IF(N405="nulová",J405,0)</f>
        <v>0</v>
      </c>
      <c r="BJ405" s="18" t="s">
        <v>81</v>
      </c>
      <c r="BK405" s="247">
        <f>ROUND(I405*H405,2)</f>
        <v>0</v>
      </c>
      <c r="BL405" s="18" t="s">
        <v>198</v>
      </c>
      <c r="BM405" s="246" t="s">
        <v>2424</v>
      </c>
    </row>
    <row r="406" s="2" customFormat="1">
      <c r="A406" s="39"/>
      <c r="B406" s="40"/>
      <c r="C406" s="41"/>
      <c r="D406" s="248" t="s">
        <v>200</v>
      </c>
      <c r="E406" s="41"/>
      <c r="F406" s="249" t="s">
        <v>2423</v>
      </c>
      <c r="G406" s="41"/>
      <c r="H406" s="41"/>
      <c r="I406" s="145"/>
      <c r="J406" s="41"/>
      <c r="K406" s="41"/>
      <c r="L406" s="45"/>
      <c r="M406" s="250"/>
      <c r="N406" s="251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200</v>
      </c>
      <c r="AU406" s="18" t="s">
        <v>81</v>
      </c>
    </row>
    <row r="407" s="2" customFormat="1">
      <c r="A407" s="39"/>
      <c r="B407" s="40"/>
      <c r="C407" s="41"/>
      <c r="D407" s="248" t="s">
        <v>277</v>
      </c>
      <c r="E407" s="41"/>
      <c r="F407" s="284" t="s">
        <v>2425</v>
      </c>
      <c r="G407" s="41"/>
      <c r="H407" s="41"/>
      <c r="I407" s="145"/>
      <c r="J407" s="41"/>
      <c r="K407" s="41"/>
      <c r="L407" s="45"/>
      <c r="M407" s="250"/>
      <c r="N407" s="251"/>
      <c r="O407" s="92"/>
      <c r="P407" s="92"/>
      <c r="Q407" s="92"/>
      <c r="R407" s="92"/>
      <c r="S407" s="92"/>
      <c r="T407" s="93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277</v>
      </c>
      <c r="AU407" s="18" t="s">
        <v>81</v>
      </c>
    </row>
    <row r="408" s="2" customFormat="1" ht="16.5" customHeight="1">
      <c r="A408" s="39"/>
      <c r="B408" s="40"/>
      <c r="C408" s="285" t="s">
        <v>576</v>
      </c>
      <c r="D408" s="285" t="s">
        <v>341</v>
      </c>
      <c r="E408" s="286" t="s">
        <v>2426</v>
      </c>
      <c r="F408" s="287" t="s">
        <v>2427</v>
      </c>
      <c r="G408" s="288" t="s">
        <v>370</v>
      </c>
      <c r="H408" s="289">
        <v>1</v>
      </c>
      <c r="I408" s="290"/>
      <c r="J408" s="289">
        <f>ROUND(I408*H408,2)</f>
        <v>0</v>
      </c>
      <c r="K408" s="287" t="s">
        <v>1879</v>
      </c>
      <c r="L408" s="291"/>
      <c r="M408" s="292" t="s">
        <v>1</v>
      </c>
      <c r="N408" s="293" t="s">
        <v>38</v>
      </c>
      <c r="O408" s="92"/>
      <c r="P408" s="244">
        <f>O408*H408</f>
        <v>0</v>
      </c>
      <c r="Q408" s="244">
        <v>0.0053</v>
      </c>
      <c r="R408" s="244">
        <f>Q408*H408</f>
        <v>0.0053</v>
      </c>
      <c r="S408" s="244">
        <v>0</v>
      </c>
      <c r="T408" s="245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46" t="s">
        <v>255</v>
      </c>
      <c r="AT408" s="246" t="s">
        <v>341</v>
      </c>
      <c r="AU408" s="246" t="s">
        <v>81</v>
      </c>
      <c r="AY408" s="18" t="s">
        <v>191</v>
      </c>
      <c r="BE408" s="247">
        <f>IF(N408="základní",J408,0)</f>
        <v>0</v>
      </c>
      <c r="BF408" s="247">
        <f>IF(N408="snížená",J408,0)</f>
        <v>0</v>
      </c>
      <c r="BG408" s="247">
        <f>IF(N408="zákl. přenesená",J408,0)</f>
        <v>0</v>
      </c>
      <c r="BH408" s="247">
        <f>IF(N408="sníž. přenesená",J408,0)</f>
        <v>0</v>
      </c>
      <c r="BI408" s="247">
        <f>IF(N408="nulová",J408,0)</f>
        <v>0</v>
      </c>
      <c r="BJ408" s="18" t="s">
        <v>81</v>
      </c>
      <c r="BK408" s="247">
        <f>ROUND(I408*H408,2)</f>
        <v>0</v>
      </c>
      <c r="BL408" s="18" t="s">
        <v>198</v>
      </c>
      <c r="BM408" s="246" t="s">
        <v>2428</v>
      </c>
    </row>
    <row r="409" s="2" customFormat="1">
      <c r="A409" s="39"/>
      <c r="B409" s="40"/>
      <c r="C409" s="41"/>
      <c r="D409" s="248" t="s">
        <v>200</v>
      </c>
      <c r="E409" s="41"/>
      <c r="F409" s="249" t="s">
        <v>2427</v>
      </c>
      <c r="G409" s="41"/>
      <c r="H409" s="41"/>
      <c r="I409" s="145"/>
      <c r="J409" s="41"/>
      <c r="K409" s="41"/>
      <c r="L409" s="45"/>
      <c r="M409" s="250"/>
      <c r="N409" s="251"/>
      <c r="O409" s="92"/>
      <c r="P409" s="92"/>
      <c r="Q409" s="92"/>
      <c r="R409" s="92"/>
      <c r="S409" s="92"/>
      <c r="T409" s="93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200</v>
      </c>
      <c r="AU409" s="18" t="s">
        <v>81</v>
      </c>
    </row>
    <row r="410" s="2" customFormat="1">
      <c r="A410" s="39"/>
      <c r="B410" s="40"/>
      <c r="C410" s="41"/>
      <c r="D410" s="248" t="s">
        <v>277</v>
      </c>
      <c r="E410" s="41"/>
      <c r="F410" s="284" t="s">
        <v>2429</v>
      </c>
      <c r="G410" s="41"/>
      <c r="H410" s="41"/>
      <c r="I410" s="145"/>
      <c r="J410" s="41"/>
      <c r="K410" s="41"/>
      <c r="L410" s="45"/>
      <c r="M410" s="250"/>
      <c r="N410" s="251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277</v>
      </c>
      <c r="AU410" s="18" t="s">
        <v>81</v>
      </c>
    </row>
    <row r="411" s="2" customFormat="1" ht="16.5" customHeight="1">
      <c r="A411" s="39"/>
      <c r="B411" s="40"/>
      <c r="C411" s="285" t="s">
        <v>582</v>
      </c>
      <c r="D411" s="285" t="s">
        <v>341</v>
      </c>
      <c r="E411" s="286" t="s">
        <v>2430</v>
      </c>
      <c r="F411" s="287" t="s">
        <v>2431</v>
      </c>
      <c r="G411" s="288" t="s">
        <v>370</v>
      </c>
      <c r="H411" s="289">
        <v>1</v>
      </c>
      <c r="I411" s="290"/>
      <c r="J411" s="289">
        <f>ROUND(I411*H411,2)</f>
        <v>0</v>
      </c>
      <c r="K411" s="287" t="s">
        <v>1879</v>
      </c>
      <c r="L411" s="291"/>
      <c r="M411" s="292" t="s">
        <v>1</v>
      </c>
      <c r="N411" s="293" t="s">
        <v>38</v>
      </c>
      <c r="O411" s="92"/>
      <c r="P411" s="244">
        <f>O411*H411</f>
        <v>0</v>
      </c>
      <c r="Q411" s="244">
        <v>0.016500000000000001</v>
      </c>
      <c r="R411" s="244">
        <f>Q411*H411</f>
        <v>0.016500000000000001</v>
      </c>
      <c r="S411" s="244">
        <v>0</v>
      </c>
      <c r="T411" s="245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46" t="s">
        <v>255</v>
      </c>
      <c r="AT411" s="246" t="s">
        <v>341</v>
      </c>
      <c r="AU411" s="246" t="s">
        <v>81</v>
      </c>
      <c r="AY411" s="18" t="s">
        <v>191</v>
      </c>
      <c r="BE411" s="247">
        <f>IF(N411="základní",J411,0)</f>
        <v>0</v>
      </c>
      <c r="BF411" s="247">
        <f>IF(N411="snížená",J411,0)</f>
        <v>0</v>
      </c>
      <c r="BG411" s="247">
        <f>IF(N411="zákl. přenesená",J411,0)</f>
        <v>0</v>
      </c>
      <c r="BH411" s="247">
        <f>IF(N411="sníž. přenesená",J411,0)</f>
        <v>0</v>
      </c>
      <c r="BI411" s="247">
        <f>IF(N411="nulová",J411,0)</f>
        <v>0</v>
      </c>
      <c r="BJ411" s="18" t="s">
        <v>81</v>
      </c>
      <c r="BK411" s="247">
        <f>ROUND(I411*H411,2)</f>
        <v>0</v>
      </c>
      <c r="BL411" s="18" t="s">
        <v>198</v>
      </c>
      <c r="BM411" s="246" t="s">
        <v>2432</v>
      </c>
    </row>
    <row r="412" s="2" customFormat="1">
      <c r="A412" s="39"/>
      <c r="B412" s="40"/>
      <c r="C412" s="41"/>
      <c r="D412" s="248" t="s">
        <v>200</v>
      </c>
      <c r="E412" s="41"/>
      <c r="F412" s="249" t="s">
        <v>2431</v>
      </c>
      <c r="G412" s="41"/>
      <c r="H412" s="41"/>
      <c r="I412" s="145"/>
      <c r="J412" s="41"/>
      <c r="K412" s="41"/>
      <c r="L412" s="45"/>
      <c r="M412" s="250"/>
      <c r="N412" s="251"/>
      <c r="O412" s="92"/>
      <c r="P412" s="92"/>
      <c r="Q412" s="92"/>
      <c r="R412" s="92"/>
      <c r="S412" s="92"/>
      <c r="T412" s="93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200</v>
      </c>
      <c r="AU412" s="18" t="s">
        <v>81</v>
      </c>
    </row>
    <row r="413" s="2" customFormat="1">
      <c r="A413" s="39"/>
      <c r="B413" s="40"/>
      <c r="C413" s="41"/>
      <c r="D413" s="248" t="s">
        <v>277</v>
      </c>
      <c r="E413" s="41"/>
      <c r="F413" s="284" t="s">
        <v>2433</v>
      </c>
      <c r="G413" s="41"/>
      <c r="H413" s="41"/>
      <c r="I413" s="145"/>
      <c r="J413" s="41"/>
      <c r="K413" s="41"/>
      <c r="L413" s="45"/>
      <c r="M413" s="250"/>
      <c r="N413" s="251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277</v>
      </c>
      <c r="AU413" s="18" t="s">
        <v>81</v>
      </c>
    </row>
    <row r="414" s="2" customFormat="1" ht="16.5" customHeight="1">
      <c r="A414" s="39"/>
      <c r="B414" s="40"/>
      <c r="C414" s="285" t="s">
        <v>586</v>
      </c>
      <c r="D414" s="285" t="s">
        <v>341</v>
      </c>
      <c r="E414" s="286" t="s">
        <v>2434</v>
      </c>
      <c r="F414" s="287" t="s">
        <v>2435</v>
      </c>
      <c r="G414" s="288" t="s">
        <v>370</v>
      </c>
      <c r="H414" s="289">
        <v>1</v>
      </c>
      <c r="I414" s="290"/>
      <c r="J414" s="289">
        <f>ROUND(I414*H414,2)</f>
        <v>0</v>
      </c>
      <c r="K414" s="287" t="s">
        <v>1879</v>
      </c>
      <c r="L414" s="291"/>
      <c r="M414" s="292" t="s">
        <v>1</v>
      </c>
      <c r="N414" s="293" t="s">
        <v>38</v>
      </c>
      <c r="O414" s="92"/>
      <c r="P414" s="244">
        <f>O414*H414</f>
        <v>0</v>
      </c>
      <c r="Q414" s="244">
        <v>0</v>
      </c>
      <c r="R414" s="244">
        <f>Q414*H414</f>
        <v>0</v>
      </c>
      <c r="S414" s="244">
        <v>0</v>
      </c>
      <c r="T414" s="245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46" t="s">
        <v>255</v>
      </c>
      <c r="AT414" s="246" t="s">
        <v>341</v>
      </c>
      <c r="AU414" s="246" t="s">
        <v>81</v>
      </c>
      <c r="AY414" s="18" t="s">
        <v>191</v>
      </c>
      <c r="BE414" s="247">
        <f>IF(N414="základní",J414,0)</f>
        <v>0</v>
      </c>
      <c r="BF414" s="247">
        <f>IF(N414="snížená",J414,0)</f>
        <v>0</v>
      </c>
      <c r="BG414" s="247">
        <f>IF(N414="zákl. přenesená",J414,0)</f>
        <v>0</v>
      </c>
      <c r="BH414" s="247">
        <f>IF(N414="sníž. přenesená",J414,0)</f>
        <v>0</v>
      </c>
      <c r="BI414" s="247">
        <f>IF(N414="nulová",J414,0)</f>
        <v>0</v>
      </c>
      <c r="BJ414" s="18" t="s">
        <v>81</v>
      </c>
      <c r="BK414" s="247">
        <f>ROUND(I414*H414,2)</f>
        <v>0</v>
      </c>
      <c r="BL414" s="18" t="s">
        <v>198</v>
      </c>
      <c r="BM414" s="246" t="s">
        <v>2436</v>
      </c>
    </row>
    <row r="415" s="2" customFormat="1">
      <c r="A415" s="39"/>
      <c r="B415" s="40"/>
      <c r="C415" s="41"/>
      <c r="D415" s="248" t="s">
        <v>200</v>
      </c>
      <c r="E415" s="41"/>
      <c r="F415" s="249" t="s">
        <v>2435</v>
      </c>
      <c r="G415" s="41"/>
      <c r="H415" s="41"/>
      <c r="I415" s="145"/>
      <c r="J415" s="41"/>
      <c r="K415" s="41"/>
      <c r="L415" s="45"/>
      <c r="M415" s="250"/>
      <c r="N415" s="251"/>
      <c r="O415" s="92"/>
      <c r="P415" s="92"/>
      <c r="Q415" s="92"/>
      <c r="R415" s="92"/>
      <c r="S415" s="92"/>
      <c r="T415" s="93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200</v>
      </c>
      <c r="AU415" s="18" t="s">
        <v>81</v>
      </c>
    </row>
    <row r="416" s="2" customFormat="1">
      <c r="A416" s="39"/>
      <c r="B416" s="40"/>
      <c r="C416" s="41"/>
      <c r="D416" s="248" t="s">
        <v>277</v>
      </c>
      <c r="E416" s="41"/>
      <c r="F416" s="284" t="s">
        <v>2437</v>
      </c>
      <c r="G416" s="41"/>
      <c r="H416" s="41"/>
      <c r="I416" s="145"/>
      <c r="J416" s="41"/>
      <c r="K416" s="41"/>
      <c r="L416" s="45"/>
      <c r="M416" s="250"/>
      <c r="N416" s="251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277</v>
      </c>
      <c r="AU416" s="18" t="s">
        <v>81</v>
      </c>
    </row>
    <row r="417" s="2" customFormat="1" ht="16.5" customHeight="1">
      <c r="A417" s="39"/>
      <c r="B417" s="40"/>
      <c r="C417" s="285" t="s">
        <v>592</v>
      </c>
      <c r="D417" s="285" t="s">
        <v>341</v>
      </c>
      <c r="E417" s="286" t="s">
        <v>2438</v>
      </c>
      <c r="F417" s="287" t="s">
        <v>2439</v>
      </c>
      <c r="G417" s="288" t="s">
        <v>314</v>
      </c>
      <c r="H417" s="289">
        <v>3.2999999999999998</v>
      </c>
      <c r="I417" s="290"/>
      <c r="J417" s="289">
        <f>ROUND(I417*H417,2)</f>
        <v>0</v>
      </c>
      <c r="K417" s="287" t="s">
        <v>1879</v>
      </c>
      <c r="L417" s="291"/>
      <c r="M417" s="292" t="s">
        <v>1</v>
      </c>
      <c r="N417" s="293" t="s">
        <v>38</v>
      </c>
      <c r="O417" s="92"/>
      <c r="P417" s="244">
        <f>O417*H417</f>
        <v>0</v>
      </c>
      <c r="Q417" s="244">
        <v>0.00068999999999999997</v>
      </c>
      <c r="R417" s="244">
        <f>Q417*H417</f>
        <v>0.0022769999999999999</v>
      </c>
      <c r="S417" s="244">
        <v>0</v>
      </c>
      <c r="T417" s="245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46" t="s">
        <v>255</v>
      </c>
      <c r="AT417" s="246" t="s">
        <v>341</v>
      </c>
      <c r="AU417" s="246" t="s">
        <v>81</v>
      </c>
      <c r="AY417" s="18" t="s">
        <v>191</v>
      </c>
      <c r="BE417" s="247">
        <f>IF(N417="základní",J417,0)</f>
        <v>0</v>
      </c>
      <c r="BF417" s="247">
        <f>IF(N417="snížená",J417,0)</f>
        <v>0</v>
      </c>
      <c r="BG417" s="247">
        <f>IF(N417="zákl. přenesená",J417,0)</f>
        <v>0</v>
      </c>
      <c r="BH417" s="247">
        <f>IF(N417="sníž. přenesená",J417,0)</f>
        <v>0</v>
      </c>
      <c r="BI417" s="247">
        <f>IF(N417="nulová",J417,0)</f>
        <v>0</v>
      </c>
      <c r="BJ417" s="18" t="s">
        <v>81</v>
      </c>
      <c r="BK417" s="247">
        <f>ROUND(I417*H417,2)</f>
        <v>0</v>
      </c>
      <c r="BL417" s="18" t="s">
        <v>198</v>
      </c>
      <c r="BM417" s="246" t="s">
        <v>2440</v>
      </c>
    </row>
    <row r="418" s="2" customFormat="1">
      <c r="A418" s="39"/>
      <c r="B418" s="40"/>
      <c r="C418" s="41"/>
      <c r="D418" s="248" t="s">
        <v>200</v>
      </c>
      <c r="E418" s="41"/>
      <c r="F418" s="249" t="s">
        <v>2439</v>
      </c>
      <c r="G418" s="41"/>
      <c r="H418" s="41"/>
      <c r="I418" s="145"/>
      <c r="J418" s="41"/>
      <c r="K418" s="41"/>
      <c r="L418" s="45"/>
      <c r="M418" s="250"/>
      <c r="N418" s="251"/>
      <c r="O418" s="92"/>
      <c r="P418" s="92"/>
      <c r="Q418" s="92"/>
      <c r="R418" s="92"/>
      <c r="S418" s="92"/>
      <c r="T418" s="93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200</v>
      </c>
      <c r="AU418" s="18" t="s">
        <v>81</v>
      </c>
    </row>
    <row r="419" s="2" customFormat="1">
      <c r="A419" s="39"/>
      <c r="B419" s="40"/>
      <c r="C419" s="41"/>
      <c r="D419" s="248" t="s">
        <v>277</v>
      </c>
      <c r="E419" s="41"/>
      <c r="F419" s="284" t="s">
        <v>2441</v>
      </c>
      <c r="G419" s="41"/>
      <c r="H419" s="41"/>
      <c r="I419" s="145"/>
      <c r="J419" s="41"/>
      <c r="K419" s="41"/>
      <c r="L419" s="45"/>
      <c r="M419" s="250"/>
      <c r="N419" s="251"/>
      <c r="O419" s="92"/>
      <c r="P419" s="92"/>
      <c r="Q419" s="92"/>
      <c r="R419" s="92"/>
      <c r="S419" s="92"/>
      <c r="T419" s="93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277</v>
      </c>
      <c r="AU419" s="18" t="s">
        <v>81</v>
      </c>
    </row>
    <row r="420" s="2" customFormat="1" ht="16.5" customHeight="1">
      <c r="A420" s="39"/>
      <c r="B420" s="40"/>
      <c r="C420" s="285" t="s">
        <v>599</v>
      </c>
      <c r="D420" s="285" t="s">
        <v>341</v>
      </c>
      <c r="E420" s="286" t="s">
        <v>2442</v>
      </c>
      <c r="F420" s="287" t="s">
        <v>2443</v>
      </c>
      <c r="G420" s="288" t="s">
        <v>370</v>
      </c>
      <c r="H420" s="289">
        <v>1</v>
      </c>
      <c r="I420" s="290"/>
      <c r="J420" s="289">
        <f>ROUND(I420*H420,2)</f>
        <v>0</v>
      </c>
      <c r="K420" s="287" t="s">
        <v>1879</v>
      </c>
      <c r="L420" s="291"/>
      <c r="M420" s="292" t="s">
        <v>1</v>
      </c>
      <c r="N420" s="293" t="s">
        <v>38</v>
      </c>
      <c r="O420" s="92"/>
      <c r="P420" s="244">
        <f>O420*H420</f>
        <v>0</v>
      </c>
      <c r="Q420" s="244">
        <v>0.0083000000000000001</v>
      </c>
      <c r="R420" s="244">
        <f>Q420*H420</f>
        <v>0.0083000000000000001</v>
      </c>
      <c r="S420" s="244">
        <v>0</v>
      </c>
      <c r="T420" s="245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46" t="s">
        <v>255</v>
      </c>
      <c r="AT420" s="246" t="s">
        <v>341</v>
      </c>
      <c r="AU420" s="246" t="s">
        <v>81</v>
      </c>
      <c r="AY420" s="18" t="s">
        <v>191</v>
      </c>
      <c r="BE420" s="247">
        <f>IF(N420="základní",J420,0)</f>
        <v>0</v>
      </c>
      <c r="BF420" s="247">
        <f>IF(N420="snížená",J420,0)</f>
        <v>0</v>
      </c>
      <c r="BG420" s="247">
        <f>IF(N420="zákl. přenesená",J420,0)</f>
        <v>0</v>
      </c>
      <c r="BH420" s="247">
        <f>IF(N420="sníž. přenesená",J420,0)</f>
        <v>0</v>
      </c>
      <c r="BI420" s="247">
        <f>IF(N420="nulová",J420,0)</f>
        <v>0</v>
      </c>
      <c r="BJ420" s="18" t="s">
        <v>81</v>
      </c>
      <c r="BK420" s="247">
        <f>ROUND(I420*H420,2)</f>
        <v>0</v>
      </c>
      <c r="BL420" s="18" t="s">
        <v>198</v>
      </c>
      <c r="BM420" s="246" t="s">
        <v>2444</v>
      </c>
    </row>
    <row r="421" s="2" customFormat="1">
      <c r="A421" s="39"/>
      <c r="B421" s="40"/>
      <c r="C421" s="41"/>
      <c r="D421" s="248" t="s">
        <v>200</v>
      </c>
      <c r="E421" s="41"/>
      <c r="F421" s="249" t="s">
        <v>2443</v>
      </c>
      <c r="G421" s="41"/>
      <c r="H421" s="41"/>
      <c r="I421" s="145"/>
      <c r="J421" s="41"/>
      <c r="K421" s="41"/>
      <c r="L421" s="45"/>
      <c r="M421" s="250"/>
      <c r="N421" s="251"/>
      <c r="O421" s="92"/>
      <c r="P421" s="92"/>
      <c r="Q421" s="92"/>
      <c r="R421" s="92"/>
      <c r="S421" s="92"/>
      <c r="T421" s="93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200</v>
      </c>
      <c r="AU421" s="18" t="s">
        <v>81</v>
      </c>
    </row>
    <row r="422" s="2" customFormat="1">
      <c r="A422" s="39"/>
      <c r="B422" s="40"/>
      <c r="C422" s="41"/>
      <c r="D422" s="248" t="s">
        <v>277</v>
      </c>
      <c r="E422" s="41"/>
      <c r="F422" s="284" t="s">
        <v>2445</v>
      </c>
      <c r="G422" s="41"/>
      <c r="H422" s="41"/>
      <c r="I422" s="145"/>
      <c r="J422" s="41"/>
      <c r="K422" s="41"/>
      <c r="L422" s="45"/>
      <c r="M422" s="250"/>
      <c r="N422" s="251"/>
      <c r="O422" s="92"/>
      <c r="P422" s="92"/>
      <c r="Q422" s="92"/>
      <c r="R422" s="92"/>
      <c r="S422" s="92"/>
      <c r="T422" s="93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277</v>
      </c>
      <c r="AU422" s="18" t="s">
        <v>81</v>
      </c>
    </row>
    <row r="423" s="2" customFormat="1" ht="16.5" customHeight="1">
      <c r="A423" s="39"/>
      <c r="B423" s="40"/>
      <c r="C423" s="285" t="s">
        <v>608</v>
      </c>
      <c r="D423" s="285" t="s">
        <v>341</v>
      </c>
      <c r="E423" s="286" t="s">
        <v>2446</v>
      </c>
      <c r="F423" s="287" t="s">
        <v>2447</v>
      </c>
      <c r="G423" s="288" t="s">
        <v>370</v>
      </c>
      <c r="H423" s="289">
        <v>2</v>
      </c>
      <c r="I423" s="290"/>
      <c r="J423" s="289">
        <f>ROUND(I423*H423,2)</f>
        <v>0</v>
      </c>
      <c r="K423" s="287" t="s">
        <v>1879</v>
      </c>
      <c r="L423" s="291"/>
      <c r="M423" s="292" t="s">
        <v>1</v>
      </c>
      <c r="N423" s="293" t="s">
        <v>38</v>
      </c>
      <c r="O423" s="92"/>
      <c r="P423" s="244">
        <f>O423*H423</f>
        <v>0</v>
      </c>
      <c r="Q423" s="244">
        <v>0.0104</v>
      </c>
      <c r="R423" s="244">
        <f>Q423*H423</f>
        <v>0.020799999999999999</v>
      </c>
      <c r="S423" s="244">
        <v>0</v>
      </c>
      <c r="T423" s="245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46" t="s">
        <v>255</v>
      </c>
      <c r="AT423" s="246" t="s">
        <v>341</v>
      </c>
      <c r="AU423" s="246" t="s">
        <v>81</v>
      </c>
      <c r="AY423" s="18" t="s">
        <v>191</v>
      </c>
      <c r="BE423" s="247">
        <f>IF(N423="základní",J423,0)</f>
        <v>0</v>
      </c>
      <c r="BF423" s="247">
        <f>IF(N423="snížená",J423,0)</f>
        <v>0</v>
      </c>
      <c r="BG423" s="247">
        <f>IF(N423="zákl. přenesená",J423,0)</f>
        <v>0</v>
      </c>
      <c r="BH423" s="247">
        <f>IF(N423="sníž. přenesená",J423,0)</f>
        <v>0</v>
      </c>
      <c r="BI423" s="247">
        <f>IF(N423="nulová",J423,0)</f>
        <v>0</v>
      </c>
      <c r="BJ423" s="18" t="s">
        <v>81</v>
      </c>
      <c r="BK423" s="247">
        <f>ROUND(I423*H423,2)</f>
        <v>0</v>
      </c>
      <c r="BL423" s="18" t="s">
        <v>198</v>
      </c>
      <c r="BM423" s="246" t="s">
        <v>2448</v>
      </c>
    </row>
    <row r="424" s="2" customFormat="1">
      <c r="A424" s="39"/>
      <c r="B424" s="40"/>
      <c r="C424" s="41"/>
      <c r="D424" s="248" t="s">
        <v>200</v>
      </c>
      <c r="E424" s="41"/>
      <c r="F424" s="249" t="s">
        <v>2447</v>
      </c>
      <c r="G424" s="41"/>
      <c r="H424" s="41"/>
      <c r="I424" s="145"/>
      <c r="J424" s="41"/>
      <c r="K424" s="41"/>
      <c r="L424" s="45"/>
      <c r="M424" s="250"/>
      <c r="N424" s="251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200</v>
      </c>
      <c r="AU424" s="18" t="s">
        <v>81</v>
      </c>
    </row>
    <row r="425" s="2" customFormat="1">
      <c r="A425" s="39"/>
      <c r="B425" s="40"/>
      <c r="C425" s="41"/>
      <c r="D425" s="248" t="s">
        <v>277</v>
      </c>
      <c r="E425" s="41"/>
      <c r="F425" s="284" t="s">
        <v>2449</v>
      </c>
      <c r="G425" s="41"/>
      <c r="H425" s="41"/>
      <c r="I425" s="145"/>
      <c r="J425" s="41"/>
      <c r="K425" s="41"/>
      <c r="L425" s="45"/>
      <c r="M425" s="250"/>
      <c r="N425" s="251"/>
      <c r="O425" s="92"/>
      <c r="P425" s="92"/>
      <c r="Q425" s="92"/>
      <c r="R425" s="92"/>
      <c r="S425" s="92"/>
      <c r="T425" s="93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277</v>
      </c>
      <c r="AU425" s="18" t="s">
        <v>81</v>
      </c>
    </row>
    <row r="426" s="2" customFormat="1" ht="16.5" customHeight="1">
      <c r="A426" s="39"/>
      <c r="B426" s="40"/>
      <c r="C426" s="285" t="s">
        <v>613</v>
      </c>
      <c r="D426" s="285" t="s">
        <v>341</v>
      </c>
      <c r="E426" s="286" t="s">
        <v>2450</v>
      </c>
      <c r="F426" s="287" t="s">
        <v>2451</v>
      </c>
      <c r="G426" s="288" t="s">
        <v>370</v>
      </c>
      <c r="H426" s="289">
        <v>2</v>
      </c>
      <c r="I426" s="290"/>
      <c r="J426" s="289">
        <f>ROUND(I426*H426,2)</f>
        <v>0</v>
      </c>
      <c r="K426" s="287" t="s">
        <v>1879</v>
      </c>
      <c r="L426" s="291"/>
      <c r="M426" s="292" t="s">
        <v>1</v>
      </c>
      <c r="N426" s="293" t="s">
        <v>38</v>
      </c>
      <c r="O426" s="92"/>
      <c r="P426" s="244">
        <f>O426*H426</f>
        <v>0</v>
      </c>
      <c r="Q426" s="244">
        <v>0.0101</v>
      </c>
      <c r="R426" s="244">
        <f>Q426*H426</f>
        <v>0.020199999999999999</v>
      </c>
      <c r="S426" s="244">
        <v>0</v>
      </c>
      <c r="T426" s="245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46" t="s">
        <v>255</v>
      </c>
      <c r="AT426" s="246" t="s">
        <v>341</v>
      </c>
      <c r="AU426" s="246" t="s">
        <v>81</v>
      </c>
      <c r="AY426" s="18" t="s">
        <v>191</v>
      </c>
      <c r="BE426" s="247">
        <f>IF(N426="základní",J426,0)</f>
        <v>0</v>
      </c>
      <c r="BF426" s="247">
        <f>IF(N426="snížená",J426,0)</f>
        <v>0</v>
      </c>
      <c r="BG426" s="247">
        <f>IF(N426="zákl. přenesená",J426,0)</f>
        <v>0</v>
      </c>
      <c r="BH426" s="247">
        <f>IF(N426="sníž. přenesená",J426,0)</f>
        <v>0</v>
      </c>
      <c r="BI426" s="247">
        <f>IF(N426="nulová",J426,0)</f>
        <v>0</v>
      </c>
      <c r="BJ426" s="18" t="s">
        <v>81</v>
      </c>
      <c r="BK426" s="247">
        <f>ROUND(I426*H426,2)</f>
        <v>0</v>
      </c>
      <c r="BL426" s="18" t="s">
        <v>198</v>
      </c>
      <c r="BM426" s="246" t="s">
        <v>2452</v>
      </c>
    </row>
    <row r="427" s="2" customFormat="1">
      <c r="A427" s="39"/>
      <c r="B427" s="40"/>
      <c r="C427" s="41"/>
      <c r="D427" s="248" t="s">
        <v>200</v>
      </c>
      <c r="E427" s="41"/>
      <c r="F427" s="249" t="s">
        <v>2451</v>
      </c>
      <c r="G427" s="41"/>
      <c r="H427" s="41"/>
      <c r="I427" s="145"/>
      <c r="J427" s="41"/>
      <c r="K427" s="41"/>
      <c r="L427" s="45"/>
      <c r="M427" s="250"/>
      <c r="N427" s="251"/>
      <c r="O427" s="92"/>
      <c r="P427" s="92"/>
      <c r="Q427" s="92"/>
      <c r="R427" s="92"/>
      <c r="S427" s="92"/>
      <c r="T427" s="93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200</v>
      </c>
      <c r="AU427" s="18" t="s">
        <v>81</v>
      </c>
    </row>
    <row r="428" s="2" customFormat="1">
      <c r="A428" s="39"/>
      <c r="B428" s="40"/>
      <c r="C428" s="41"/>
      <c r="D428" s="248" t="s">
        <v>277</v>
      </c>
      <c r="E428" s="41"/>
      <c r="F428" s="284" t="s">
        <v>2449</v>
      </c>
      <c r="G428" s="41"/>
      <c r="H428" s="41"/>
      <c r="I428" s="145"/>
      <c r="J428" s="41"/>
      <c r="K428" s="41"/>
      <c r="L428" s="45"/>
      <c r="M428" s="250"/>
      <c r="N428" s="251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277</v>
      </c>
      <c r="AU428" s="18" t="s">
        <v>81</v>
      </c>
    </row>
    <row r="429" s="2" customFormat="1" ht="16.5" customHeight="1">
      <c r="A429" s="39"/>
      <c r="B429" s="40"/>
      <c r="C429" s="285" t="s">
        <v>365</v>
      </c>
      <c r="D429" s="285" t="s">
        <v>341</v>
      </c>
      <c r="E429" s="286" t="s">
        <v>2453</v>
      </c>
      <c r="F429" s="287" t="s">
        <v>2454</v>
      </c>
      <c r="G429" s="288" t="s">
        <v>370</v>
      </c>
      <c r="H429" s="289">
        <v>1</v>
      </c>
      <c r="I429" s="290"/>
      <c r="J429" s="289">
        <f>ROUND(I429*H429,2)</f>
        <v>0</v>
      </c>
      <c r="K429" s="287" t="s">
        <v>1879</v>
      </c>
      <c r="L429" s="291"/>
      <c r="M429" s="292" t="s">
        <v>1</v>
      </c>
      <c r="N429" s="293" t="s">
        <v>38</v>
      </c>
      <c r="O429" s="92"/>
      <c r="P429" s="244">
        <f>O429*H429</f>
        <v>0</v>
      </c>
      <c r="Q429" s="244">
        <v>0.014999999999999999</v>
      </c>
      <c r="R429" s="244">
        <f>Q429*H429</f>
        <v>0.014999999999999999</v>
      </c>
      <c r="S429" s="244">
        <v>0</v>
      </c>
      <c r="T429" s="245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46" t="s">
        <v>255</v>
      </c>
      <c r="AT429" s="246" t="s">
        <v>341</v>
      </c>
      <c r="AU429" s="246" t="s">
        <v>81</v>
      </c>
      <c r="AY429" s="18" t="s">
        <v>191</v>
      </c>
      <c r="BE429" s="247">
        <f>IF(N429="základní",J429,0)</f>
        <v>0</v>
      </c>
      <c r="BF429" s="247">
        <f>IF(N429="snížená",J429,0)</f>
        <v>0</v>
      </c>
      <c r="BG429" s="247">
        <f>IF(N429="zákl. přenesená",J429,0)</f>
        <v>0</v>
      </c>
      <c r="BH429" s="247">
        <f>IF(N429="sníž. přenesená",J429,0)</f>
        <v>0</v>
      </c>
      <c r="BI429" s="247">
        <f>IF(N429="nulová",J429,0)</f>
        <v>0</v>
      </c>
      <c r="BJ429" s="18" t="s">
        <v>81</v>
      </c>
      <c r="BK429" s="247">
        <f>ROUND(I429*H429,2)</f>
        <v>0</v>
      </c>
      <c r="BL429" s="18" t="s">
        <v>198</v>
      </c>
      <c r="BM429" s="246" t="s">
        <v>2455</v>
      </c>
    </row>
    <row r="430" s="2" customFormat="1">
      <c r="A430" s="39"/>
      <c r="B430" s="40"/>
      <c r="C430" s="41"/>
      <c r="D430" s="248" t="s">
        <v>200</v>
      </c>
      <c r="E430" s="41"/>
      <c r="F430" s="249" t="s">
        <v>2454</v>
      </c>
      <c r="G430" s="41"/>
      <c r="H430" s="41"/>
      <c r="I430" s="145"/>
      <c r="J430" s="41"/>
      <c r="K430" s="41"/>
      <c r="L430" s="45"/>
      <c r="M430" s="250"/>
      <c r="N430" s="251"/>
      <c r="O430" s="92"/>
      <c r="P430" s="92"/>
      <c r="Q430" s="92"/>
      <c r="R430" s="92"/>
      <c r="S430" s="92"/>
      <c r="T430" s="93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200</v>
      </c>
      <c r="AU430" s="18" t="s">
        <v>81</v>
      </c>
    </row>
    <row r="431" s="2" customFormat="1">
      <c r="A431" s="39"/>
      <c r="B431" s="40"/>
      <c r="C431" s="41"/>
      <c r="D431" s="248" t="s">
        <v>277</v>
      </c>
      <c r="E431" s="41"/>
      <c r="F431" s="284" t="s">
        <v>2449</v>
      </c>
      <c r="G431" s="41"/>
      <c r="H431" s="41"/>
      <c r="I431" s="145"/>
      <c r="J431" s="41"/>
      <c r="K431" s="41"/>
      <c r="L431" s="45"/>
      <c r="M431" s="250"/>
      <c r="N431" s="251"/>
      <c r="O431" s="92"/>
      <c r="P431" s="92"/>
      <c r="Q431" s="92"/>
      <c r="R431" s="92"/>
      <c r="S431" s="92"/>
      <c r="T431" s="93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277</v>
      </c>
      <c r="AU431" s="18" t="s">
        <v>81</v>
      </c>
    </row>
    <row r="432" s="2" customFormat="1" ht="16.5" customHeight="1">
      <c r="A432" s="39"/>
      <c r="B432" s="40"/>
      <c r="C432" s="285" t="s">
        <v>627</v>
      </c>
      <c r="D432" s="285" t="s">
        <v>341</v>
      </c>
      <c r="E432" s="286" t="s">
        <v>2456</v>
      </c>
      <c r="F432" s="287" t="s">
        <v>2457</v>
      </c>
      <c r="G432" s="288" t="s">
        <v>370</v>
      </c>
      <c r="H432" s="289">
        <v>2</v>
      </c>
      <c r="I432" s="290"/>
      <c r="J432" s="289">
        <f>ROUND(I432*H432,2)</f>
        <v>0</v>
      </c>
      <c r="K432" s="287" t="s">
        <v>1879</v>
      </c>
      <c r="L432" s="291"/>
      <c r="M432" s="292" t="s">
        <v>1</v>
      </c>
      <c r="N432" s="293" t="s">
        <v>38</v>
      </c>
      <c r="O432" s="92"/>
      <c r="P432" s="244">
        <f>O432*H432</f>
        <v>0</v>
      </c>
      <c r="Q432" s="244">
        <v>0.010800000000000001</v>
      </c>
      <c r="R432" s="244">
        <f>Q432*H432</f>
        <v>0.021600000000000001</v>
      </c>
      <c r="S432" s="244">
        <v>0</v>
      </c>
      <c r="T432" s="245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46" t="s">
        <v>255</v>
      </c>
      <c r="AT432" s="246" t="s">
        <v>341</v>
      </c>
      <c r="AU432" s="246" t="s">
        <v>81</v>
      </c>
      <c r="AY432" s="18" t="s">
        <v>191</v>
      </c>
      <c r="BE432" s="247">
        <f>IF(N432="základní",J432,0)</f>
        <v>0</v>
      </c>
      <c r="BF432" s="247">
        <f>IF(N432="snížená",J432,0)</f>
        <v>0</v>
      </c>
      <c r="BG432" s="247">
        <f>IF(N432="zákl. přenesená",J432,0)</f>
        <v>0</v>
      </c>
      <c r="BH432" s="247">
        <f>IF(N432="sníž. přenesená",J432,0)</f>
        <v>0</v>
      </c>
      <c r="BI432" s="247">
        <f>IF(N432="nulová",J432,0)</f>
        <v>0</v>
      </c>
      <c r="BJ432" s="18" t="s">
        <v>81</v>
      </c>
      <c r="BK432" s="247">
        <f>ROUND(I432*H432,2)</f>
        <v>0</v>
      </c>
      <c r="BL432" s="18" t="s">
        <v>198</v>
      </c>
      <c r="BM432" s="246" t="s">
        <v>2458</v>
      </c>
    </row>
    <row r="433" s="2" customFormat="1">
      <c r="A433" s="39"/>
      <c r="B433" s="40"/>
      <c r="C433" s="41"/>
      <c r="D433" s="248" t="s">
        <v>200</v>
      </c>
      <c r="E433" s="41"/>
      <c r="F433" s="249" t="s">
        <v>2457</v>
      </c>
      <c r="G433" s="41"/>
      <c r="H433" s="41"/>
      <c r="I433" s="145"/>
      <c r="J433" s="41"/>
      <c r="K433" s="41"/>
      <c r="L433" s="45"/>
      <c r="M433" s="250"/>
      <c r="N433" s="251"/>
      <c r="O433" s="92"/>
      <c r="P433" s="92"/>
      <c r="Q433" s="92"/>
      <c r="R433" s="92"/>
      <c r="S433" s="92"/>
      <c r="T433" s="93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200</v>
      </c>
      <c r="AU433" s="18" t="s">
        <v>81</v>
      </c>
    </row>
    <row r="434" s="2" customFormat="1">
      <c r="A434" s="39"/>
      <c r="B434" s="40"/>
      <c r="C434" s="41"/>
      <c r="D434" s="248" t="s">
        <v>277</v>
      </c>
      <c r="E434" s="41"/>
      <c r="F434" s="284" t="s">
        <v>2449</v>
      </c>
      <c r="G434" s="41"/>
      <c r="H434" s="41"/>
      <c r="I434" s="145"/>
      <c r="J434" s="41"/>
      <c r="K434" s="41"/>
      <c r="L434" s="45"/>
      <c r="M434" s="250"/>
      <c r="N434" s="251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277</v>
      </c>
      <c r="AU434" s="18" t="s">
        <v>81</v>
      </c>
    </row>
    <row r="435" s="2" customFormat="1" ht="16.5" customHeight="1">
      <c r="A435" s="39"/>
      <c r="B435" s="40"/>
      <c r="C435" s="285" t="s">
        <v>511</v>
      </c>
      <c r="D435" s="285" t="s">
        <v>341</v>
      </c>
      <c r="E435" s="286" t="s">
        <v>2459</v>
      </c>
      <c r="F435" s="287" t="s">
        <v>2460</v>
      </c>
      <c r="G435" s="288" t="s">
        <v>370</v>
      </c>
      <c r="H435" s="289">
        <v>1</v>
      </c>
      <c r="I435" s="290"/>
      <c r="J435" s="289">
        <f>ROUND(I435*H435,2)</f>
        <v>0</v>
      </c>
      <c r="K435" s="287" t="s">
        <v>1879</v>
      </c>
      <c r="L435" s="291"/>
      <c r="M435" s="292" t="s">
        <v>1</v>
      </c>
      <c r="N435" s="293" t="s">
        <v>38</v>
      </c>
      <c r="O435" s="92"/>
      <c r="P435" s="244">
        <f>O435*H435</f>
        <v>0</v>
      </c>
      <c r="Q435" s="244">
        <v>0.012200000000000001</v>
      </c>
      <c r="R435" s="244">
        <f>Q435*H435</f>
        <v>0.012200000000000001</v>
      </c>
      <c r="S435" s="244">
        <v>0</v>
      </c>
      <c r="T435" s="245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46" t="s">
        <v>255</v>
      </c>
      <c r="AT435" s="246" t="s">
        <v>341</v>
      </c>
      <c r="AU435" s="246" t="s">
        <v>81</v>
      </c>
      <c r="AY435" s="18" t="s">
        <v>191</v>
      </c>
      <c r="BE435" s="247">
        <f>IF(N435="základní",J435,0)</f>
        <v>0</v>
      </c>
      <c r="BF435" s="247">
        <f>IF(N435="snížená",J435,0)</f>
        <v>0</v>
      </c>
      <c r="BG435" s="247">
        <f>IF(N435="zákl. přenesená",J435,0)</f>
        <v>0</v>
      </c>
      <c r="BH435" s="247">
        <f>IF(N435="sníž. přenesená",J435,0)</f>
        <v>0</v>
      </c>
      <c r="BI435" s="247">
        <f>IF(N435="nulová",J435,0)</f>
        <v>0</v>
      </c>
      <c r="BJ435" s="18" t="s">
        <v>81</v>
      </c>
      <c r="BK435" s="247">
        <f>ROUND(I435*H435,2)</f>
        <v>0</v>
      </c>
      <c r="BL435" s="18" t="s">
        <v>198</v>
      </c>
      <c r="BM435" s="246" t="s">
        <v>2461</v>
      </c>
    </row>
    <row r="436" s="2" customFormat="1">
      <c r="A436" s="39"/>
      <c r="B436" s="40"/>
      <c r="C436" s="41"/>
      <c r="D436" s="248" t="s">
        <v>200</v>
      </c>
      <c r="E436" s="41"/>
      <c r="F436" s="249" t="s">
        <v>2460</v>
      </c>
      <c r="G436" s="41"/>
      <c r="H436" s="41"/>
      <c r="I436" s="145"/>
      <c r="J436" s="41"/>
      <c r="K436" s="41"/>
      <c r="L436" s="45"/>
      <c r="M436" s="250"/>
      <c r="N436" s="251"/>
      <c r="O436" s="92"/>
      <c r="P436" s="92"/>
      <c r="Q436" s="92"/>
      <c r="R436" s="92"/>
      <c r="S436" s="92"/>
      <c r="T436" s="93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200</v>
      </c>
      <c r="AU436" s="18" t="s">
        <v>81</v>
      </c>
    </row>
    <row r="437" s="2" customFormat="1">
      <c r="A437" s="39"/>
      <c r="B437" s="40"/>
      <c r="C437" s="41"/>
      <c r="D437" s="248" t="s">
        <v>277</v>
      </c>
      <c r="E437" s="41"/>
      <c r="F437" s="284" t="s">
        <v>2449</v>
      </c>
      <c r="G437" s="41"/>
      <c r="H437" s="41"/>
      <c r="I437" s="145"/>
      <c r="J437" s="41"/>
      <c r="K437" s="41"/>
      <c r="L437" s="45"/>
      <c r="M437" s="250"/>
      <c r="N437" s="251"/>
      <c r="O437" s="92"/>
      <c r="P437" s="92"/>
      <c r="Q437" s="92"/>
      <c r="R437" s="92"/>
      <c r="S437" s="92"/>
      <c r="T437" s="93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277</v>
      </c>
      <c r="AU437" s="18" t="s">
        <v>81</v>
      </c>
    </row>
    <row r="438" s="2" customFormat="1" ht="16.5" customHeight="1">
      <c r="A438" s="39"/>
      <c r="B438" s="40"/>
      <c r="C438" s="285" t="s">
        <v>639</v>
      </c>
      <c r="D438" s="285" t="s">
        <v>341</v>
      </c>
      <c r="E438" s="286" t="s">
        <v>2462</v>
      </c>
      <c r="F438" s="287" t="s">
        <v>2463</v>
      </c>
      <c r="G438" s="288" t="s">
        <v>314</v>
      </c>
      <c r="H438" s="289">
        <v>111.09999999999999</v>
      </c>
      <c r="I438" s="290"/>
      <c r="J438" s="289">
        <f>ROUND(I438*H438,2)</f>
        <v>0</v>
      </c>
      <c r="K438" s="287" t="s">
        <v>1879</v>
      </c>
      <c r="L438" s="291"/>
      <c r="M438" s="292" t="s">
        <v>1</v>
      </c>
      <c r="N438" s="293" t="s">
        <v>38</v>
      </c>
      <c r="O438" s="92"/>
      <c r="P438" s="244">
        <f>O438*H438</f>
        <v>0</v>
      </c>
      <c r="Q438" s="244">
        <v>0.0229</v>
      </c>
      <c r="R438" s="244">
        <f>Q438*H438</f>
        <v>2.54419</v>
      </c>
      <c r="S438" s="244">
        <v>0</v>
      </c>
      <c r="T438" s="245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46" t="s">
        <v>255</v>
      </c>
      <c r="AT438" s="246" t="s">
        <v>341</v>
      </c>
      <c r="AU438" s="246" t="s">
        <v>81</v>
      </c>
      <c r="AY438" s="18" t="s">
        <v>191</v>
      </c>
      <c r="BE438" s="247">
        <f>IF(N438="základní",J438,0)</f>
        <v>0</v>
      </c>
      <c r="BF438" s="247">
        <f>IF(N438="snížená",J438,0)</f>
        <v>0</v>
      </c>
      <c r="BG438" s="247">
        <f>IF(N438="zákl. přenesená",J438,0)</f>
        <v>0</v>
      </c>
      <c r="BH438" s="247">
        <f>IF(N438="sníž. přenesená",J438,0)</f>
        <v>0</v>
      </c>
      <c r="BI438" s="247">
        <f>IF(N438="nulová",J438,0)</f>
        <v>0</v>
      </c>
      <c r="BJ438" s="18" t="s">
        <v>81</v>
      </c>
      <c r="BK438" s="247">
        <f>ROUND(I438*H438,2)</f>
        <v>0</v>
      </c>
      <c r="BL438" s="18" t="s">
        <v>198</v>
      </c>
      <c r="BM438" s="246" t="s">
        <v>2464</v>
      </c>
    </row>
    <row r="439" s="2" customFormat="1">
      <c r="A439" s="39"/>
      <c r="B439" s="40"/>
      <c r="C439" s="41"/>
      <c r="D439" s="248" t="s">
        <v>200</v>
      </c>
      <c r="E439" s="41"/>
      <c r="F439" s="249" t="s">
        <v>2463</v>
      </c>
      <c r="G439" s="41"/>
      <c r="H439" s="41"/>
      <c r="I439" s="145"/>
      <c r="J439" s="41"/>
      <c r="K439" s="41"/>
      <c r="L439" s="45"/>
      <c r="M439" s="250"/>
      <c r="N439" s="251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200</v>
      </c>
      <c r="AU439" s="18" t="s">
        <v>81</v>
      </c>
    </row>
    <row r="440" s="2" customFormat="1">
      <c r="A440" s="39"/>
      <c r="B440" s="40"/>
      <c r="C440" s="41"/>
      <c r="D440" s="248" t="s">
        <v>277</v>
      </c>
      <c r="E440" s="41"/>
      <c r="F440" s="284" t="s">
        <v>2465</v>
      </c>
      <c r="G440" s="41"/>
      <c r="H440" s="41"/>
      <c r="I440" s="145"/>
      <c r="J440" s="41"/>
      <c r="K440" s="41"/>
      <c r="L440" s="45"/>
      <c r="M440" s="297"/>
      <c r="N440" s="298"/>
      <c r="O440" s="299"/>
      <c r="P440" s="299"/>
      <c r="Q440" s="299"/>
      <c r="R440" s="299"/>
      <c r="S440" s="299"/>
      <c r="T440" s="300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277</v>
      </c>
      <c r="AU440" s="18" t="s">
        <v>81</v>
      </c>
    </row>
    <row r="441" s="2" customFormat="1" ht="6.96" customHeight="1">
      <c r="A441" s="39"/>
      <c r="B441" s="67"/>
      <c r="C441" s="68"/>
      <c r="D441" s="68"/>
      <c r="E441" s="68"/>
      <c r="F441" s="68"/>
      <c r="G441" s="68"/>
      <c r="H441" s="68"/>
      <c r="I441" s="184"/>
      <c r="J441" s="68"/>
      <c r="K441" s="68"/>
      <c r="L441" s="45"/>
      <c r="M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</row>
  </sheetData>
  <sheetProtection sheet="1" autoFilter="0" formatColumns="0" formatRows="0" objects="1" scenarios="1" spinCount="100000" saltValue="qWn/axbr1GIE1JzofHgbguSxZ5yUlEjV3EazcB6ekBhNFc0ww8+UijYaekBY4qIk51swmUJJZTXxIX0mj2jF1Q==" hashValue="61FQbk5yH3cs7Jsqnb5qHJvhaE2gt6rQ9xmzSOZ8ArQQqChlzR9xIKfbXWmX/d1SBf7ZjR1fXePwwcg4ehb9CQ==" algorithmName="SHA-512" password="CC35"/>
  <autoFilter ref="C133:K440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  <c r="AZ2" s="301" t="s">
        <v>2466</v>
      </c>
      <c r="BA2" s="301" t="s">
        <v>1</v>
      </c>
      <c r="BB2" s="301" t="s">
        <v>1</v>
      </c>
      <c r="BC2" s="301" t="s">
        <v>2467</v>
      </c>
      <c r="BD2" s="301" t="s">
        <v>83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  <c r="AZ3" s="301" t="s">
        <v>2468</v>
      </c>
      <c r="BA3" s="301" t="s">
        <v>1</v>
      </c>
      <c r="BB3" s="301" t="s">
        <v>1</v>
      </c>
      <c r="BC3" s="301" t="s">
        <v>2469</v>
      </c>
      <c r="BD3" s="301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  <c r="AZ4" s="301" t="s">
        <v>2470</v>
      </c>
      <c r="BA4" s="301" t="s">
        <v>1</v>
      </c>
      <c r="BB4" s="301" t="s">
        <v>1</v>
      </c>
      <c r="BC4" s="301" t="s">
        <v>2469</v>
      </c>
      <c r="BD4" s="301" t="s">
        <v>83</v>
      </c>
    </row>
    <row r="5" s="1" customFormat="1" ht="6.96" customHeight="1">
      <c r="B5" s="21"/>
      <c r="I5" s="137"/>
      <c r="L5" s="21"/>
      <c r="AZ5" s="301" t="s">
        <v>2471</v>
      </c>
      <c r="BA5" s="301" t="s">
        <v>1</v>
      </c>
      <c r="BB5" s="301" t="s">
        <v>1</v>
      </c>
      <c r="BC5" s="301" t="s">
        <v>2472</v>
      </c>
      <c r="BD5" s="301" t="s">
        <v>83</v>
      </c>
    </row>
    <row r="6" s="1" customFormat="1" ht="12" customHeight="1">
      <c r="B6" s="21"/>
      <c r="D6" s="143" t="s">
        <v>15</v>
      </c>
      <c r="I6" s="137"/>
      <c r="L6" s="21"/>
      <c r="AZ6" s="301" t="s">
        <v>2473</v>
      </c>
      <c r="BA6" s="301" t="s">
        <v>1</v>
      </c>
      <c r="BB6" s="301" t="s">
        <v>1</v>
      </c>
      <c r="BC6" s="301" t="s">
        <v>2474</v>
      </c>
      <c r="BD6" s="301" t="s">
        <v>83</v>
      </c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  <c r="AZ7" s="301" t="s">
        <v>2475</v>
      </c>
      <c r="BA7" s="301" t="s">
        <v>1</v>
      </c>
      <c r="BB7" s="301" t="s">
        <v>1</v>
      </c>
      <c r="BC7" s="301" t="s">
        <v>2476</v>
      </c>
      <c r="BD7" s="301" t="s">
        <v>83</v>
      </c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301" t="s">
        <v>2477</v>
      </c>
      <c r="BA8" s="301" t="s">
        <v>1</v>
      </c>
      <c r="BB8" s="301" t="s">
        <v>1</v>
      </c>
      <c r="BC8" s="301" t="s">
        <v>2478</v>
      </c>
      <c r="BD8" s="301" t="s">
        <v>83</v>
      </c>
    </row>
    <row r="9" s="2" customFormat="1" ht="16.5" customHeight="1">
      <c r="A9" s="39"/>
      <c r="B9" s="45"/>
      <c r="C9" s="39"/>
      <c r="D9" s="39"/>
      <c r="E9" s="146" t="s">
        <v>2479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301" t="s">
        <v>2480</v>
      </c>
      <c r="BA9" s="301" t="s">
        <v>1</v>
      </c>
      <c r="BB9" s="301" t="s">
        <v>1</v>
      </c>
      <c r="BC9" s="301" t="s">
        <v>2478</v>
      </c>
      <c r="BD9" s="301" t="s">
        <v>83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301" t="s">
        <v>2481</v>
      </c>
      <c r="BA10" s="301" t="s">
        <v>1</v>
      </c>
      <c r="BB10" s="301" t="s">
        <v>1</v>
      </c>
      <c r="BC10" s="301" t="s">
        <v>2482</v>
      </c>
      <c r="BD10" s="301" t="s">
        <v>83</v>
      </c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301" t="s">
        <v>2483</v>
      </c>
      <c r="BA11" s="301" t="s">
        <v>1</v>
      </c>
      <c r="BB11" s="301" t="s">
        <v>1</v>
      </c>
      <c r="BC11" s="301" t="s">
        <v>2484</v>
      </c>
      <c r="BD11" s="301" t="s">
        <v>83</v>
      </c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301" t="s">
        <v>2485</v>
      </c>
      <c r="BA12" s="301" t="s">
        <v>1</v>
      </c>
      <c r="BB12" s="301" t="s">
        <v>1</v>
      </c>
      <c r="BC12" s="301" t="s">
        <v>2486</v>
      </c>
      <c r="BD12" s="301" t="s">
        <v>83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Z13" s="301" t="s">
        <v>2487</v>
      </c>
      <c r="BA13" s="301" t="s">
        <v>1</v>
      </c>
      <c r="BB13" s="301" t="s">
        <v>1</v>
      </c>
      <c r="BC13" s="301" t="s">
        <v>2488</v>
      </c>
      <c r="BD13" s="301" t="s">
        <v>83</v>
      </c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Z14" s="301" t="s">
        <v>2489</v>
      </c>
      <c r="BA14" s="301" t="s">
        <v>1</v>
      </c>
      <c r="BB14" s="301" t="s">
        <v>1</v>
      </c>
      <c r="BC14" s="301" t="s">
        <v>2488</v>
      </c>
      <c r="BD14" s="301" t="s">
        <v>83</v>
      </c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Z15" s="301" t="s">
        <v>2490</v>
      </c>
      <c r="BA15" s="301" t="s">
        <v>1</v>
      </c>
      <c r="BB15" s="301" t="s">
        <v>1</v>
      </c>
      <c r="BC15" s="301" t="s">
        <v>299</v>
      </c>
      <c r="BD15" s="301" t="s">
        <v>83</v>
      </c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Z16" s="301" t="s">
        <v>2491</v>
      </c>
      <c r="BA16" s="301" t="s">
        <v>1</v>
      </c>
      <c r="BB16" s="301" t="s">
        <v>1</v>
      </c>
      <c r="BC16" s="301" t="s">
        <v>2492</v>
      </c>
      <c r="BD16" s="301" t="s">
        <v>83</v>
      </c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Z17" s="301" t="s">
        <v>2493</v>
      </c>
      <c r="BA17" s="301" t="s">
        <v>1</v>
      </c>
      <c r="BB17" s="301" t="s">
        <v>1</v>
      </c>
      <c r="BC17" s="301" t="s">
        <v>2494</v>
      </c>
      <c r="BD17" s="301" t="s">
        <v>83</v>
      </c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Z18" s="301" t="s">
        <v>2495</v>
      </c>
      <c r="BA18" s="301" t="s">
        <v>1</v>
      </c>
      <c r="BB18" s="301" t="s">
        <v>1</v>
      </c>
      <c r="BC18" s="301" t="s">
        <v>2496</v>
      </c>
      <c r="BD18" s="301" t="s">
        <v>83</v>
      </c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Z19" s="301" t="s">
        <v>2497</v>
      </c>
      <c r="BA19" s="301" t="s">
        <v>1</v>
      </c>
      <c r="BB19" s="301" t="s">
        <v>1</v>
      </c>
      <c r="BC19" s="301" t="s">
        <v>2498</v>
      </c>
      <c r="BD19" s="301" t="s">
        <v>83</v>
      </c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2499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ROUND((SUM(BE128:BE377)),  2)</f>
        <v>0</v>
      </c>
      <c r="G33" s="39"/>
      <c r="H33" s="39"/>
      <c r="I33" s="163">
        <v>0.20999999999999999</v>
      </c>
      <c r="J33" s="162">
        <f>ROUND(((SUM(BE128:BE377))*I33),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ROUND((SUM(BF128:BF377)),  2)</f>
        <v>0</v>
      </c>
      <c r="G34" s="39"/>
      <c r="H34" s="39"/>
      <c r="I34" s="163">
        <v>0.14999999999999999</v>
      </c>
      <c r="J34" s="162">
        <f>ROUND(((SUM(BF128:BF377))*I34),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ROUND((SUM(BG128:BG377)),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ROUND((SUM(BH128:BH377)),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ROUND((SUM(BI128:BI377)),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16-61 - STL plynovod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>PLYNPROJEKT MB, spol. sr.o.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J129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J130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2500</v>
      </c>
      <c r="E99" s="204"/>
      <c r="F99" s="204"/>
      <c r="G99" s="204"/>
      <c r="H99" s="204"/>
      <c r="I99" s="205"/>
      <c r="J99" s="206">
        <f>J261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202"/>
      <c r="D100" s="203" t="s">
        <v>2501</v>
      </c>
      <c r="E100" s="204"/>
      <c r="F100" s="204"/>
      <c r="G100" s="204"/>
      <c r="H100" s="204"/>
      <c r="I100" s="205"/>
      <c r="J100" s="206">
        <f>J264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4"/>
      <c r="C101" s="195"/>
      <c r="D101" s="196" t="s">
        <v>1545</v>
      </c>
      <c r="E101" s="197"/>
      <c r="F101" s="197"/>
      <c r="G101" s="197"/>
      <c r="H101" s="197"/>
      <c r="I101" s="198"/>
      <c r="J101" s="199">
        <f>J269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1"/>
      <c r="C102" s="202"/>
      <c r="D102" s="203" t="s">
        <v>2502</v>
      </c>
      <c r="E102" s="204"/>
      <c r="F102" s="204"/>
      <c r="G102" s="204"/>
      <c r="H102" s="204"/>
      <c r="I102" s="205"/>
      <c r="J102" s="206">
        <f>J270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4"/>
      <c r="C103" s="195"/>
      <c r="D103" s="196" t="s">
        <v>2503</v>
      </c>
      <c r="E103" s="197"/>
      <c r="F103" s="197"/>
      <c r="G103" s="197"/>
      <c r="H103" s="197"/>
      <c r="I103" s="198"/>
      <c r="J103" s="199">
        <f>J278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1"/>
      <c r="C104" s="202"/>
      <c r="D104" s="203" t="s">
        <v>2504</v>
      </c>
      <c r="E104" s="204"/>
      <c r="F104" s="204"/>
      <c r="G104" s="204"/>
      <c r="H104" s="204"/>
      <c r="I104" s="205"/>
      <c r="J104" s="206">
        <f>J279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202"/>
      <c r="D105" s="203" t="s">
        <v>2505</v>
      </c>
      <c r="E105" s="204"/>
      <c r="F105" s="204"/>
      <c r="G105" s="204"/>
      <c r="H105" s="204"/>
      <c r="I105" s="205"/>
      <c r="J105" s="206">
        <f>J284</f>
        <v>0</v>
      </c>
      <c r="K105" s="202"/>
      <c r="L105" s="20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4"/>
      <c r="C106" s="195"/>
      <c r="D106" s="196" t="s">
        <v>2506</v>
      </c>
      <c r="E106" s="197"/>
      <c r="F106" s="197"/>
      <c r="G106" s="197"/>
      <c r="H106" s="197"/>
      <c r="I106" s="198"/>
      <c r="J106" s="199">
        <f>J349</f>
        <v>0</v>
      </c>
      <c r="K106" s="195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1"/>
      <c r="C107" s="202"/>
      <c r="D107" s="203" t="s">
        <v>2507</v>
      </c>
      <c r="E107" s="204"/>
      <c r="F107" s="204"/>
      <c r="G107" s="204"/>
      <c r="H107" s="204"/>
      <c r="I107" s="205"/>
      <c r="J107" s="206">
        <f>J352</f>
        <v>0</v>
      </c>
      <c r="K107" s="202"/>
      <c r="L107" s="20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4"/>
      <c r="C108" s="195"/>
      <c r="D108" s="196" t="s">
        <v>175</v>
      </c>
      <c r="E108" s="197"/>
      <c r="F108" s="197"/>
      <c r="G108" s="197"/>
      <c r="H108" s="197"/>
      <c r="I108" s="198"/>
      <c r="J108" s="199">
        <f>J371</f>
        <v>0</v>
      </c>
      <c r="K108" s="195"/>
      <c r="L108" s="20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184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187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176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8" t="str">
        <f>E7</f>
        <v>Rekonstrukce TT na ul. Pavlova vč. zastávky Rodimcevova</v>
      </c>
      <c r="F118" s="33"/>
      <c r="G118" s="33"/>
      <c r="H118" s="33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160</v>
      </c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E9</f>
        <v>SO 16-61 - STL plynovod</v>
      </c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145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 xml:space="preserve"> </v>
      </c>
      <c r="G122" s="41"/>
      <c r="H122" s="41"/>
      <c r="I122" s="148" t="s">
        <v>21</v>
      </c>
      <c r="J122" s="80" t="str">
        <f>IF(J12="","",J12)</f>
        <v>19. 11. 2019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 xml:space="preserve"> </v>
      </c>
      <c r="G124" s="41"/>
      <c r="H124" s="41"/>
      <c r="I124" s="148" t="s">
        <v>29</v>
      </c>
      <c r="J124" s="37" t="str">
        <f>E21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148" t="s">
        <v>31</v>
      </c>
      <c r="J125" s="37" t="str">
        <f>E24</f>
        <v>PLYNPROJEKT MB, spol. sr.o.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145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8"/>
      <c r="B127" s="209"/>
      <c r="C127" s="210" t="s">
        <v>177</v>
      </c>
      <c r="D127" s="211" t="s">
        <v>58</v>
      </c>
      <c r="E127" s="211" t="s">
        <v>54</v>
      </c>
      <c r="F127" s="211" t="s">
        <v>55</v>
      </c>
      <c r="G127" s="211" t="s">
        <v>178</v>
      </c>
      <c r="H127" s="211" t="s">
        <v>179</v>
      </c>
      <c r="I127" s="212" t="s">
        <v>180</v>
      </c>
      <c r="J127" s="211" t="s">
        <v>164</v>
      </c>
      <c r="K127" s="213" t="s">
        <v>181</v>
      </c>
      <c r="L127" s="214"/>
      <c r="M127" s="101" t="s">
        <v>1</v>
      </c>
      <c r="N127" s="102" t="s">
        <v>37</v>
      </c>
      <c r="O127" s="102" t="s">
        <v>182</v>
      </c>
      <c r="P127" s="102" t="s">
        <v>183</v>
      </c>
      <c r="Q127" s="102" t="s">
        <v>184</v>
      </c>
      <c r="R127" s="102" t="s">
        <v>185</v>
      </c>
      <c r="S127" s="102" t="s">
        <v>186</v>
      </c>
      <c r="T127" s="103" t="s">
        <v>187</v>
      </c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</row>
    <row r="128" s="2" customFormat="1" ht="22.8" customHeight="1">
      <c r="A128" s="39"/>
      <c r="B128" s="40"/>
      <c r="C128" s="108" t="s">
        <v>188</v>
      </c>
      <c r="D128" s="41"/>
      <c r="E128" s="41"/>
      <c r="F128" s="41"/>
      <c r="G128" s="41"/>
      <c r="H128" s="41"/>
      <c r="I128" s="145"/>
      <c r="J128" s="215">
        <f>BK128</f>
        <v>0</v>
      </c>
      <c r="K128" s="41"/>
      <c r="L128" s="45"/>
      <c r="M128" s="104"/>
      <c r="N128" s="216"/>
      <c r="O128" s="105"/>
      <c r="P128" s="217">
        <f>P129+P269+P278+P349+P371</f>
        <v>0</v>
      </c>
      <c r="Q128" s="105"/>
      <c r="R128" s="217">
        <f>R129+R269+R278+R349+R371</f>
        <v>36.442864</v>
      </c>
      <c r="S128" s="105"/>
      <c r="T128" s="218">
        <f>T129+T269+T278+T349+T371</f>
        <v>6.9447499999999991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72</v>
      </c>
      <c r="AU128" s="18" t="s">
        <v>166</v>
      </c>
      <c r="BK128" s="219">
        <f>BK129+BK269+BK278+BK349+BK371</f>
        <v>0</v>
      </c>
    </row>
    <row r="129" s="12" customFormat="1" ht="25.92" customHeight="1">
      <c r="A129" s="12"/>
      <c r="B129" s="220"/>
      <c r="C129" s="221"/>
      <c r="D129" s="222" t="s">
        <v>72</v>
      </c>
      <c r="E129" s="223" t="s">
        <v>189</v>
      </c>
      <c r="F129" s="223" t="s">
        <v>190</v>
      </c>
      <c r="G129" s="221"/>
      <c r="H129" s="221"/>
      <c r="I129" s="224"/>
      <c r="J129" s="225">
        <f>BK129</f>
        <v>0</v>
      </c>
      <c r="K129" s="221"/>
      <c r="L129" s="226"/>
      <c r="M129" s="227"/>
      <c r="N129" s="228"/>
      <c r="O129" s="228"/>
      <c r="P129" s="229">
        <f>P130+P261+P264</f>
        <v>0</v>
      </c>
      <c r="Q129" s="228"/>
      <c r="R129" s="229">
        <f>R130+R261+R264</f>
        <v>36.163844000000005</v>
      </c>
      <c r="S129" s="228"/>
      <c r="T129" s="230">
        <f>T130+T261+T264</f>
        <v>6.9447499999999991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1" t="s">
        <v>81</v>
      </c>
      <c r="AT129" s="232" t="s">
        <v>72</v>
      </c>
      <c r="AU129" s="232" t="s">
        <v>73</v>
      </c>
      <c r="AY129" s="231" t="s">
        <v>191</v>
      </c>
      <c r="BK129" s="233">
        <f>BK130+BK261+BK264</f>
        <v>0</v>
      </c>
    </row>
    <row r="130" s="12" customFormat="1" ht="22.8" customHeight="1">
      <c r="A130" s="12"/>
      <c r="B130" s="220"/>
      <c r="C130" s="221"/>
      <c r="D130" s="222" t="s">
        <v>72</v>
      </c>
      <c r="E130" s="234" t="s">
        <v>81</v>
      </c>
      <c r="F130" s="234" t="s">
        <v>1059</v>
      </c>
      <c r="G130" s="221"/>
      <c r="H130" s="221"/>
      <c r="I130" s="224"/>
      <c r="J130" s="235">
        <f>BK130</f>
        <v>0</v>
      </c>
      <c r="K130" s="221"/>
      <c r="L130" s="226"/>
      <c r="M130" s="227"/>
      <c r="N130" s="228"/>
      <c r="O130" s="228"/>
      <c r="P130" s="229">
        <f>SUM(P131:P260)</f>
        <v>0</v>
      </c>
      <c r="Q130" s="228"/>
      <c r="R130" s="229">
        <f>SUM(R131:R260)</f>
        <v>36.146144</v>
      </c>
      <c r="S130" s="228"/>
      <c r="T130" s="230">
        <f>SUM(T131:T260)</f>
        <v>6.9447499999999991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1" t="s">
        <v>81</v>
      </c>
      <c r="AT130" s="232" t="s">
        <v>72</v>
      </c>
      <c r="AU130" s="232" t="s">
        <v>81</v>
      </c>
      <c r="AY130" s="231" t="s">
        <v>191</v>
      </c>
      <c r="BK130" s="233">
        <f>SUM(BK131:BK260)</f>
        <v>0</v>
      </c>
    </row>
    <row r="131" s="2" customFormat="1" ht="21.75" customHeight="1">
      <c r="A131" s="39"/>
      <c r="B131" s="40"/>
      <c r="C131" s="236" t="s">
        <v>81</v>
      </c>
      <c r="D131" s="236" t="s">
        <v>194</v>
      </c>
      <c r="E131" s="237" t="s">
        <v>2508</v>
      </c>
      <c r="F131" s="238" t="s">
        <v>2509</v>
      </c>
      <c r="G131" s="239" t="s">
        <v>197</v>
      </c>
      <c r="H131" s="240">
        <v>2.7000000000000002</v>
      </c>
      <c r="I131" s="241"/>
      <c r="J131" s="240">
        <f>ROUND(I131*H131,2)</f>
        <v>0</v>
      </c>
      <c r="K131" s="238" t="s">
        <v>275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0.26000000000000001</v>
      </c>
      <c r="T131" s="245">
        <f>S131*H131</f>
        <v>0.70200000000000007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2510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2509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13" customFormat="1">
      <c r="A133" s="13"/>
      <c r="B133" s="252"/>
      <c r="C133" s="253"/>
      <c r="D133" s="248" t="s">
        <v>201</v>
      </c>
      <c r="E133" s="254" t="s">
        <v>1</v>
      </c>
      <c r="F133" s="255" t="s">
        <v>2511</v>
      </c>
      <c r="G133" s="253"/>
      <c r="H133" s="254" t="s">
        <v>1</v>
      </c>
      <c r="I133" s="256"/>
      <c r="J133" s="253"/>
      <c r="K133" s="253"/>
      <c r="L133" s="257"/>
      <c r="M133" s="258"/>
      <c r="N133" s="259"/>
      <c r="O133" s="259"/>
      <c r="P133" s="259"/>
      <c r="Q133" s="259"/>
      <c r="R133" s="259"/>
      <c r="S133" s="259"/>
      <c r="T133" s="26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1" t="s">
        <v>201</v>
      </c>
      <c r="AU133" s="261" t="s">
        <v>83</v>
      </c>
      <c r="AV133" s="13" t="s">
        <v>81</v>
      </c>
      <c r="AW133" s="13" t="s">
        <v>30</v>
      </c>
      <c r="AX133" s="13" t="s">
        <v>73</v>
      </c>
      <c r="AY133" s="261" t="s">
        <v>191</v>
      </c>
    </row>
    <row r="134" s="14" customFormat="1">
      <c r="A134" s="14"/>
      <c r="B134" s="262"/>
      <c r="C134" s="263"/>
      <c r="D134" s="248" t="s">
        <v>201</v>
      </c>
      <c r="E134" s="264" t="s">
        <v>1</v>
      </c>
      <c r="F134" s="265" t="s">
        <v>2512</v>
      </c>
      <c r="G134" s="263"/>
      <c r="H134" s="266">
        <v>2.7000000000000002</v>
      </c>
      <c r="I134" s="267"/>
      <c r="J134" s="263"/>
      <c r="K134" s="263"/>
      <c r="L134" s="268"/>
      <c r="M134" s="269"/>
      <c r="N134" s="270"/>
      <c r="O134" s="270"/>
      <c r="P134" s="270"/>
      <c r="Q134" s="270"/>
      <c r="R134" s="270"/>
      <c r="S134" s="270"/>
      <c r="T134" s="27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2" t="s">
        <v>201</v>
      </c>
      <c r="AU134" s="272" t="s">
        <v>83</v>
      </c>
      <c r="AV134" s="14" t="s">
        <v>83</v>
      </c>
      <c r="AW134" s="14" t="s">
        <v>30</v>
      </c>
      <c r="AX134" s="14" t="s">
        <v>73</v>
      </c>
      <c r="AY134" s="272" t="s">
        <v>191</v>
      </c>
    </row>
    <row r="135" s="15" customFormat="1">
      <c r="A135" s="15"/>
      <c r="B135" s="273"/>
      <c r="C135" s="274"/>
      <c r="D135" s="248" t="s">
        <v>201</v>
      </c>
      <c r="E135" s="275" t="s">
        <v>1</v>
      </c>
      <c r="F135" s="276" t="s">
        <v>205</v>
      </c>
      <c r="G135" s="274"/>
      <c r="H135" s="277">
        <v>2.7000000000000002</v>
      </c>
      <c r="I135" s="278"/>
      <c r="J135" s="274"/>
      <c r="K135" s="274"/>
      <c r="L135" s="279"/>
      <c r="M135" s="280"/>
      <c r="N135" s="281"/>
      <c r="O135" s="281"/>
      <c r="P135" s="281"/>
      <c r="Q135" s="281"/>
      <c r="R135" s="281"/>
      <c r="S135" s="281"/>
      <c r="T135" s="28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3" t="s">
        <v>201</v>
      </c>
      <c r="AU135" s="283" t="s">
        <v>83</v>
      </c>
      <c r="AV135" s="15" t="s">
        <v>198</v>
      </c>
      <c r="AW135" s="15" t="s">
        <v>30</v>
      </c>
      <c r="AX135" s="15" t="s">
        <v>81</v>
      </c>
      <c r="AY135" s="283" t="s">
        <v>191</v>
      </c>
    </row>
    <row r="136" s="2" customFormat="1" ht="21.75" customHeight="1">
      <c r="A136" s="39"/>
      <c r="B136" s="40"/>
      <c r="C136" s="236" t="s">
        <v>83</v>
      </c>
      <c r="D136" s="236" t="s">
        <v>194</v>
      </c>
      <c r="E136" s="237" t="s">
        <v>2513</v>
      </c>
      <c r="F136" s="238" t="s">
        <v>2514</v>
      </c>
      <c r="G136" s="239" t="s">
        <v>197</v>
      </c>
      <c r="H136" s="240">
        <v>5.8499999999999996</v>
      </c>
      <c r="I136" s="241"/>
      <c r="J136" s="240">
        <f>ROUND(I136*H136,2)</f>
        <v>0</v>
      </c>
      <c r="K136" s="238" t="s">
        <v>2515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0.28999999999999998</v>
      </c>
      <c r="T136" s="245">
        <f>S136*H136</f>
        <v>1.6964999999999997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83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2516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2514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83</v>
      </c>
    </row>
    <row r="138" s="13" customFormat="1">
      <c r="A138" s="13"/>
      <c r="B138" s="252"/>
      <c r="C138" s="253"/>
      <c r="D138" s="248" t="s">
        <v>201</v>
      </c>
      <c r="E138" s="254" t="s">
        <v>1</v>
      </c>
      <c r="F138" s="255" t="s">
        <v>2517</v>
      </c>
      <c r="G138" s="253"/>
      <c r="H138" s="254" t="s">
        <v>1</v>
      </c>
      <c r="I138" s="256"/>
      <c r="J138" s="253"/>
      <c r="K138" s="253"/>
      <c r="L138" s="257"/>
      <c r="M138" s="258"/>
      <c r="N138" s="259"/>
      <c r="O138" s="259"/>
      <c r="P138" s="259"/>
      <c r="Q138" s="259"/>
      <c r="R138" s="259"/>
      <c r="S138" s="259"/>
      <c r="T138" s="26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1" t="s">
        <v>201</v>
      </c>
      <c r="AU138" s="261" t="s">
        <v>83</v>
      </c>
      <c r="AV138" s="13" t="s">
        <v>81</v>
      </c>
      <c r="AW138" s="13" t="s">
        <v>30</v>
      </c>
      <c r="AX138" s="13" t="s">
        <v>73</v>
      </c>
      <c r="AY138" s="261" t="s">
        <v>191</v>
      </c>
    </row>
    <row r="139" s="14" customFormat="1">
      <c r="A139" s="14"/>
      <c r="B139" s="262"/>
      <c r="C139" s="263"/>
      <c r="D139" s="248" t="s">
        <v>201</v>
      </c>
      <c r="E139" s="264" t="s">
        <v>1</v>
      </c>
      <c r="F139" s="265" t="s">
        <v>2518</v>
      </c>
      <c r="G139" s="263"/>
      <c r="H139" s="266">
        <v>3.1499999999999999</v>
      </c>
      <c r="I139" s="267"/>
      <c r="J139" s="263"/>
      <c r="K139" s="263"/>
      <c r="L139" s="268"/>
      <c r="M139" s="269"/>
      <c r="N139" s="270"/>
      <c r="O139" s="270"/>
      <c r="P139" s="270"/>
      <c r="Q139" s="270"/>
      <c r="R139" s="270"/>
      <c r="S139" s="270"/>
      <c r="T139" s="27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2" t="s">
        <v>201</v>
      </c>
      <c r="AU139" s="272" t="s">
        <v>83</v>
      </c>
      <c r="AV139" s="14" t="s">
        <v>83</v>
      </c>
      <c r="AW139" s="14" t="s">
        <v>30</v>
      </c>
      <c r="AX139" s="14" t="s">
        <v>73</v>
      </c>
      <c r="AY139" s="272" t="s">
        <v>191</v>
      </c>
    </row>
    <row r="140" s="13" customFormat="1">
      <c r="A140" s="13"/>
      <c r="B140" s="252"/>
      <c r="C140" s="253"/>
      <c r="D140" s="248" t="s">
        <v>201</v>
      </c>
      <c r="E140" s="254" t="s">
        <v>1</v>
      </c>
      <c r="F140" s="255" t="s">
        <v>2511</v>
      </c>
      <c r="G140" s="253"/>
      <c r="H140" s="254" t="s">
        <v>1</v>
      </c>
      <c r="I140" s="256"/>
      <c r="J140" s="253"/>
      <c r="K140" s="253"/>
      <c r="L140" s="257"/>
      <c r="M140" s="258"/>
      <c r="N140" s="259"/>
      <c r="O140" s="259"/>
      <c r="P140" s="259"/>
      <c r="Q140" s="259"/>
      <c r="R140" s="259"/>
      <c r="S140" s="259"/>
      <c r="T140" s="26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1" t="s">
        <v>201</v>
      </c>
      <c r="AU140" s="261" t="s">
        <v>83</v>
      </c>
      <c r="AV140" s="13" t="s">
        <v>81</v>
      </c>
      <c r="AW140" s="13" t="s">
        <v>30</v>
      </c>
      <c r="AX140" s="13" t="s">
        <v>73</v>
      </c>
      <c r="AY140" s="261" t="s">
        <v>191</v>
      </c>
    </row>
    <row r="141" s="14" customFormat="1">
      <c r="A141" s="14"/>
      <c r="B141" s="262"/>
      <c r="C141" s="263"/>
      <c r="D141" s="248" t="s">
        <v>201</v>
      </c>
      <c r="E141" s="264" t="s">
        <v>1</v>
      </c>
      <c r="F141" s="265" t="s">
        <v>2512</v>
      </c>
      <c r="G141" s="263"/>
      <c r="H141" s="266">
        <v>2.7000000000000002</v>
      </c>
      <c r="I141" s="267"/>
      <c r="J141" s="263"/>
      <c r="K141" s="263"/>
      <c r="L141" s="268"/>
      <c r="M141" s="269"/>
      <c r="N141" s="270"/>
      <c r="O141" s="270"/>
      <c r="P141" s="270"/>
      <c r="Q141" s="270"/>
      <c r="R141" s="270"/>
      <c r="S141" s="270"/>
      <c r="T141" s="27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2" t="s">
        <v>201</v>
      </c>
      <c r="AU141" s="272" t="s">
        <v>83</v>
      </c>
      <c r="AV141" s="14" t="s">
        <v>83</v>
      </c>
      <c r="AW141" s="14" t="s">
        <v>30</v>
      </c>
      <c r="AX141" s="14" t="s">
        <v>73</v>
      </c>
      <c r="AY141" s="272" t="s">
        <v>191</v>
      </c>
    </row>
    <row r="142" s="15" customFormat="1">
      <c r="A142" s="15"/>
      <c r="B142" s="273"/>
      <c r="C142" s="274"/>
      <c r="D142" s="248" t="s">
        <v>201</v>
      </c>
      <c r="E142" s="275" t="s">
        <v>1</v>
      </c>
      <c r="F142" s="276" t="s">
        <v>205</v>
      </c>
      <c r="G142" s="274"/>
      <c r="H142" s="277">
        <v>5.8499999999999996</v>
      </c>
      <c r="I142" s="278"/>
      <c r="J142" s="274"/>
      <c r="K142" s="274"/>
      <c r="L142" s="279"/>
      <c r="M142" s="280"/>
      <c r="N142" s="281"/>
      <c r="O142" s="281"/>
      <c r="P142" s="281"/>
      <c r="Q142" s="281"/>
      <c r="R142" s="281"/>
      <c r="S142" s="281"/>
      <c r="T142" s="282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3" t="s">
        <v>201</v>
      </c>
      <c r="AU142" s="283" t="s">
        <v>83</v>
      </c>
      <c r="AV142" s="15" t="s">
        <v>198</v>
      </c>
      <c r="AW142" s="15" t="s">
        <v>30</v>
      </c>
      <c r="AX142" s="15" t="s">
        <v>81</v>
      </c>
      <c r="AY142" s="283" t="s">
        <v>191</v>
      </c>
    </row>
    <row r="143" s="2" customFormat="1" ht="21.75" customHeight="1">
      <c r="A143" s="39"/>
      <c r="B143" s="40"/>
      <c r="C143" s="236" t="s">
        <v>212</v>
      </c>
      <c r="D143" s="236" t="s">
        <v>194</v>
      </c>
      <c r="E143" s="237" t="s">
        <v>2519</v>
      </c>
      <c r="F143" s="238" t="s">
        <v>2520</v>
      </c>
      <c r="G143" s="239" t="s">
        <v>197</v>
      </c>
      <c r="H143" s="240">
        <v>3.1499999999999999</v>
      </c>
      <c r="I143" s="241"/>
      <c r="J143" s="240">
        <f>ROUND(I143*H143,2)</f>
        <v>0</v>
      </c>
      <c r="K143" s="238" t="s">
        <v>2515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0.625</v>
      </c>
      <c r="T143" s="245">
        <f>S143*H143</f>
        <v>1.96875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2521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2520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83</v>
      </c>
    </row>
    <row r="145" s="13" customFormat="1">
      <c r="A145" s="13"/>
      <c r="B145" s="252"/>
      <c r="C145" s="253"/>
      <c r="D145" s="248" t="s">
        <v>201</v>
      </c>
      <c r="E145" s="254" t="s">
        <v>1</v>
      </c>
      <c r="F145" s="255" t="s">
        <v>2517</v>
      </c>
      <c r="G145" s="253"/>
      <c r="H145" s="254" t="s">
        <v>1</v>
      </c>
      <c r="I145" s="256"/>
      <c r="J145" s="253"/>
      <c r="K145" s="253"/>
      <c r="L145" s="257"/>
      <c r="M145" s="258"/>
      <c r="N145" s="259"/>
      <c r="O145" s="259"/>
      <c r="P145" s="259"/>
      <c r="Q145" s="259"/>
      <c r="R145" s="259"/>
      <c r="S145" s="259"/>
      <c r="T145" s="26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1" t="s">
        <v>201</v>
      </c>
      <c r="AU145" s="261" t="s">
        <v>83</v>
      </c>
      <c r="AV145" s="13" t="s">
        <v>81</v>
      </c>
      <c r="AW145" s="13" t="s">
        <v>30</v>
      </c>
      <c r="AX145" s="13" t="s">
        <v>73</v>
      </c>
      <c r="AY145" s="261" t="s">
        <v>191</v>
      </c>
    </row>
    <row r="146" s="14" customFormat="1">
      <c r="A146" s="14"/>
      <c r="B146" s="262"/>
      <c r="C146" s="263"/>
      <c r="D146" s="248" t="s">
        <v>201</v>
      </c>
      <c r="E146" s="264" t="s">
        <v>1</v>
      </c>
      <c r="F146" s="265" t="s">
        <v>2518</v>
      </c>
      <c r="G146" s="263"/>
      <c r="H146" s="266">
        <v>3.1499999999999999</v>
      </c>
      <c r="I146" s="267"/>
      <c r="J146" s="263"/>
      <c r="K146" s="263"/>
      <c r="L146" s="268"/>
      <c r="M146" s="269"/>
      <c r="N146" s="270"/>
      <c r="O146" s="270"/>
      <c r="P146" s="270"/>
      <c r="Q146" s="270"/>
      <c r="R146" s="270"/>
      <c r="S146" s="270"/>
      <c r="T146" s="27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2" t="s">
        <v>201</v>
      </c>
      <c r="AU146" s="272" t="s">
        <v>83</v>
      </c>
      <c r="AV146" s="14" t="s">
        <v>83</v>
      </c>
      <c r="AW146" s="14" t="s">
        <v>30</v>
      </c>
      <c r="AX146" s="14" t="s">
        <v>73</v>
      </c>
      <c r="AY146" s="272" t="s">
        <v>191</v>
      </c>
    </row>
    <row r="147" s="15" customFormat="1">
      <c r="A147" s="15"/>
      <c r="B147" s="273"/>
      <c r="C147" s="274"/>
      <c r="D147" s="248" t="s">
        <v>201</v>
      </c>
      <c r="E147" s="275" t="s">
        <v>1</v>
      </c>
      <c r="F147" s="276" t="s">
        <v>205</v>
      </c>
      <c r="G147" s="274"/>
      <c r="H147" s="277">
        <v>3.1499999999999999</v>
      </c>
      <c r="I147" s="278"/>
      <c r="J147" s="274"/>
      <c r="K147" s="274"/>
      <c r="L147" s="279"/>
      <c r="M147" s="280"/>
      <c r="N147" s="281"/>
      <c r="O147" s="281"/>
      <c r="P147" s="281"/>
      <c r="Q147" s="281"/>
      <c r="R147" s="281"/>
      <c r="S147" s="281"/>
      <c r="T147" s="28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83" t="s">
        <v>201</v>
      </c>
      <c r="AU147" s="283" t="s">
        <v>83</v>
      </c>
      <c r="AV147" s="15" t="s">
        <v>198</v>
      </c>
      <c r="AW147" s="15" t="s">
        <v>30</v>
      </c>
      <c r="AX147" s="15" t="s">
        <v>81</v>
      </c>
      <c r="AY147" s="283" t="s">
        <v>191</v>
      </c>
    </row>
    <row r="148" s="2" customFormat="1" ht="16.5" customHeight="1">
      <c r="A148" s="39"/>
      <c r="B148" s="40"/>
      <c r="C148" s="236" t="s">
        <v>198</v>
      </c>
      <c r="D148" s="236" t="s">
        <v>194</v>
      </c>
      <c r="E148" s="237" t="s">
        <v>2522</v>
      </c>
      <c r="F148" s="238" t="s">
        <v>2523</v>
      </c>
      <c r="G148" s="239" t="s">
        <v>197</v>
      </c>
      <c r="H148" s="240">
        <v>3.1499999999999999</v>
      </c>
      <c r="I148" s="241"/>
      <c r="J148" s="240">
        <f>ROUND(I148*H148,2)</f>
        <v>0</v>
      </c>
      <c r="K148" s="238" t="s">
        <v>2515</v>
      </c>
      <c r="L148" s="45"/>
      <c r="M148" s="242" t="s">
        <v>1</v>
      </c>
      <c r="N148" s="243" t="s">
        <v>38</v>
      </c>
      <c r="O148" s="92"/>
      <c r="P148" s="244">
        <f>O148*H148</f>
        <v>0</v>
      </c>
      <c r="Q148" s="244">
        <v>0</v>
      </c>
      <c r="R148" s="244">
        <f>Q148*H148</f>
        <v>0</v>
      </c>
      <c r="S148" s="244">
        <v>0.45000000000000001</v>
      </c>
      <c r="T148" s="245">
        <f>S148*H148</f>
        <v>1.4175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6" t="s">
        <v>198</v>
      </c>
      <c r="AT148" s="246" t="s">
        <v>194</v>
      </c>
      <c r="AU148" s="246" t="s">
        <v>83</v>
      </c>
      <c r="AY148" s="18" t="s">
        <v>191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18" t="s">
        <v>81</v>
      </c>
      <c r="BK148" s="247">
        <f>ROUND(I148*H148,2)</f>
        <v>0</v>
      </c>
      <c r="BL148" s="18" t="s">
        <v>198</v>
      </c>
      <c r="BM148" s="246" t="s">
        <v>2524</v>
      </c>
    </row>
    <row r="149" s="2" customFormat="1">
      <c r="A149" s="39"/>
      <c r="B149" s="40"/>
      <c r="C149" s="41"/>
      <c r="D149" s="248" t="s">
        <v>200</v>
      </c>
      <c r="E149" s="41"/>
      <c r="F149" s="249" t="s">
        <v>2523</v>
      </c>
      <c r="G149" s="41"/>
      <c r="H149" s="41"/>
      <c r="I149" s="145"/>
      <c r="J149" s="41"/>
      <c r="K149" s="41"/>
      <c r="L149" s="45"/>
      <c r="M149" s="250"/>
      <c r="N149" s="251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200</v>
      </c>
      <c r="AU149" s="18" t="s">
        <v>83</v>
      </c>
    </row>
    <row r="150" s="13" customFormat="1">
      <c r="A150" s="13"/>
      <c r="B150" s="252"/>
      <c r="C150" s="253"/>
      <c r="D150" s="248" t="s">
        <v>201</v>
      </c>
      <c r="E150" s="254" t="s">
        <v>1</v>
      </c>
      <c r="F150" s="255" t="s">
        <v>2517</v>
      </c>
      <c r="G150" s="253"/>
      <c r="H150" s="254" t="s">
        <v>1</v>
      </c>
      <c r="I150" s="256"/>
      <c r="J150" s="253"/>
      <c r="K150" s="253"/>
      <c r="L150" s="257"/>
      <c r="M150" s="258"/>
      <c r="N150" s="259"/>
      <c r="O150" s="259"/>
      <c r="P150" s="259"/>
      <c r="Q150" s="259"/>
      <c r="R150" s="259"/>
      <c r="S150" s="259"/>
      <c r="T150" s="26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1" t="s">
        <v>201</v>
      </c>
      <c r="AU150" s="261" t="s">
        <v>83</v>
      </c>
      <c r="AV150" s="13" t="s">
        <v>81</v>
      </c>
      <c r="AW150" s="13" t="s">
        <v>30</v>
      </c>
      <c r="AX150" s="13" t="s">
        <v>73</v>
      </c>
      <c r="AY150" s="261" t="s">
        <v>191</v>
      </c>
    </row>
    <row r="151" s="14" customFormat="1">
      <c r="A151" s="14"/>
      <c r="B151" s="262"/>
      <c r="C151" s="263"/>
      <c r="D151" s="248" t="s">
        <v>201</v>
      </c>
      <c r="E151" s="264" t="s">
        <v>1</v>
      </c>
      <c r="F151" s="265" t="s">
        <v>2518</v>
      </c>
      <c r="G151" s="263"/>
      <c r="H151" s="266">
        <v>3.1499999999999999</v>
      </c>
      <c r="I151" s="267"/>
      <c r="J151" s="263"/>
      <c r="K151" s="263"/>
      <c r="L151" s="268"/>
      <c r="M151" s="269"/>
      <c r="N151" s="270"/>
      <c r="O151" s="270"/>
      <c r="P151" s="270"/>
      <c r="Q151" s="270"/>
      <c r="R151" s="270"/>
      <c r="S151" s="270"/>
      <c r="T151" s="27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2" t="s">
        <v>201</v>
      </c>
      <c r="AU151" s="272" t="s">
        <v>83</v>
      </c>
      <c r="AV151" s="14" t="s">
        <v>83</v>
      </c>
      <c r="AW151" s="14" t="s">
        <v>30</v>
      </c>
      <c r="AX151" s="14" t="s">
        <v>73</v>
      </c>
      <c r="AY151" s="272" t="s">
        <v>191</v>
      </c>
    </row>
    <row r="152" s="15" customFormat="1">
      <c r="A152" s="15"/>
      <c r="B152" s="273"/>
      <c r="C152" s="274"/>
      <c r="D152" s="248" t="s">
        <v>201</v>
      </c>
      <c r="E152" s="275" t="s">
        <v>1</v>
      </c>
      <c r="F152" s="276" t="s">
        <v>205</v>
      </c>
      <c r="G152" s="274"/>
      <c r="H152" s="277">
        <v>3.1499999999999999</v>
      </c>
      <c r="I152" s="278"/>
      <c r="J152" s="274"/>
      <c r="K152" s="274"/>
      <c r="L152" s="279"/>
      <c r="M152" s="280"/>
      <c r="N152" s="281"/>
      <c r="O152" s="281"/>
      <c r="P152" s="281"/>
      <c r="Q152" s="281"/>
      <c r="R152" s="281"/>
      <c r="S152" s="281"/>
      <c r="T152" s="28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3" t="s">
        <v>201</v>
      </c>
      <c r="AU152" s="283" t="s">
        <v>83</v>
      </c>
      <c r="AV152" s="15" t="s">
        <v>198</v>
      </c>
      <c r="AW152" s="15" t="s">
        <v>30</v>
      </c>
      <c r="AX152" s="15" t="s">
        <v>81</v>
      </c>
      <c r="AY152" s="283" t="s">
        <v>191</v>
      </c>
    </row>
    <row r="153" s="2" customFormat="1" ht="16.5" customHeight="1">
      <c r="A153" s="39"/>
      <c r="B153" s="40"/>
      <c r="C153" s="236" t="s">
        <v>229</v>
      </c>
      <c r="D153" s="236" t="s">
        <v>194</v>
      </c>
      <c r="E153" s="237" t="s">
        <v>2525</v>
      </c>
      <c r="F153" s="238" t="s">
        <v>2526</v>
      </c>
      <c r="G153" s="239" t="s">
        <v>314</v>
      </c>
      <c r="H153" s="240">
        <v>4</v>
      </c>
      <c r="I153" s="241"/>
      <c r="J153" s="240">
        <f>ROUND(I153*H153,2)</f>
        <v>0</v>
      </c>
      <c r="K153" s="238" t="s">
        <v>2515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0.28999999999999998</v>
      </c>
      <c r="T153" s="245">
        <f>S153*H153</f>
        <v>1.1599999999999999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2527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2526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2" customFormat="1" ht="16.5" customHeight="1">
      <c r="A155" s="39"/>
      <c r="B155" s="40"/>
      <c r="C155" s="236" t="s">
        <v>238</v>
      </c>
      <c r="D155" s="236" t="s">
        <v>194</v>
      </c>
      <c r="E155" s="237" t="s">
        <v>2528</v>
      </c>
      <c r="F155" s="238" t="s">
        <v>2529</v>
      </c>
      <c r="G155" s="239" t="s">
        <v>215</v>
      </c>
      <c r="H155" s="240">
        <v>2.23</v>
      </c>
      <c r="I155" s="241"/>
      <c r="J155" s="240">
        <f>ROUND(I155*H155,2)</f>
        <v>0</v>
      </c>
      <c r="K155" s="238" t="s">
        <v>2530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2531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2529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13" customFormat="1">
      <c r="A157" s="13"/>
      <c r="B157" s="252"/>
      <c r="C157" s="253"/>
      <c r="D157" s="248" t="s">
        <v>201</v>
      </c>
      <c r="E157" s="254" t="s">
        <v>1</v>
      </c>
      <c r="F157" s="255" t="s">
        <v>2532</v>
      </c>
      <c r="G157" s="253"/>
      <c r="H157" s="254" t="s">
        <v>1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1" t="s">
        <v>201</v>
      </c>
      <c r="AU157" s="261" t="s">
        <v>83</v>
      </c>
      <c r="AV157" s="13" t="s">
        <v>81</v>
      </c>
      <c r="AW157" s="13" t="s">
        <v>30</v>
      </c>
      <c r="AX157" s="13" t="s">
        <v>73</v>
      </c>
      <c r="AY157" s="261" t="s">
        <v>191</v>
      </c>
    </row>
    <row r="158" s="14" customFormat="1">
      <c r="A158" s="14"/>
      <c r="B158" s="262"/>
      <c r="C158" s="263"/>
      <c r="D158" s="248" t="s">
        <v>201</v>
      </c>
      <c r="E158" s="264" t="s">
        <v>1</v>
      </c>
      <c r="F158" s="265" t="s">
        <v>2533</v>
      </c>
      <c r="G158" s="263"/>
      <c r="H158" s="266">
        <v>6.2999999999999998</v>
      </c>
      <c r="I158" s="267"/>
      <c r="J158" s="263"/>
      <c r="K158" s="263"/>
      <c r="L158" s="268"/>
      <c r="M158" s="269"/>
      <c r="N158" s="270"/>
      <c r="O158" s="270"/>
      <c r="P158" s="270"/>
      <c r="Q158" s="270"/>
      <c r="R158" s="270"/>
      <c r="S158" s="270"/>
      <c r="T158" s="27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2" t="s">
        <v>201</v>
      </c>
      <c r="AU158" s="272" t="s">
        <v>83</v>
      </c>
      <c r="AV158" s="14" t="s">
        <v>83</v>
      </c>
      <c r="AW158" s="14" t="s">
        <v>30</v>
      </c>
      <c r="AX158" s="14" t="s">
        <v>73</v>
      </c>
      <c r="AY158" s="272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2534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2535</v>
      </c>
      <c r="G160" s="263"/>
      <c r="H160" s="266">
        <v>16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83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5" customFormat="1">
      <c r="A161" s="15"/>
      <c r="B161" s="273"/>
      <c r="C161" s="274"/>
      <c r="D161" s="248" t="s">
        <v>201</v>
      </c>
      <c r="E161" s="275" t="s">
        <v>2475</v>
      </c>
      <c r="F161" s="276" t="s">
        <v>205</v>
      </c>
      <c r="G161" s="274"/>
      <c r="H161" s="277">
        <v>22.300000000000001</v>
      </c>
      <c r="I161" s="278"/>
      <c r="J161" s="274"/>
      <c r="K161" s="274"/>
      <c r="L161" s="279"/>
      <c r="M161" s="280"/>
      <c r="N161" s="281"/>
      <c r="O161" s="281"/>
      <c r="P161" s="281"/>
      <c r="Q161" s="281"/>
      <c r="R161" s="281"/>
      <c r="S161" s="281"/>
      <c r="T161" s="28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3" t="s">
        <v>201</v>
      </c>
      <c r="AU161" s="283" t="s">
        <v>83</v>
      </c>
      <c r="AV161" s="15" t="s">
        <v>198</v>
      </c>
      <c r="AW161" s="15" t="s">
        <v>30</v>
      </c>
      <c r="AX161" s="15" t="s">
        <v>73</v>
      </c>
      <c r="AY161" s="283" t="s">
        <v>191</v>
      </c>
    </row>
    <row r="162" s="14" customFormat="1">
      <c r="A162" s="14"/>
      <c r="B162" s="262"/>
      <c r="C162" s="263"/>
      <c r="D162" s="248" t="s">
        <v>201</v>
      </c>
      <c r="E162" s="264" t="s">
        <v>1</v>
      </c>
      <c r="F162" s="265" t="s">
        <v>2536</v>
      </c>
      <c r="G162" s="263"/>
      <c r="H162" s="266">
        <v>2.23</v>
      </c>
      <c r="I162" s="267"/>
      <c r="J162" s="263"/>
      <c r="K162" s="263"/>
      <c r="L162" s="268"/>
      <c r="M162" s="269"/>
      <c r="N162" s="270"/>
      <c r="O162" s="270"/>
      <c r="P162" s="270"/>
      <c r="Q162" s="270"/>
      <c r="R162" s="270"/>
      <c r="S162" s="270"/>
      <c r="T162" s="27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2" t="s">
        <v>201</v>
      </c>
      <c r="AU162" s="272" t="s">
        <v>83</v>
      </c>
      <c r="AV162" s="14" t="s">
        <v>83</v>
      </c>
      <c r="AW162" s="14" t="s">
        <v>30</v>
      </c>
      <c r="AX162" s="14" t="s">
        <v>81</v>
      </c>
      <c r="AY162" s="272" t="s">
        <v>191</v>
      </c>
    </row>
    <row r="163" s="2" customFormat="1" ht="21.75" customHeight="1">
      <c r="A163" s="39"/>
      <c r="B163" s="40"/>
      <c r="C163" s="236" t="s">
        <v>244</v>
      </c>
      <c r="D163" s="236" t="s">
        <v>194</v>
      </c>
      <c r="E163" s="237" t="s">
        <v>2537</v>
      </c>
      <c r="F163" s="238" t="s">
        <v>2538</v>
      </c>
      <c r="G163" s="239" t="s">
        <v>215</v>
      </c>
      <c r="H163" s="240">
        <v>15.199999999999999</v>
      </c>
      <c r="I163" s="241"/>
      <c r="J163" s="240">
        <f>ROUND(I163*H163,2)</f>
        <v>0</v>
      </c>
      <c r="K163" s="238" t="s">
        <v>2515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198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198</v>
      </c>
      <c r="BM163" s="246" t="s">
        <v>2539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2538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2470</v>
      </c>
      <c r="G165" s="263"/>
      <c r="H165" s="266">
        <v>15.199999999999999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81</v>
      </c>
      <c r="AY165" s="272" t="s">
        <v>191</v>
      </c>
    </row>
    <row r="166" s="2" customFormat="1" ht="21.75" customHeight="1">
      <c r="A166" s="39"/>
      <c r="B166" s="40"/>
      <c r="C166" s="236" t="s">
        <v>255</v>
      </c>
      <c r="D166" s="236" t="s">
        <v>194</v>
      </c>
      <c r="E166" s="237" t="s">
        <v>2540</v>
      </c>
      <c r="F166" s="238" t="s">
        <v>2541</v>
      </c>
      <c r="G166" s="239" t="s">
        <v>215</v>
      </c>
      <c r="H166" s="240">
        <v>15.199999999999999</v>
      </c>
      <c r="I166" s="241"/>
      <c r="J166" s="240">
        <f>ROUND(I166*H166,2)</f>
        <v>0</v>
      </c>
      <c r="K166" s="238" t="s">
        <v>2530</v>
      </c>
      <c r="L166" s="45"/>
      <c r="M166" s="242" t="s">
        <v>1</v>
      </c>
      <c r="N166" s="243" t="s">
        <v>38</v>
      </c>
      <c r="O166" s="92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6" t="s">
        <v>198</v>
      </c>
      <c r="AT166" s="246" t="s">
        <v>194</v>
      </c>
      <c r="AU166" s="246" t="s">
        <v>83</v>
      </c>
      <c r="AY166" s="18" t="s">
        <v>191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18" t="s">
        <v>81</v>
      </c>
      <c r="BK166" s="247">
        <f>ROUND(I166*H166,2)</f>
        <v>0</v>
      </c>
      <c r="BL166" s="18" t="s">
        <v>198</v>
      </c>
      <c r="BM166" s="246" t="s">
        <v>2542</v>
      </c>
    </row>
    <row r="167" s="2" customFormat="1">
      <c r="A167" s="39"/>
      <c r="B167" s="40"/>
      <c r="C167" s="41"/>
      <c r="D167" s="248" t="s">
        <v>200</v>
      </c>
      <c r="E167" s="41"/>
      <c r="F167" s="249" t="s">
        <v>2541</v>
      </c>
      <c r="G167" s="41"/>
      <c r="H167" s="41"/>
      <c r="I167" s="145"/>
      <c r="J167" s="41"/>
      <c r="K167" s="41"/>
      <c r="L167" s="45"/>
      <c r="M167" s="250"/>
      <c r="N167" s="251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200</v>
      </c>
      <c r="AU167" s="18" t="s">
        <v>83</v>
      </c>
    </row>
    <row r="168" s="14" customFormat="1">
      <c r="A168" s="14"/>
      <c r="B168" s="262"/>
      <c r="C168" s="263"/>
      <c r="D168" s="248" t="s">
        <v>201</v>
      </c>
      <c r="E168" s="264" t="s">
        <v>1</v>
      </c>
      <c r="F168" s="265" t="s">
        <v>2543</v>
      </c>
      <c r="G168" s="263"/>
      <c r="H168" s="266">
        <v>30.399999999999999</v>
      </c>
      <c r="I168" s="267"/>
      <c r="J168" s="263"/>
      <c r="K168" s="263"/>
      <c r="L168" s="268"/>
      <c r="M168" s="269"/>
      <c r="N168" s="270"/>
      <c r="O168" s="270"/>
      <c r="P168" s="270"/>
      <c r="Q168" s="270"/>
      <c r="R168" s="270"/>
      <c r="S168" s="270"/>
      <c r="T168" s="27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2" t="s">
        <v>201</v>
      </c>
      <c r="AU168" s="272" t="s">
        <v>83</v>
      </c>
      <c r="AV168" s="14" t="s">
        <v>83</v>
      </c>
      <c r="AW168" s="14" t="s">
        <v>30</v>
      </c>
      <c r="AX168" s="14" t="s">
        <v>73</v>
      </c>
      <c r="AY168" s="272" t="s">
        <v>191</v>
      </c>
    </row>
    <row r="169" s="15" customFormat="1">
      <c r="A169" s="15"/>
      <c r="B169" s="273"/>
      <c r="C169" s="274"/>
      <c r="D169" s="248" t="s">
        <v>201</v>
      </c>
      <c r="E169" s="275" t="s">
        <v>2466</v>
      </c>
      <c r="F169" s="276" t="s">
        <v>205</v>
      </c>
      <c r="G169" s="274"/>
      <c r="H169" s="277">
        <v>30.399999999999999</v>
      </c>
      <c r="I169" s="278"/>
      <c r="J169" s="274"/>
      <c r="K169" s="274"/>
      <c r="L169" s="279"/>
      <c r="M169" s="280"/>
      <c r="N169" s="281"/>
      <c r="O169" s="281"/>
      <c r="P169" s="281"/>
      <c r="Q169" s="281"/>
      <c r="R169" s="281"/>
      <c r="S169" s="281"/>
      <c r="T169" s="282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83" t="s">
        <v>201</v>
      </c>
      <c r="AU169" s="283" t="s">
        <v>83</v>
      </c>
      <c r="AV169" s="15" t="s">
        <v>198</v>
      </c>
      <c r="AW169" s="15" t="s">
        <v>30</v>
      </c>
      <c r="AX169" s="15" t="s">
        <v>73</v>
      </c>
      <c r="AY169" s="283" t="s">
        <v>191</v>
      </c>
    </row>
    <row r="170" s="14" customFormat="1">
      <c r="A170" s="14"/>
      <c r="B170" s="262"/>
      <c r="C170" s="263"/>
      <c r="D170" s="248" t="s">
        <v>201</v>
      </c>
      <c r="E170" s="264" t="s">
        <v>2468</v>
      </c>
      <c r="F170" s="265" t="s">
        <v>2544</v>
      </c>
      <c r="G170" s="263"/>
      <c r="H170" s="266">
        <v>15.199999999999999</v>
      </c>
      <c r="I170" s="267"/>
      <c r="J170" s="263"/>
      <c r="K170" s="263"/>
      <c r="L170" s="268"/>
      <c r="M170" s="269"/>
      <c r="N170" s="270"/>
      <c r="O170" s="270"/>
      <c r="P170" s="270"/>
      <c r="Q170" s="270"/>
      <c r="R170" s="270"/>
      <c r="S170" s="270"/>
      <c r="T170" s="27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72" t="s">
        <v>201</v>
      </c>
      <c r="AU170" s="272" t="s">
        <v>83</v>
      </c>
      <c r="AV170" s="14" t="s">
        <v>83</v>
      </c>
      <c r="AW170" s="14" t="s">
        <v>30</v>
      </c>
      <c r="AX170" s="14" t="s">
        <v>73</v>
      </c>
      <c r="AY170" s="272" t="s">
        <v>191</v>
      </c>
    </row>
    <row r="171" s="14" customFormat="1">
      <c r="A171" s="14"/>
      <c r="B171" s="262"/>
      <c r="C171" s="263"/>
      <c r="D171" s="248" t="s">
        <v>201</v>
      </c>
      <c r="E171" s="264" t="s">
        <v>2470</v>
      </c>
      <c r="F171" s="265" t="s">
        <v>2544</v>
      </c>
      <c r="G171" s="263"/>
      <c r="H171" s="266">
        <v>15.199999999999999</v>
      </c>
      <c r="I171" s="267"/>
      <c r="J171" s="263"/>
      <c r="K171" s="263"/>
      <c r="L171" s="268"/>
      <c r="M171" s="269"/>
      <c r="N171" s="270"/>
      <c r="O171" s="270"/>
      <c r="P171" s="270"/>
      <c r="Q171" s="270"/>
      <c r="R171" s="270"/>
      <c r="S171" s="270"/>
      <c r="T171" s="27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2" t="s">
        <v>201</v>
      </c>
      <c r="AU171" s="272" t="s">
        <v>83</v>
      </c>
      <c r="AV171" s="14" t="s">
        <v>83</v>
      </c>
      <c r="AW171" s="14" t="s">
        <v>30</v>
      </c>
      <c r="AX171" s="14" t="s">
        <v>73</v>
      </c>
      <c r="AY171" s="272" t="s">
        <v>191</v>
      </c>
    </row>
    <row r="172" s="14" customFormat="1">
      <c r="A172" s="14"/>
      <c r="B172" s="262"/>
      <c r="C172" s="263"/>
      <c r="D172" s="248" t="s">
        <v>201</v>
      </c>
      <c r="E172" s="264" t="s">
        <v>1</v>
      </c>
      <c r="F172" s="265" t="s">
        <v>2468</v>
      </c>
      <c r="G172" s="263"/>
      <c r="H172" s="266">
        <v>15.199999999999999</v>
      </c>
      <c r="I172" s="267"/>
      <c r="J172" s="263"/>
      <c r="K172" s="263"/>
      <c r="L172" s="268"/>
      <c r="M172" s="269"/>
      <c r="N172" s="270"/>
      <c r="O172" s="270"/>
      <c r="P172" s="270"/>
      <c r="Q172" s="270"/>
      <c r="R172" s="270"/>
      <c r="S172" s="270"/>
      <c r="T172" s="27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2" t="s">
        <v>201</v>
      </c>
      <c r="AU172" s="272" t="s">
        <v>83</v>
      </c>
      <c r="AV172" s="14" t="s">
        <v>83</v>
      </c>
      <c r="AW172" s="14" t="s">
        <v>30</v>
      </c>
      <c r="AX172" s="14" t="s">
        <v>81</v>
      </c>
      <c r="AY172" s="272" t="s">
        <v>191</v>
      </c>
    </row>
    <row r="173" s="2" customFormat="1" ht="21.75" customHeight="1">
      <c r="A173" s="39"/>
      <c r="B173" s="40"/>
      <c r="C173" s="236" t="s">
        <v>272</v>
      </c>
      <c r="D173" s="236" t="s">
        <v>194</v>
      </c>
      <c r="E173" s="237" t="s">
        <v>2545</v>
      </c>
      <c r="F173" s="238" t="s">
        <v>2546</v>
      </c>
      <c r="G173" s="239" t="s">
        <v>215</v>
      </c>
      <c r="H173" s="240">
        <v>7.9000000000000004</v>
      </c>
      <c r="I173" s="241"/>
      <c r="J173" s="240">
        <f>ROUND(I173*H173,2)</f>
        <v>0</v>
      </c>
      <c r="K173" s="238" t="s">
        <v>2515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198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198</v>
      </c>
      <c r="BM173" s="246" t="s">
        <v>2547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2546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14" customFormat="1">
      <c r="A175" s="14"/>
      <c r="B175" s="262"/>
      <c r="C175" s="263"/>
      <c r="D175" s="248" t="s">
        <v>201</v>
      </c>
      <c r="E175" s="264" t="s">
        <v>1</v>
      </c>
      <c r="F175" s="265" t="s">
        <v>2489</v>
      </c>
      <c r="G175" s="263"/>
      <c r="H175" s="266">
        <v>7.9000000000000004</v>
      </c>
      <c r="I175" s="267"/>
      <c r="J175" s="263"/>
      <c r="K175" s="263"/>
      <c r="L175" s="268"/>
      <c r="M175" s="269"/>
      <c r="N175" s="270"/>
      <c r="O175" s="270"/>
      <c r="P175" s="270"/>
      <c r="Q175" s="270"/>
      <c r="R175" s="270"/>
      <c r="S175" s="270"/>
      <c r="T175" s="27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2" t="s">
        <v>201</v>
      </c>
      <c r="AU175" s="272" t="s">
        <v>83</v>
      </c>
      <c r="AV175" s="14" t="s">
        <v>83</v>
      </c>
      <c r="AW175" s="14" t="s">
        <v>30</v>
      </c>
      <c r="AX175" s="14" t="s">
        <v>81</v>
      </c>
      <c r="AY175" s="272" t="s">
        <v>191</v>
      </c>
    </row>
    <row r="176" s="2" customFormat="1" ht="21.75" customHeight="1">
      <c r="A176" s="39"/>
      <c r="B176" s="40"/>
      <c r="C176" s="236" t="s">
        <v>280</v>
      </c>
      <c r="D176" s="236" t="s">
        <v>194</v>
      </c>
      <c r="E176" s="237" t="s">
        <v>2548</v>
      </c>
      <c r="F176" s="238" t="s">
        <v>2549</v>
      </c>
      <c r="G176" s="239" t="s">
        <v>215</v>
      </c>
      <c r="H176" s="240">
        <v>7.9000000000000004</v>
      </c>
      <c r="I176" s="241"/>
      <c r="J176" s="240">
        <f>ROUND(I176*H176,2)</f>
        <v>0</v>
      </c>
      <c r="K176" s="238" t="s">
        <v>2530</v>
      </c>
      <c r="L176" s="45"/>
      <c r="M176" s="242" t="s">
        <v>1</v>
      </c>
      <c r="N176" s="243" t="s">
        <v>38</v>
      </c>
      <c r="O176" s="92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6" t="s">
        <v>198</v>
      </c>
      <c r="AT176" s="246" t="s">
        <v>194</v>
      </c>
      <c r="AU176" s="246" t="s">
        <v>83</v>
      </c>
      <c r="AY176" s="18" t="s">
        <v>191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18" t="s">
        <v>81</v>
      </c>
      <c r="BK176" s="247">
        <f>ROUND(I176*H176,2)</f>
        <v>0</v>
      </c>
      <c r="BL176" s="18" t="s">
        <v>198</v>
      </c>
      <c r="BM176" s="246" t="s">
        <v>2550</v>
      </c>
    </row>
    <row r="177" s="2" customFormat="1">
      <c r="A177" s="39"/>
      <c r="B177" s="40"/>
      <c r="C177" s="41"/>
      <c r="D177" s="248" t="s">
        <v>200</v>
      </c>
      <c r="E177" s="41"/>
      <c r="F177" s="249" t="s">
        <v>2549</v>
      </c>
      <c r="G177" s="41"/>
      <c r="H177" s="41"/>
      <c r="I177" s="145"/>
      <c r="J177" s="41"/>
      <c r="K177" s="41"/>
      <c r="L177" s="45"/>
      <c r="M177" s="250"/>
      <c r="N177" s="251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200</v>
      </c>
      <c r="AU177" s="18" t="s">
        <v>83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2551</v>
      </c>
      <c r="G178" s="263"/>
      <c r="H178" s="266">
        <v>3.1499999999999999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83</v>
      </c>
      <c r="AV178" s="14" t="s">
        <v>83</v>
      </c>
      <c r="AW178" s="14" t="s">
        <v>30</v>
      </c>
      <c r="AX178" s="14" t="s">
        <v>73</v>
      </c>
      <c r="AY178" s="272" t="s">
        <v>191</v>
      </c>
    </row>
    <row r="179" s="14" customFormat="1">
      <c r="A179" s="14"/>
      <c r="B179" s="262"/>
      <c r="C179" s="263"/>
      <c r="D179" s="248" t="s">
        <v>201</v>
      </c>
      <c r="E179" s="264" t="s">
        <v>1</v>
      </c>
      <c r="F179" s="265" t="s">
        <v>2552</v>
      </c>
      <c r="G179" s="263"/>
      <c r="H179" s="266">
        <v>3.5099999999999998</v>
      </c>
      <c r="I179" s="267"/>
      <c r="J179" s="263"/>
      <c r="K179" s="263"/>
      <c r="L179" s="268"/>
      <c r="M179" s="269"/>
      <c r="N179" s="270"/>
      <c r="O179" s="270"/>
      <c r="P179" s="270"/>
      <c r="Q179" s="270"/>
      <c r="R179" s="270"/>
      <c r="S179" s="270"/>
      <c r="T179" s="27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2" t="s">
        <v>201</v>
      </c>
      <c r="AU179" s="272" t="s">
        <v>83</v>
      </c>
      <c r="AV179" s="14" t="s">
        <v>83</v>
      </c>
      <c r="AW179" s="14" t="s">
        <v>30</v>
      </c>
      <c r="AX179" s="14" t="s">
        <v>73</v>
      </c>
      <c r="AY179" s="272" t="s">
        <v>191</v>
      </c>
    </row>
    <row r="180" s="14" customFormat="1">
      <c r="A180" s="14"/>
      <c r="B180" s="262"/>
      <c r="C180" s="263"/>
      <c r="D180" s="248" t="s">
        <v>201</v>
      </c>
      <c r="E180" s="264" t="s">
        <v>1</v>
      </c>
      <c r="F180" s="265" t="s">
        <v>2553</v>
      </c>
      <c r="G180" s="263"/>
      <c r="H180" s="266">
        <v>9.1400000000000006</v>
      </c>
      <c r="I180" s="267"/>
      <c r="J180" s="263"/>
      <c r="K180" s="263"/>
      <c r="L180" s="268"/>
      <c r="M180" s="269"/>
      <c r="N180" s="270"/>
      <c r="O180" s="270"/>
      <c r="P180" s="270"/>
      <c r="Q180" s="270"/>
      <c r="R180" s="270"/>
      <c r="S180" s="270"/>
      <c r="T180" s="27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2" t="s">
        <v>201</v>
      </c>
      <c r="AU180" s="272" t="s">
        <v>83</v>
      </c>
      <c r="AV180" s="14" t="s">
        <v>83</v>
      </c>
      <c r="AW180" s="14" t="s">
        <v>30</v>
      </c>
      <c r="AX180" s="14" t="s">
        <v>73</v>
      </c>
      <c r="AY180" s="272" t="s">
        <v>191</v>
      </c>
    </row>
    <row r="181" s="15" customFormat="1">
      <c r="A181" s="15"/>
      <c r="B181" s="273"/>
      <c r="C181" s="274"/>
      <c r="D181" s="248" t="s">
        <v>201</v>
      </c>
      <c r="E181" s="275" t="s">
        <v>2485</v>
      </c>
      <c r="F181" s="276" t="s">
        <v>205</v>
      </c>
      <c r="G181" s="274"/>
      <c r="H181" s="277">
        <v>15.800000000000001</v>
      </c>
      <c r="I181" s="278"/>
      <c r="J181" s="274"/>
      <c r="K181" s="274"/>
      <c r="L181" s="279"/>
      <c r="M181" s="280"/>
      <c r="N181" s="281"/>
      <c r="O181" s="281"/>
      <c r="P181" s="281"/>
      <c r="Q181" s="281"/>
      <c r="R181" s="281"/>
      <c r="S181" s="281"/>
      <c r="T181" s="28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3" t="s">
        <v>201</v>
      </c>
      <c r="AU181" s="283" t="s">
        <v>83</v>
      </c>
      <c r="AV181" s="15" t="s">
        <v>198</v>
      </c>
      <c r="AW181" s="15" t="s">
        <v>30</v>
      </c>
      <c r="AX181" s="15" t="s">
        <v>73</v>
      </c>
      <c r="AY181" s="283" t="s">
        <v>191</v>
      </c>
    </row>
    <row r="182" s="14" customFormat="1">
      <c r="A182" s="14"/>
      <c r="B182" s="262"/>
      <c r="C182" s="263"/>
      <c r="D182" s="248" t="s">
        <v>201</v>
      </c>
      <c r="E182" s="264" t="s">
        <v>2487</v>
      </c>
      <c r="F182" s="265" t="s">
        <v>2554</v>
      </c>
      <c r="G182" s="263"/>
      <c r="H182" s="266">
        <v>7.9000000000000004</v>
      </c>
      <c r="I182" s="267"/>
      <c r="J182" s="263"/>
      <c r="K182" s="263"/>
      <c r="L182" s="268"/>
      <c r="M182" s="269"/>
      <c r="N182" s="270"/>
      <c r="O182" s="270"/>
      <c r="P182" s="270"/>
      <c r="Q182" s="270"/>
      <c r="R182" s="270"/>
      <c r="S182" s="270"/>
      <c r="T182" s="27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2" t="s">
        <v>201</v>
      </c>
      <c r="AU182" s="272" t="s">
        <v>83</v>
      </c>
      <c r="AV182" s="14" t="s">
        <v>83</v>
      </c>
      <c r="AW182" s="14" t="s">
        <v>30</v>
      </c>
      <c r="AX182" s="14" t="s">
        <v>73</v>
      </c>
      <c r="AY182" s="272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2489</v>
      </c>
      <c r="F183" s="265" t="s">
        <v>2554</v>
      </c>
      <c r="G183" s="263"/>
      <c r="H183" s="266">
        <v>7.9000000000000004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83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4" customFormat="1">
      <c r="A184" s="14"/>
      <c r="B184" s="262"/>
      <c r="C184" s="263"/>
      <c r="D184" s="248" t="s">
        <v>201</v>
      </c>
      <c r="E184" s="264" t="s">
        <v>1</v>
      </c>
      <c r="F184" s="265" t="s">
        <v>2487</v>
      </c>
      <c r="G184" s="263"/>
      <c r="H184" s="266">
        <v>7.9000000000000004</v>
      </c>
      <c r="I184" s="267"/>
      <c r="J184" s="263"/>
      <c r="K184" s="263"/>
      <c r="L184" s="268"/>
      <c r="M184" s="269"/>
      <c r="N184" s="270"/>
      <c r="O184" s="270"/>
      <c r="P184" s="270"/>
      <c r="Q184" s="270"/>
      <c r="R184" s="270"/>
      <c r="S184" s="270"/>
      <c r="T184" s="27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2" t="s">
        <v>201</v>
      </c>
      <c r="AU184" s="272" t="s">
        <v>83</v>
      </c>
      <c r="AV184" s="14" t="s">
        <v>83</v>
      </c>
      <c r="AW184" s="14" t="s">
        <v>30</v>
      </c>
      <c r="AX184" s="14" t="s">
        <v>81</v>
      </c>
      <c r="AY184" s="272" t="s">
        <v>191</v>
      </c>
    </row>
    <row r="185" s="2" customFormat="1" ht="16.5" customHeight="1">
      <c r="A185" s="39"/>
      <c r="B185" s="40"/>
      <c r="C185" s="236" t="s">
        <v>192</v>
      </c>
      <c r="D185" s="236" t="s">
        <v>194</v>
      </c>
      <c r="E185" s="237" t="s">
        <v>2555</v>
      </c>
      <c r="F185" s="238" t="s">
        <v>2556</v>
      </c>
      <c r="G185" s="239" t="s">
        <v>197</v>
      </c>
      <c r="H185" s="240">
        <v>89.849999999999994</v>
      </c>
      <c r="I185" s="241"/>
      <c r="J185" s="240">
        <f>ROUND(I185*H185,2)</f>
        <v>0</v>
      </c>
      <c r="K185" s="238" t="s">
        <v>2557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0.00084000000000000003</v>
      </c>
      <c r="R185" s="244">
        <f>Q185*H185</f>
        <v>0.075473999999999999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198</v>
      </c>
      <c r="AT185" s="246" t="s">
        <v>194</v>
      </c>
      <c r="AU185" s="246" t="s">
        <v>83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198</v>
      </c>
      <c r="BM185" s="246" t="s">
        <v>2558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2556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83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2532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83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4" customFormat="1">
      <c r="A188" s="14"/>
      <c r="B188" s="262"/>
      <c r="C188" s="263"/>
      <c r="D188" s="248" t="s">
        <v>201</v>
      </c>
      <c r="E188" s="264" t="s">
        <v>1</v>
      </c>
      <c r="F188" s="265" t="s">
        <v>2559</v>
      </c>
      <c r="G188" s="263"/>
      <c r="H188" s="266">
        <v>41.850000000000001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2" t="s">
        <v>201</v>
      </c>
      <c r="AU188" s="272" t="s">
        <v>83</v>
      </c>
      <c r="AV188" s="14" t="s">
        <v>83</v>
      </c>
      <c r="AW188" s="14" t="s">
        <v>30</v>
      </c>
      <c r="AX188" s="14" t="s">
        <v>73</v>
      </c>
      <c r="AY188" s="272" t="s">
        <v>191</v>
      </c>
    </row>
    <row r="189" s="16" customFormat="1">
      <c r="A189" s="16"/>
      <c r="B189" s="302"/>
      <c r="C189" s="303"/>
      <c r="D189" s="248" t="s">
        <v>201</v>
      </c>
      <c r="E189" s="304" t="s">
        <v>1</v>
      </c>
      <c r="F189" s="305" t="s">
        <v>2560</v>
      </c>
      <c r="G189" s="303"/>
      <c r="H189" s="306">
        <v>41.850000000000001</v>
      </c>
      <c r="I189" s="307"/>
      <c r="J189" s="303"/>
      <c r="K189" s="303"/>
      <c r="L189" s="308"/>
      <c r="M189" s="309"/>
      <c r="N189" s="310"/>
      <c r="O189" s="310"/>
      <c r="P189" s="310"/>
      <c r="Q189" s="310"/>
      <c r="R189" s="310"/>
      <c r="S189" s="310"/>
      <c r="T189" s="311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312" t="s">
        <v>201</v>
      </c>
      <c r="AU189" s="312" t="s">
        <v>83</v>
      </c>
      <c r="AV189" s="16" t="s">
        <v>212</v>
      </c>
      <c r="AW189" s="16" t="s">
        <v>30</v>
      </c>
      <c r="AX189" s="16" t="s">
        <v>73</v>
      </c>
      <c r="AY189" s="312" t="s">
        <v>191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2534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4" customFormat="1">
      <c r="A191" s="14"/>
      <c r="B191" s="262"/>
      <c r="C191" s="263"/>
      <c r="D191" s="248" t="s">
        <v>201</v>
      </c>
      <c r="E191" s="264" t="s">
        <v>1</v>
      </c>
      <c r="F191" s="265" t="s">
        <v>2561</v>
      </c>
      <c r="G191" s="263"/>
      <c r="H191" s="266">
        <v>48</v>
      </c>
      <c r="I191" s="267"/>
      <c r="J191" s="263"/>
      <c r="K191" s="263"/>
      <c r="L191" s="268"/>
      <c r="M191" s="269"/>
      <c r="N191" s="270"/>
      <c r="O191" s="270"/>
      <c r="P191" s="270"/>
      <c r="Q191" s="270"/>
      <c r="R191" s="270"/>
      <c r="S191" s="270"/>
      <c r="T191" s="27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2" t="s">
        <v>201</v>
      </c>
      <c r="AU191" s="272" t="s">
        <v>83</v>
      </c>
      <c r="AV191" s="14" t="s">
        <v>83</v>
      </c>
      <c r="AW191" s="14" t="s">
        <v>30</v>
      </c>
      <c r="AX191" s="14" t="s">
        <v>73</v>
      </c>
      <c r="AY191" s="272" t="s">
        <v>191</v>
      </c>
    </row>
    <row r="192" s="16" customFormat="1">
      <c r="A192" s="16"/>
      <c r="B192" s="302"/>
      <c r="C192" s="303"/>
      <c r="D192" s="248" t="s">
        <v>201</v>
      </c>
      <c r="E192" s="304" t="s">
        <v>1</v>
      </c>
      <c r="F192" s="305" t="s">
        <v>2560</v>
      </c>
      <c r="G192" s="303"/>
      <c r="H192" s="306">
        <v>48</v>
      </c>
      <c r="I192" s="307"/>
      <c r="J192" s="303"/>
      <c r="K192" s="303"/>
      <c r="L192" s="308"/>
      <c r="M192" s="309"/>
      <c r="N192" s="310"/>
      <c r="O192" s="310"/>
      <c r="P192" s="310"/>
      <c r="Q192" s="310"/>
      <c r="R192" s="310"/>
      <c r="S192" s="310"/>
      <c r="T192" s="311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312" t="s">
        <v>201</v>
      </c>
      <c r="AU192" s="312" t="s">
        <v>83</v>
      </c>
      <c r="AV192" s="16" t="s">
        <v>212</v>
      </c>
      <c r="AW192" s="16" t="s">
        <v>30</v>
      </c>
      <c r="AX192" s="16" t="s">
        <v>73</v>
      </c>
      <c r="AY192" s="312" t="s">
        <v>191</v>
      </c>
    </row>
    <row r="193" s="15" customFormat="1">
      <c r="A193" s="15"/>
      <c r="B193" s="273"/>
      <c r="C193" s="274"/>
      <c r="D193" s="248" t="s">
        <v>201</v>
      </c>
      <c r="E193" s="275" t="s">
        <v>2495</v>
      </c>
      <c r="F193" s="276" t="s">
        <v>205</v>
      </c>
      <c r="G193" s="274"/>
      <c r="H193" s="277">
        <v>89.849999999999994</v>
      </c>
      <c r="I193" s="278"/>
      <c r="J193" s="274"/>
      <c r="K193" s="274"/>
      <c r="L193" s="279"/>
      <c r="M193" s="280"/>
      <c r="N193" s="281"/>
      <c r="O193" s="281"/>
      <c r="P193" s="281"/>
      <c r="Q193" s="281"/>
      <c r="R193" s="281"/>
      <c r="S193" s="281"/>
      <c r="T193" s="28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83" t="s">
        <v>201</v>
      </c>
      <c r="AU193" s="283" t="s">
        <v>83</v>
      </c>
      <c r="AV193" s="15" t="s">
        <v>198</v>
      </c>
      <c r="AW193" s="15" t="s">
        <v>30</v>
      </c>
      <c r="AX193" s="15" t="s">
        <v>81</v>
      </c>
      <c r="AY193" s="283" t="s">
        <v>191</v>
      </c>
    </row>
    <row r="194" s="2" customFormat="1" ht="21.75" customHeight="1">
      <c r="A194" s="39"/>
      <c r="B194" s="40"/>
      <c r="C194" s="236" t="s">
        <v>291</v>
      </c>
      <c r="D194" s="236" t="s">
        <v>194</v>
      </c>
      <c r="E194" s="237" t="s">
        <v>2562</v>
      </c>
      <c r="F194" s="238" t="s">
        <v>2563</v>
      </c>
      <c r="G194" s="239" t="s">
        <v>197</v>
      </c>
      <c r="H194" s="240">
        <v>89.849999999999994</v>
      </c>
      <c r="I194" s="241"/>
      <c r="J194" s="240">
        <f>ROUND(I194*H194,2)</f>
        <v>0</v>
      </c>
      <c r="K194" s="238" t="s">
        <v>2557</v>
      </c>
      <c r="L194" s="45"/>
      <c r="M194" s="242" t="s">
        <v>1</v>
      </c>
      <c r="N194" s="243" t="s">
        <v>38</v>
      </c>
      <c r="O194" s="92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6" t="s">
        <v>198</v>
      </c>
      <c r="AT194" s="246" t="s">
        <v>194</v>
      </c>
      <c r="AU194" s="246" t="s">
        <v>83</v>
      </c>
      <c r="AY194" s="18" t="s">
        <v>191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8" t="s">
        <v>81</v>
      </c>
      <c r="BK194" s="247">
        <f>ROUND(I194*H194,2)</f>
        <v>0</v>
      </c>
      <c r="BL194" s="18" t="s">
        <v>198</v>
      </c>
      <c r="BM194" s="246" t="s">
        <v>2564</v>
      </c>
    </row>
    <row r="195" s="2" customFormat="1">
      <c r="A195" s="39"/>
      <c r="B195" s="40"/>
      <c r="C195" s="41"/>
      <c r="D195" s="248" t="s">
        <v>200</v>
      </c>
      <c r="E195" s="41"/>
      <c r="F195" s="249" t="s">
        <v>2563</v>
      </c>
      <c r="G195" s="41"/>
      <c r="H195" s="41"/>
      <c r="I195" s="145"/>
      <c r="J195" s="41"/>
      <c r="K195" s="41"/>
      <c r="L195" s="45"/>
      <c r="M195" s="250"/>
      <c r="N195" s="251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200</v>
      </c>
      <c r="AU195" s="18" t="s">
        <v>83</v>
      </c>
    </row>
    <row r="196" s="14" customFormat="1">
      <c r="A196" s="14"/>
      <c r="B196" s="262"/>
      <c r="C196" s="263"/>
      <c r="D196" s="248" t="s">
        <v>201</v>
      </c>
      <c r="E196" s="264" t="s">
        <v>1</v>
      </c>
      <c r="F196" s="265" t="s">
        <v>2495</v>
      </c>
      <c r="G196" s="263"/>
      <c r="H196" s="266">
        <v>89.849999999999994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2" t="s">
        <v>201</v>
      </c>
      <c r="AU196" s="272" t="s">
        <v>83</v>
      </c>
      <c r="AV196" s="14" t="s">
        <v>83</v>
      </c>
      <c r="AW196" s="14" t="s">
        <v>30</v>
      </c>
      <c r="AX196" s="14" t="s">
        <v>73</v>
      </c>
      <c r="AY196" s="272" t="s">
        <v>191</v>
      </c>
    </row>
    <row r="197" s="15" customFormat="1">
      <c r="A197" s="15"/>
      <c r="B197" s="273"/>
      <c r="C197" s="274"/>
      <c r="D197" s="248" t="s">
        <v>201</v>
      </c>
      <c r="E197" s="275" t="s">
        <v>1</v>
      </c>
      <c r="F197" s="276" t="s">
        <v>205</v>
      </c>
      <c r="G197" s="274"/>
      <c r="H197" s="277">
        <v>89.849999999999994</v>
      </c>
      <c r="I197" s="278"/>
      <c r="J197" s="274"/>
      <c r="K197" s="274"/>
      <c r="L197" s="279"/>
      <c r="M197" s="280"/>
      <c r="N197" s="281"/>
      <c r="O197" s="281"/>
      <c r="P197" s="281"/>
      <c r="Q197" s="281"/>
      <c r="R197" s="281"/>
      <c r="S197" s="281"/>
      <c r="T197" s="28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83" t="s">
        <v>201</v>
      </c>
      <c r="AU197" s="283" t="s">
        <v>83</v>
      </c>
      <c r="AV197" s="15" t="s">
        <v>198</v>
      </c>
      <c r="AW197" s="15" t="s">
        <v>30</v>
      </c>
      <c r="AX197" s="15" t="s">
        <v>81</v>
      </c>
      <c r="AY197" s="283" t="s">
        <v>191</v>
      </c>
    </row>
    <row r="198" s="2" customFormat="1" ht="21.75" customHeight="1">
      <c r="A198" s="39"/>
      <c r="B198" s="40"/>
      <c r="C198" s="236" t="s">
        <v>299</v>
      </c>
      <c r="D198" s="236" t="s">
        <v>194</v>
      </c>
      <c r="E198" s="237" t="s">
        <v>2565</v>
      </c>
      <c r="F198" s="238" t="s">
        <v>2566</v>
      </c>
      <c r="G198" s="239" t="s">
        <v>215</v>
      </c>
      <c r="H198" s="240">
        <v>26.16</v>
      </c>
      <c r="I198" s="241"/>
      <c r="J198" s="240">
        <f>ROUND(I198*H198,2)</f>
        <v>0</v>
      </c>
      <c r="K198" s="238" t="s">
        <v>2530</v>
      </c>
      <c r="L198" s="45"/>
      <c r="M198" s="242" t="s">
        <v>1</v>
      </c>
      <c r="N198" s="243" t="s">
        <v>38</v>
      </c>
      <c r="O198" s="92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6" t="s">
        <v>198</v>
      </c>
      <c r="AT198" s="246" t="s">
        <v>194</v>
      </c>
      <c r="AU198" s="246" t="s">
        <v>83</v>
      </c>
      <c r="AY198" s="18" t="s">
        <v>191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8" t="s">
        <v>81</v>
      </c>
      <c r="BK198" s="247">
        <f>ROUND(I198*H198,2)</f>
        <v>0</v>
      </c>
      <c r="BL198" s="18" t="s">
        <v>198</v>
      </c>
      <c r="BM198" s="246" t="s">
        <v>2567</v>
      </c>
    </row>
    <row r="199" s="2" customFormat="1">
      <c r="A199" s="39"/>
      <c r="B199" s="40"/>
      <c r="C199" s="41"/>
      <c r="D199" s="248" t="s">
        <v>200</v>
      </c>
      <c r="E199" s="41"/>
      <c r="F199" s="249" t="s">
        <v>2566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200</v>
      </c>
      <c r="AU199" s="18" t="s">
        <v>83</v>
      </c>
    </row>
    <row r="200" s="13" customFormat="1">
      <c r="A200" s="13"/>
      <c r="B200" s="252"/>
      <c r="C200" s="253"/>
      <c r="D200" s="248" t="s">
        <v>201</v>
      </c>
      <c r="E200" s="254" t="s">
        <v>1</v>
      </c>
      <c r="F200" s="255" t="s">
        <v>2568</v>
      </c>
      <c r="G200" s="253"/>
      <c r="H200" s="254" t="s">
        <v>1</v>
      </c>
      <c r="I200" s="256"/>
      <c r="J200" s="253"/>
      <c r="K200" s="253"/>
      <c r="L200" s="257"/>
      <c r="M200" s="258"/>
      <c r="N200" s="259"/>
      <c r="O200" s="259"/>
      <c r="P200" s="259"/>
      <c r="Q200" s="259"/>
      <c r="R200" s="259"/>
      <c r="S200" s="259"/>
      <c r="T200" s="26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1" t="s">
        <v>201</v>
      </c>
      <c r="AU200" s="261" t="s">
        <v>83</v>
      </c>
      <c r="AV200" s="13" t="s">
        <v>81</v>
      </c>
      <c r="AW200" s="13" t="s">
        <v>30</v>
      </c>
      <c r="AX200" s="13" t="s">
        <v>73</v>
      </c>
      <c r="AY200" s="261" t="s">
        <v>191</v>
      </c>
    </row>
    <row r="201" s="14" customFormat="1">
      <c r="A201" s="14"/>
      <c r="B201" s="262"/>
      <c r="C201" s="263"/>
      <c r="D201" s="248" t="s">
        <v>201</v>
      </c>
      <c r="E201" s="264" t="s">
        <v>1</v>
      </c>
      <c r="F201" s="265" t="s">
        <v>2569</v>
      </c>
      <c r="G201" s="263"/>
      <c r="H201" s="266">
        <v>5.3600000000000003</v>
      </c>
      <c r="I201" s="267"/>
      <c r="J201" s="263"/>
      <c r="K201" s="263"/>
      <c r="L201" s="268"/>
      <c r="M201" s="269"/>
      <c r="N201" s="270"/>
      <c r="O201" s="270"/>
      <c r="P201" s="270"/>
      <c r="Q201" s="270"/>
      <c r="R201" s="270"/>
      <c r="S201" s="270"/>
      <c r="T201" s="27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2" t="s">
        <v>201</v>
      </c>
      <c r="AU201" s="272" t="s">
        <v>83</v>
      </c>
      <c r="AV201" s="14" t="s">
        <v>83</v>
      </c>
      <c r="AW201" s="14" t="s">
        <v>30</v>
      </c>
      <c r="AX201" s="14" t="s">
        <v>73</v>
      </c>
      <c r="AY201" s="272" t="s">
        <v>191</v>
      </c>
    </row>
    <row r="202" s="14" customFormat="1">
      <c r="A202" s="14"/>
      <c r="B202" s="262"/>
      <c r="C202" s="263"/>
      <c r="D202" s="248" t="s">
        <v>201</v>
      </c>
      <c r="E202" s="264" t="s">
        <v>1</v>
      </c>
      <c r="F202" s="265" t="s">
        <v>2570</v>
      </c>
      <c r="G202" s="263"/>
      <c r="H202" s="266">
        <v>20.800000000000001</v>
      </c>
      <c r="I202" s="267"/>
      <c r="J202" s="263"/>
      <c r="K202" s="263"/>
      <c r="L202" s="268"/>
      <c r="M202" s="269"/>
      <c r="N202" s="270"/>
      <c r="O202" s="270"/>
      <c r="P202" s="270"/>
      <c r="Q202" s="270"/>
      <c r="R202" s="270"/>
      <c r="S202" s="270"/>
      <c r="T202" s="27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2" t="s">
        <v>201</v>
      </c>
      <c r="AU202" s="272" t="s">
        <v>83</v>
      </c>
      <c r="AV202" s="14" t="s">
        <v>83</v>
      </c>
      <c r="AW202" s="14" t="s">
        <v>30</v>
      </c>
      <c r="AX202" s="14" t="s">
        <v>73</v>
      </c>
      <c r="AY202" s="272" t="s">
        <v>191</v>
      </c>
    </row>
    <row r="203" s="15" customFormat="1">
      <c r="A203" s="15"/>
      <c r="B203" s="273"/>
      <c r="C203" s="274"/>
      <c r="D203" s="248" t="s">
        <v>201</v>
      </c>
      <c r="E203" s="275" t="s">
        <v>2483</v>
      </c>
      <c r="F203" s="276" t="s">
        <v>205</v>
      </c>
      <c r="G203" s="274"/>
      <c r="H203" s="277">
        <v>26.16</v>
      </c>
      <c r="I203" s="278"/>
      <c r="J203" s="274"/>
      <c r="K203" s="274"/>
      <c r="L203" s="279"/>
      <c r="M203" s="280"/>
      <c r="N203" s="281"/>
      <c r="O203" s="281"/>
      <c r="P203" s="281"/>
      <c r="Q203" s="281"/>
      <c r="R203" s="281"/>
      <c r="S203" s="281"/>
      <c r="T203" s="28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3" t="s">
        <v>201</v>
      </c>
      <c r="AU203" s="283" t="s">
        <v>83</v>
      </c>
      <c r="AV203" s="15" t="s">
        <v>198</v>
      </c>
      <c r="AW203" s="15" t="s">
        <v>30</v>
      </c>
      <c r="AX203" s="15" t="s">
        <v>81</v>
      </c>
      <c r="AY203" s="283" t="s">
        <v>191</v>
      </c>
    </row>
    <row r="204" s="2" customFormat="1" ht="21.75" customHeight="1">
      <c r="A204" s="39"/>
      <c r="B204" s="40"/>
      <c r="C204" s="236" t="s">
        <v>305</v>
      </c>
      <c r="D204" s="236" t="s">
        <v>194</v>
      </c>
      <c r="E204" s="237" t="s">
        <v>2571</v>
      </c>
      <c r="F204" s="238" t="s">
        <v>2572</v>
      </c>
      <c r="G204" s="239" t="s">
        <v>215</v>
      </c>
      <c r="H204" s="240">
        <v>20.039999999999999</v>
      </c>
      <c r="I204" s="241"/>
      <c r="J204" s="240">
        <f>ROUND(I204*H204,2)</f>
        <v>0</v>
      </c>
      <c r="K204" s="238" t="s">
        <v>2530</v>
      </c>
      <c r="L204" s="45"/>
      <c r="M204" s="242" t="s">
        <v>1</v>
      </c>
      <c r="N204" s="243" t="s">
        <v>38</v>
      </c>
      <c r="O204" s="92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6" t="s">
        <v>198</v>
      </c>
      <c r="AT204" s="246" t="s">
        <v>194</v>
      </c>
      <c r="AU204" s="246" t="s">
        <v>83</v>
      </c>
      <c r="AY204" s="18" t="s">
        <v>191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18" t="s">
        <v>81</v>
      </c>
      <c r="BK204" s="247">
        <f>ROUND(I204*H204,2)</f>
        <v>0</v>
      </c>
      <c r="BL204" s="18" t="s">
        <v>198</v>
      </c>
      <c r="BM204" s="246" t="s">
        <v>2573</v>
      </c>
    </row>
    <row r="205" s="2" customFormat="1">
      <c r="A205" s="39"/>
      <c r="B205" s="40"/>
      <c r="C205" s="41"/>
      <c r="D205" s="248" t="s">
        <v>200</v>
      </c>
      <c r="E205" s="41"/>
      <c r="F205" s="249" t="s">
        <v>2572</v>
      </c>
      <c r="G205" s="41"/>
      <c r="H205" s="41"/>
      <c r="I205" s="145"/>
      <c r="J205" s="41"/>
      <c r="K205" s="41"/>
      <c r="L205" s="45"/>
      <c r="M205" s="250"/>
      <c r="N205" s="251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200</v>
      </c>
      <c r="AU205" s="18" t="s">
        <v>83</v>
      </c>
    </row>
    <row r="206" s="14" customFormat="1">
      <c r="A206" s="14"/>
      <c r="B206" s="262"/>
      <c r="C206" s="263"/>
      <c r="D206" s="248" t="s">
        <v>201</v>
      </c>
      <c r="E206" s="264" t="s">
        <v>1</v>
      </c>
      <c r="F206" s="265" t="s">
        <v>2466</v>
      </c>
      <c r="G206" s="263"/>
      <c r="H206" s="266">
        <v>30.399999999999999</v>
      </c>
      <c r="I206" s="267"/>
      <c r="J206" s="263"/>
      <c r="K206" s="263"/>
      <c r="L206" s="268"/>
      <c r="M206" s="269"/>
      <c r="N206" s="270"/>
      <c r="O206" s="270"/>
      <c r="P206" s="270"/>
      <c r="Q206" s="270"/>
      <c r="R206" s="270"/>
      <c r="S206" s="270"/>
      <c r="T206" s="27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2" t="s">
        <v>201</v>
      </c>
      <c r="AU206" s="272" t="s">
        <v>83</v>
      </c>
      <c r="AV206" s="14" t="s">
        <v>83</v>
      </c>
      <c r="AW206" s="14" t="s">
        <v>30</v>
      </c>
      <c r="AX206" s="14" t="s">
        <v>73</v>
      </c>
      <c r="AY206" s="272" t="s">
        <v>191</v>
      </c>
    </row>
    <row r="207" s="14" customFormat="1">
      <c r="A207" s="14"/>
      <c r="B207" s="262"/>
      <c r="C207" s="263"/>
      <c r="D207" s="248" t="s">
        <v>201</v>
      </c>
      <c r="E207" s="264" t="s">
        <v>1</v>
      </c>
      <c r="F207" s="265" t="s">
        <v>2485</v>
      </c>
      <c r="G207" s="263"/>
      <c r="H207" s="266">
        <v>15.800000000000001</v>
      </c>
      <c r="I207" s="267"/>
      <c r="J207" s="263"/>
      <c r="K207" s="263"/>
      <c r="L207" s="268"/>
      <c r="M207" s="269"/>
      <c r="N207" s="270"/>
      <c r="O207" s="270"/>
      <c r="P207" s="270"/>
      <c r="Q207" s="270"/>
      <c r="R207" s="270"/>
      <c r="S207" s="270"/>
      <c r="T207" s="27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72" t="s">
        <v>201</v>
      </c>
      <c r="AU207" s="272" t="s">
        <v>83</v>
      </c>
      <c r="AV207" s="14" t="s">
        <v>83</v>
      </c>
      <c r="AW207" s="14" t="s">
        <v>30</v>
      </c>
      <c r="AX207" s="14" t="s">
        <v>73</v>
      </c>
      <c r="AY207" s="272" t="s">
        <v>191</v>
      </c>
    </row>
    <row r="208" s="14" customFormat="1">
      <c r="A208" s="14"/>
      <c r="B208" s="262"/>
      <c r="C208" s="263"/>
      <c r="D208" s="248" t="s">
        <v>201</v>
      </c>
      <c r="E208" s="264" t="s">
        <v>1</v>
      </c>
      <c r="F208" s="265" t="s">
        <v>2574</v>
      </c>
      <c r="G208" s="263"/>
      <c r="H208" s="266">
        <v>-26.16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2" t="s">
        <v>201</v>
      </c>
      <c r="AU208" s="272" t="s">
        <v>83</v>
      </c>
      <c r="AV208" s="14" t="s">
        <v>83</v>
      </c>
      <c r="AW208" s="14" t="s">
        <v>30</v>
      </c>
      <c r="AX208" s="14" t="s">
        <v>73</v>
      </c>
      <c r="AY208" s="272" t="s">
        <v>191</v>
      </c>
    </row>
    <row r="209" s="15" customFormat="1">
      <c r="A209" s="15"/>
      <c r="B209" s="273"/>
      <c r="C209" s="274"/>
      <c r="D209" s="248" t="s">
        <v>201</v>
      </c>
      <c r="E209" s="275" t="s">
        <v>2491</v>
      </c>
      <c r="F209" s="276" t="s">
        <v>205</v>
      </c>
      <c r="G209" s="274"/>
      <c r="H209" s="277">
        <v>20.040000000000003</v>
      </c>
      <c r="I209" s="278"/>
      <c r="J209" s="274"/>
      <c r="K209" s="274"/>
      <c r="L209" s="279"/>
      <c r="M209" s="280"/>
      <c r="N209" s="281"/>
      <c r="O209" s="281"/>
      <c r="P209" s="281"/>
      <c r="Q209" s="281"/>
      <c r="R209" s="281"/>
      <c r="S209" s="281"/>
      <c r="T209" s="28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3" t="s">
        <v>201</v>
      </c>
      <c r="AU209" s="283" t="s">
        <v>83</v>
      </c>
      <c r="AV209" s="15" t="s">
        <v>198</v>
      </c>
      <c r="AW209" s="15" t="s">
        <v>30</v>
      </c>
      <c r="AX209" s="15" t="s">
        <v>81</v>
      </c>
      <c r="AY209" s="283" t="s">
        <v>191</v>
      </c>
    </row>
    <row r="210" s="2" customFormat="1" ht="16.5" customHeight="1">
      <c r="A210" s="39"/>
      <c r="B210" s="40"/>
      <c r="C210" s="236" t="s">
        <v>8</v>
      </c>
      <c r="D210" s="236" t="s">
        <v>194</v>
      </c>
      <c r="E210" s="237" t="s">
        <v>2575</v>
      </c>
      <c r="F210" s="238" t="s">
        <v>2576</v>
      </c>
      <c r="G210" s="239" t="s">
        <v>215</v>
      </c>
      <c r="H210" s="240">
        <v>26.16</v>
      </c>
      <c r="I210" s="241"/>
      <c r="J210" s="240">
        <f>ROUND(I210*H210,2)</f>
        <v>0</v>
      </c>
      <c r="K210" s="238" t="s">
        <v>275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198</v>
      </c>
      <c r="AT210" s="246" t="s">
        <v>194</v>
      </c>
      <c r="AU210" s="246" t="s">
        <v>83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198</v>
      </c>
      <c r="BM210" s="246" t="s">
        <v>2577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2576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83</v>
      </c>
    </row>
    <row r="212" s="14" customFormat="1">
      <c r="A212" s="14"/>
      <c r="B212" s="262"/>
      <c r="C212" s="263"/>
      <c r="D212" s="248" t="s">
        <v>201</v>
      </c>
      <c r="E212" s="264" t="s">
        <v>1</v>
      </c>
      <c r="F212" s="265" t="s">
        <v>2483</v>
      </c>
      <c r="G212" s="263"/>
      <c r="H212" s="266">
        <v>26.16</v>
      </c>
      <c r="I212" s="267"/>
      <c r="J212" s="263"/>
      <c r="K212" s="263"/>
      <c r="L212" s="268"/>
      <c r="M212" s="269"/>
      <c r="N212" s="270"/>
      <c r="O212" s="270"/>
      <c r="P212" s="270"/>
      <c r="Q212" s="270"/>
      <c r="R212" s="270"/>
      <c r="S212" s="270"/>
      <c r="T212" s="27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2" t="s">
        <v>201</v>
      </c>
      <c r="AU212" s="272" t="s">
        <v>83</v>
      </c>
      <c r="AV212" s="14" t="s">
        <v>83</v>
      </c>
      <c r="AW212" s="14" t="s">
        <v>30</v>
      </c>
      <c r="AX212" s="14" t="s">
        <v>73</v>
      </c>
      <c r="AY212" s="272" t="s">
        <v>191</v>
      </c>
    </row>
    <row r="213" s="15" customFormat="1">
      <c r="A213" s="15"/>
      <c r="B213" s="273"/>
      <c r="C213" s="274"/>
      <c r="D213" s="248" t="s">
        <v>201</v>
      </c>
      <c r="E213" s="275" t="s">
        <v>1</v>
      </c>
      <c r="F213" s="276" t="s">
        <v>205</v>
      </c>
      <c r="G213" s="274"/>
      <c r="H213" s="277">
        <v>26.16</v>
      </c>
      <c r="I213" s="278"/>
      <c r="J213" s="274"/>
      <c r="K213" s="274"/>
      <c r="L213" s="279"/>
      <c r="M213" s="280"/>
      <c r="N213" s="281"/>
      <c r="O213" s="281"/>
      <c r="P213" s="281"/>
      <c r="Q213" s="281"/>
      <c r="R213" s="281"/>
      <c r="S213" s="281"/>
      <c r="T213" s="282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83" t="s">
        <v>201</v>
      </c>
      <c r="AU213" s="283" t="s">
        <v>83</v>
      </c>
      <c r="AV213" s="15" t="s">
        <v>198</v>
      </c>
      <c r="AW213" s="15" t="s">
        <v>30</v>
      </c>
      <c r="AX213" s="15" t="s">
        <v>81</v>
      </c>
      <c r="AY213" s="283" t="s">
        <v>191</v>
      </c>
    </row>
    <row r="214" s="2" customFormat="1" ht="16.5" customHeight="1">
      <c r="A214" s="39"/>
      <c r="B214" s="40"/>
      <c r="C214" s="236" t="s">
        <v>320</v>
      </c>
      <c r="D214" s="236" t="s">
        <v>194</v>
      </c>
      <c r="E214" s="237" t="s">
        <v>2578</v>
      </c>
      <c r="F214" s="238" t="s">
        <v>2579</v>
      </c>
      <c r="G214" s="239" t="s">
        <v>349</v>
      </c>
      <c r="H214" s="240">
        <v>36.07</v>
      </c>
      <c r="I214" s="241"/>
      <c r="J214" s="240">
        <f>ROUND(I214*H214,2)</f>
        <v>0</v>
      </c>
      <c r="K214" s="238" t="s">
        <v>1</v>
      </c>
      <c r="L214" s="45"/>
      <c r="M214" s="242" t="s">
        <v>1</v>
      </c>
      <c r="N214" s="243" t="s">
        <v>38</v>
      </c>
      <c r="O214" s="92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6" t="s">
        <v>198</v>
      </c>
      <c r="AT214" s="246" t="s">
        <v>194</v>
      </c>
      <c r="AU214" s="246" t="s">
        <v>83</v>
      </c>
      <c r="AY214" s="18" t="s">
        <v>191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18" t="s">
        <v>81</v>
      </c>
      <c r="BK214" s="247">
        <f>ROUND(I214*H214,2)</f>
        <v>0</v>
      </c>
      <c r="BL214" s="18" t="s">
        <v>198</v>
      </c>
      <c r="BM214" s="246" t="s">
        <v>2580</v>
      </c>
    </row>
    <row r="215" s="2" customFormat="1">
      <c r="A215" s="39"/>
      <c r="B215" s="40"/>
      <c r="C215" s="41"/>
      <c r="D215" s="248" t="s">
        <v>200</v>
      </c>
      <c r="E215" s="41"/>
      <c r="F215" s="249" t="s">
        <v>2579</v>
      </c>
      <c r="G215" s="41"/>
      <c r="H215" s="41"/>
      <c r="I215" s="145"/>
      <c r="J215" s="41"/>
      <c r="K215" s="41"/>
      <c r="L215" s="45"/>
      <c r="M215" s="250"/>
      <c r="N215" s="251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200</v>
      </c>
      <c r="AU215" s="18" t="s">
        <v>83</v>
      </c>
    </row>
    <row r="216" s="14" customFormat="1">
      <c r="A216" s="14"/>
      <c r="B216" s="262"/>
      <c r="C216" s="263"/>
      <c r="D216" s="248" t="s">
        <v>201</v>
      </c>
      <c r="E216" s="264" t="s">
        <v>1</v>
      </c>
      <c r="F216" s="265" t="s">
        <v>2581</v>
      </c>
      <c r="G216" s="263"/>
      <c r="H216" s="266">
        <v>36.07</v>
      </c>
      <c r="I216" s="267"/>
      <c r="J216" s="263"/>
      <c r="K216" s="263"/>
      <c r="L216" s="268"/>
      <c r="M216" s="269"/>
      <c r="N216" s="270"/>
      <c r="O216" s="270"/>
      <c r="P216" s="270"/>
      <c r="Q216" s="270"/>
      <c r="R216" s="270"/>
      <c r="S216" s="270"/>
      <c r="T216" s="27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2" t="s">
        <v>201</v>
      </c>
      <c r="AU216" s="272" t="s">
        <v>83</v>
      </c>
      <c r="AV216" s="14" t="s">
        <v>83</v>
      </c>
      <c r="AW216" s="14" t="s">
        <v>30</v>
      </c>
      <c r="AX216" s="14" t="s">
        <v>81</v>
      </c>
      <c r="AY216" s="272" t="s">
        <v>191</v>
      </c>
    </row>
    <row r="217" s="2" customFormat="1" ht="21.75" customHeight="1">
      <c r="A217" s="39"/>
      <c r="B217" s="40"/>
      <c r="C217" s="236" t="s">
        <v>328</v>
      </c>
      <c r="D217" s="236" t="s">
        <v>194</v>
      </c>
      <c r="E217" s="237" t="s">
        <v>285</v>
      </c>
      <c r="F217" s="238" t="s">
        <v>286</v>
      </c>
      <c r="G217" s="239" t="s">
        <v>215</v>
      </c>
      <c r="H217" s="240">
        <v>29.309999999999999</v>
      </c>
      <c r="I217" s="241"/>
      <c r="J217" s="240">
        <f>ROUND(I217*H217,2)</f>
        <v>0</v>
      </c>
      <c r="K217" s="238" t="s">
        <v>2557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198</v>
      </c>
      <c r="AT217" s="246" t="s">
        <v>194</v>
      </c>
      <c r="AU217" s="246" t="s">
        <v>83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198</v>
      </c>
      <c r="BM217" s="246" t="s">
        <v>2582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286</v>
      </c>
      <c r="G218" s="41"/>
      <c r="H218" s="41"/>
      <c r="I218" s="145"/>
      <c r="J218" s="41"/>
      <c r="K218" s="41"/>
      <c r="L218" s="45"/>
      <c r="M218" s="250"/>
      <c r="N218" s="251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83</v>
      </c>
    </row>
    <row r="219" s="14" customFormat="1">
      <c r="A219" s="14"/>
      <c r="B219" s="262"/>
      <c r="C219" s="263"/>
      <c r="D219" s="248" t="s">
        <v>201</v>
      </c>
      <c r="E219" s="264" t="s">
        <v>1</v>
      </c>
      <c r="F219" s="265" t="s">
        <v>2466</v>
      </c>
      <c r="G219" s="263"/>
      <c r="H219" s="266">
        <v>30.399999999999999</v>
      </c>
      <c r="I219" s="267"/>
      <c r="J219" s="263"/>
      <c r="K219" s="263"/>
      <c r="L219" s="268"/>
      <c r="M219" s="269"/>
      <c r="N219" s="270"/>
      <c r="O219" s="270"/>
      <c r="P219" s="270"/>
      <c r="Q219" s="270"/>
      <c r="R219" s="270"/>
      <c r="S219" s="270"/>
      <c r="T219" s="27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2" t="s">
        <v>201</v>
      </c>
      <c r="AU219" s="272" t="s">
        <v>83</v>
      </c>
      <c r="AV219" s="14" t="s">
        <v>83</v>
      </c>
      <c r="AW219" s="14" t="s">
        <v>30</v>
      </c>
      <c r="AX219" s="14" t="s">
        <v>73</v>
      </c>
      <c r="AY219" s="272" t="s">
        <v>191</v>
      </c>
    </row>
    <row r="220" s="14" customFormat="1">
      <c r="A220" s="14"/>
      <c r="B220" s="262"/>
      <c r="C220" s="263"/>
      <c r="D220" s="248" t="s">
        <v>201</v>
      </c>
      <c r="E220" s="264" t="s">
        <v>1</v>
      </c>
      <c r="F220" s="265" t="s">
        <v>2485</v>
      </c>
      <c r="G220" s="263"/>
      <c r="H220" s="266">
        <v>15.800000000000001</v>
      </c>
      <c r="I220" s="267"/>
      <c r="J220" s="263"/>
      <c r="K220" s="263"/>
      <c r="L220" s="268"/>
      <c r="M220" s="269"/>
      <c r="N220" s="270"/>
      <c r="O220" s="270"/>
      <c r="P220" s="270"/>
      <c r="Q220" s="270"/>
      <c r="R220" s="270"/>
      <c r="S220" s="270"/>
      <c r="T220" s="27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2" t="s">
        <v>201</v>
      </c>
      <c r="AU220" s="272" t="s">
        <v>83</v>
      </c>
      <c r="AV220" s="14" t="s">
        <v>83</v>
      </c>
      <c r="AW220" s="14" t="s">
        <v>30</v>
      </c>
      <c r="AX220" s="14" t="s">
        <v>73</v>
      </c>
      <c r="AY220" s="272" t="s">
        <v>191</v>
      </c>
    </row>
    <row r="221" s="14" customFormat="1">
      <c r="A221" s="14"/>
      <c r="B221" s="262"/>
      <c r="C221" s="263"/>
      <c r="D221" s="248" t="s">
        <v>201</v>
      </c>
      <c r="E221" s="264" t="s">
        <v>1</v>
      </c>
      <c r="F221" s="265" t="s">
        <v>2583</v>
      </c>
      <c r="G221" s="263"/>
      <c r="H221" s="266">
        <v>-16.890000000000001</v>
      </c>
      <c r="I221" s="267"/>
      <c r="J221" s="263"/>
      <c r="K221" s="263"/>
      <c r="L221" s="268"/>
      <c r="M221" s="269"/>
      <c r="N221" s="270"/>
      <c r="O221" s="270"/>
      <c r="P221" s="270"/>
      <c r="Q221" s="270"/>
      <c r="R221" s="270"/>
      <c r="S221" s="270"/>
      <c r="T221" s="27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2" t="s">
        <v>201</v>
      </c>
      <c r="AU221" s="272" t="s">
        <v>83</v>
      </c>
      <c r="AV221" s="14" t="s">
        <v>83</v>
      </c>
      <c r="AW221" s="14" t="s">
        <v>30</v>
      </c>
      <c r="AX221" s="14" t="s">
        <v>73</v>
      </c>
      <c r="AY221" s="272" t="s">
        <v>191</v>
      </c>
    </row>
    <row r="222" s="15" customFormat="1">
      <c r="A222" s="15"/>
      <c r="B222" s="273"/>
      <c r="C222" s="274"/>
      <c r="D222" s="248" t="s">
        <v>201</v>
      </c>
      <c r="E222" s="275" t="s">
        <v>1</v>
      </c>
      <c r="F222" s="276" t="s">
        <v>205</v>
      </c>
      <c r="G222" s="274"/>
      <c r="H222" s="277">
        <v>29.310000000000002</v>
      </c>
      <c r="I222" s="278"/>
      <c r="J222" s="274"/>
      <c r="K222" s="274"/>
      <c r="L222" s="279"/>
      <c r="M222" s="280"/>
      <c r="N222" s="281"/>
      <c r="O222" s="281"/>
      <c r="P222" s="281"/>
      <c r="Q222" s="281"/>
      <c r="R222" s="281"/>
      <c r="S222" s="281"/>
      <c r="T222" s="28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83" t="s">
        <v>201</v>
      </c>
      <c r="AU222" s="283" t="s">
        <v>83</v>
      </c>
      <c r="AV222" s="15" t="s">
        <v>198</v>
      </c>
      <c r="AW222" s="15" t="s">
        <v>30</v>
      </c>
      <c r="AX222" s="15" t="s">
        <v>81</v>
      </c>
      <c r="AY222" s="283" t="s">
        <v>191</v>
      </c>
    </row>
    <row r="223" s="2" customFormat="1" ht="16.5" customHeight="1">
      <c r="A223" s="39"/>
      <c r="B223" s="40"/>
      <c r="C223" s="285" t="s">
        <v>334</v>
      </c>
      <c r="D223" s="285" t="s">
        <v>341</v>
      </c>
      <c r="E223" s="286" t="s">
        <v>2584</v>
      </c>
      <c r="F223" s="287" t="s">
        <v>2585</v>
      </c>
      <c r="G223" s="288" t="s">
        <v>349</v>
      </c>
      <c r="H223" s="289">
        <v>5.6699999999999999</v>
      </c>
      <c r="I223" s="290"/>
      <c r="J223" s="289">
        <f>ROUND(I223*H223,2)</f>
        <v>0</v>
      </c>
      <c r="K223" s="287" t="s">
        <v>2586</v>
      </c>
      <c r="L223" s="291"/>
      <c r="M223" s="292" t="s">
        <v>1</v>
      </c>
      <c r="N223" s="293" t="s">
        <v>38</v>
      </c>
      <c r="O223" s="92"/>
      <c r="P223" s="244">
        <f>O223*H223</f>
        <v>0</v>
      </c>
      <c r="Q223" s="244">
        <v>1</v>
      </c>
      <c r="R223" s="244">
        <f>Q223*H223</f>
        <v>5.6699999999999999</v>
      </c>
      <c r="S223" s="244">
        <v>0</v>
      </c>
      <c r="T223" s="24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6" t="s">
        <v>255</v>
      </c>
      <c r="AT223" s="246" t="s">
        <v>341</v>
      </c>
      <c r="AU223" s="246" t="s">
        <v>83</v>
      </c>
      <c r="AY223" s="18" t="s">
        <v>191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18" t="s">
        <v>81</v>
      </c>
      <c r="BK223" s="247">
        <f>ROUND(I223*H223,2)</f>
        <v>0</v>
      </c>
      <c r="BL223" s="18" t="s">
        <v>198</v>
      </c>
      <c r="BM223" s="246" t="s">
        <v>2587</v>
      </c>
    </row>
    <row r="224" s="2" customFormat="1">
      <c r="A224" s="39"/>
      <c r="B224" s="40"/>
      <c r="C224" s="41"/>
      <c r="D224" s="248" t="s">
        <v>200</v>
      </c>
      <c r="E224" s="41"/>
      <c r="F224" s="249" t="s">
        <v>2585</v>
      </c>
      <c r="G224" s="41"/>
      <c r="H224" s="41"/>
      <c r="I224" s="145"/>
      <c r="J224" s="41"/>
      <c r="K224" s="41"/>
      <c r="L224" s="45"/>
      <c r="M224" s="250"/>
      <c r="N224" s="251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200</v>
      </c>
      <c r="AU224" s="18" t="s">
        <v>83</v>
      </c>
    </row>
    <row r="225" s="14" customFormat="1">
      <c r="A225" s="14"/>
      <c r="B225" s="262"/>
      <c r="C225" s="263"/>
      <c r="D225" s="248" t="s">
        <v>201</v>
      </c>
      <c r="E225" s="264" t="s">
        <v>1</v>
      </c>
      <c r="F225" s="265" t="s">
        <v>2466</v>
      </c>
      <c r="G225" s="263"/>
      <c r="H225" s="266">
        <v>30.399999999999999</v>
      </c>
      <c r="I225" s="267"/>
      <c r="J225" s="263"/>
      <c r="K225" s="263"/>
      <c r="L225" s="268"/>
      <c r="M225" s="269"/>
      <c r="N225" s="270"/>
      <c r="O225" s="270"/>
      <c r="P225" s="270"/>
      <c r="Q225" s="270"/>
      <c r="R225" s="270"/>
      <c r="S225" s="270"/>
      <c r="T225" s="27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2" t="s">
        <v>201</v>
      </c>
      <c r="AU225" s="272" t="s">
        <v>83</v>
      </c>
      <c r="AV225" s="14" t="s">
        <v>83</v>
      </c>
      <c r="AW225" s="14" t="s">
        <v>30</v>
      </c>
      <c r="AX225" s="14" t="s">
        <v>73</v>
      </c>
      <c r="AY225" s="272" t="s">
        <v>191</v>
      </c>
    </row>
    <row r="226" s="14" customFormat="1">
      <c r="A226" s="14"/>
      <c r="B226" s="262"/>
      <c r="C226" s="263"/>
      <c r="D226" s="248" t="s">
        <v>201</v>
      </c>
      <c r="E226" s="264" t="s">
        <v>1</v>
      </c>
      <c r="F226" s="265" t="s">
        <v>2485</v>
      </c>
      <c r="G226" s="263"/>
      <c r="H226" s="266">
        <v>15.800000000000001</v>
      </c>
      <c r="I226" s="267"/>
      <c r="J226" s="263"/>
      <c r="K226" s="263"/>
      <c r="L226" s="268"/>
      <c r="M226" s="269"/>
      <c r="N226" s="270"/>
      <c r="O226" s="270"/>
      <c r="P226" s="270"/>
      <c r="Q226" s="270"/>
      <c r="R226" s="270"/>
      <c r="S226" s="270"/>
      <c r="T226" s="271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2" t="s">
        <v>201</v>
      </c>
      <c r="AU226" s="272" t="s">
        <v>83</v>
      </c>
      <c r="AV226" s="14" t="s">
        <v>83</v>
      </c>
      <c r="AW226" s="14" t="s">
        <v>30</v>
      </c>
      <c r="AX226" s="14" t="s">
        <v>73</v>
      </c>
      <c r="AY226" s="272" t="s">
        <v>191</v>
      </c>
    </row>
    <row r="227" s="14" customFormat="1">
      <c r="A227" s="14"/>
      <c r="B227" s="262"/>
      <c r="C227" s="263"/>
      <c r="D227" s="248" t="s">
        <v>201</v>
      </c>
      <c r="E227" s="264" t="s">
        <v>1</v>
      </c>
      <c r="F227" s="265" t="s">
        <v>2583</v>
      </c>
      <c r="G227" s="263"/>
      <c r="H227" s="266">
        <v>-16.890000000000001</v>
      </c>
      <c r="I227" s="267"/>
      <c r="J227" s="263"/>
      <c r="K227" s="263"/>
      <c r="L227" s="268"/>
      <c r="M227" s="269"/>
      <c r="N227" s="270"/>
      <c r="O227" s="270"/>
      <c r="P227" s="270"/>
      <c r="Q227" s="270"/>
      <c r="R227" s="270"/>
      <c r="S227" s="270"/>
      <c r="T227" s="27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2" t="s">
        <v>201</v>
      </c>
      <c r="AU227" s="272" t="s">
        <v>83</v>
      </c>
      <c r="AV227" s="14" t="s">
        <v>83</v>
      </c>
      <c r="AW227" s="14" t="s">
        <v>30</v>
      </c>
      <c r="AX227" s="14" t="s">
        <v>73</v>
      </c>
      <c r="AY227" s="272" t="s">
        <v>191</v>
      </c>
    </row>
    <row r="228" s="14" customFormat="1">
      <c r="A228" s="14"/>
      <c r="B228" s="262"/>
      <c r="C228" s="263"/>
      <c r="D228" s="248" t="s">
        <v>201</v>
      </c>
      <c r="E228" s="264" t="s">
        <v>1</v>
      </c>
      <c r="F228" s="265" t="s">
        <v>2574</v>
      </c>
      <c r="G228" s="263"/>
      <c r="H228" s="266">
        <v>-26.16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2" t="s">
        <v>201</v>
      </c>
      <c r="AU228" s="272" t="s">
        <v>83</v>
      </c>
      <c r="AV228" s="14" t="s">
        <v>83</v>
      </c>
      <c r="AW228" s="14" t="s">
        <v>30</v>
      </c>
      <c r="AX228" s="14" t="s">
        <v>73</v>
      </c>
      <c r="AY228" s="272" t="s">
        <v>191</v>
      </c>
    </row>
    <row r="229" s="15" customFormat="1">
      <c r="A229" s="15"/>
      <c r="B229" s="273"/>
      <c r="C229" s="274"/>
      <c r="D229" s="248" t="s">
        <v>201</v>
      </c>
      <c r="E229" s="275" t="s">
        <v>2493</v>
      </c>
      <c r="F229" s="276" t="s">
        <v>205</v>
      </c>
      <c r="G229" s="274"/>
      <c r="H229" s="277">
        <v>3.1500000000000021</v>
      </c>
      <c r="I229" s="278"/>
      <c r="J229" s="274"/>
      <c r="K229" s="274"/>
      <c r="L229" s="279"/>
      <c r="M229" s="280"/>
      <c r="N229" s="281"/>
      <c r="O229" s="281"/>
      <c r="P229" s="281"/>
      <c r="Q229" s="281"/>
      <c r="R229" s="281"/>
      <c r="S229" s="281"/>
      <c r="T229" s="28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3" t="s">
        <v>201</v>
      </c>
      <c r="AU229" s="283" t="s">
        <v>83</v>
      </c>
      <c r="AV229" s="15" t="s">
        <v>198</v>
      </c>
      <c r="AW229" s="15" t="s">
        <v>30</v>
      </c>
      <c r="AX229" s="15" t="s">
        <v>73</v>
      </c>
      <c r="AY229" s="283" t="s">
        <v>191</v>
      </c>
    </row>
    <row r="230" s="14" customFormat="1">
      <c r="A230" s="14"/>
      <c r="B230" s="262"/>
      <c r="C230" s="263"/>
      <c r="D230" s="248" t="s">
        <v>201</v>
      </c>
      <c r="E230" s="264" t="s">
        <v>1</v>
      </c>
      <c r="F230" s="265" t="s">
        <v>2588</v>
      </c>
      <c r="G230" s="263"/>
      <c r="H230" s="266">
        <v>5.6699999999999999</v>
      </c>
      <c r="I230" s="267"/>
      <c r="J230" s="263"/>
      <c r="K230" s="263"/>
      <c r="L230" s="268"/>
      <c r="M230" s="269"/>
      <c r="N230" s="270"/>
      <c r="O230" s="270"/>
      <c r="P230" s="270"/>
      <c r="Q230" s="270"/>
      <c r="R230" s="270"/>
      <c r="S230" s="270"/>
      <c r="T230" s="27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2" t="s">
        <v>201</v>
      </c>
      <c r="AU230" s="272" t="s">
        <v>83</v>
      </c>
      <c r="AV230" s="14" t="s">
        <v>83</v>
      </c>
      <c r="AW230" s="14" t="s">
        <v>30</v>
      </c>
      <c r="AX230" s="14" t="s">
        <v>81</v>
      </c>
      <c r="AY230" s="272" t="s">
        <v>191</v>
      </c>
    </row>
    <row r="231" s="2" customFormat="1" ht="21.75" customHeight="1">
      <c r="A231" s="39"/>
      <c r="B231" s="40"/>
      <c r="C231" s="236" t="s">
        <v>340</v>
      </c>
      <c r="D231" s="236" t="s">
        <v>194</v>
      </c>
      <c r="E231" s="237" t="s">
        <v>2589</v>
      </c>
      <c r="F231" s="238" t="s">
        <v>2590</v>
      </c>
      <c r="G231" s="239" t="s">
        <v>215</v>
      </c>
      <c r="H231" s="240">
        <v>8.4499999999999993</v>
      </c>
      <c r="I231" s="241"/>
      <c r="J231" s="240">
        <f>ROUND(I231*H231,2)</f>
        <v>0</v>
      </c>
      <c r="K231" s="238" t="s">
        <v>2591</v>
      </c>
      <c r="L231" s="45"/>
      <c r="M231" s="242" t="s">
        <v>1</v>
      </c>
      <c r="N231" s="243" t="s">
        <v>38</v>
      </c>
      <c r="O231" s="92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6" t="s">
        <v>198</v>
      </c>
      <c r="AT231" s="246" t="s">
        <v>194</v>
      </c>
      <c r="AU231" s="246" t="s">
        <v>83</v>
      </c>
      <c r="AY231" s="18" t="s">
        <v>191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18" t="s">
        <v>81</v>
      </c>
      <c r="BK231" s="247">
        <f>ROUND(I231*H231,2)</f>
        <v>0</v>
      </c>
      <c r="BL231" s="18" t="s">
        <v>198</v>
      </c>
      <c r="BM231" s="246" t="s">
        <v>2592</v>
      </c>
    </row>
    <row r="232" s="2" customFormat="1">
      <c r="A232" s="39"/>
      <c r="B232" s="40"/>
      <c r="C232" s="41"/>
      <c r="D232" s="248" t="s">
        <v>200</v>
      </c>
      <c r="E232" s="41"/>
      <c r="F232" s="249" t="s">
        <v>2590</v>
      </c>
      <c r="G232" s="41"/>
      <c r="H232" s="41"/>
      <c r="I232" s="145"/>
      <c r="J232" s="41"/>
      <c r="K232" s="41"/>
      <c r="L232" s="45"/>
      <c r="M232" s="250"/>
      <c r="N232" s="251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200</v>
      </c>
      <c r="AU232" s="18" t="s">
        <v>83</v>
      </c>
    </row>
    <row r="233" s="14" customFormat="1">
      <c r="A233" s="14"/>
      <c r="B233" s="262"/>
      <c r="C233" s="263"/>
      <c r="D233" s="248" t="s">
        <v>201</v>
      </c>
      <c r="E233" s="264" t="s">
        <v>1</v>
      </c>
      <c r="F233" s="265" t="s">
        <v>2593</v>
      </c>
      <c r="G233" s="263"/>
      <c r="H233" s="266">
        <v>7.29</v>
      </c>
      <c r="I233" s="267"/>
      <c r="J233" s="263"/>
      <c r="K233" s="263"/>
      <c r="L233" s="268"/>
      <c r="M233" s="269"/>
      <c r="N233" s="270"/>
      <c r="O233" s="270"/>
      <c r="P233" s="270"/>
      <c r="Q233" s="270"/>
      <c r="R233" s="270"/>
      <c r="S233" s="270"/>
      <c r="T233" s="27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2" t="s">
        <v>201</v>
      </c>
      <c r="AU233" s="272" t="s">
        <v>83</v>
      </c>
      <c r="AV233" s="14" t="s">
        <v>83</v>
      </c>
      <c r="AW233" s="14" t="s">
        <v>30</v>
      </c>
      <c r="AX233" s="14" t="s">
        <v>73</v>
      </c>
      <c r="AY233" s="272" t="s">
        <v>191</v>
      </c>
    </row>
    <row r="234" s="14" customFormat="1">
      <c r="A234" s="14"/>
      <c r="B234" s="262"/>
      <c r="C234" s="263"/>
      <c r="D234" s="248" t="s">
        <v>201</v>
      </c>
      <c r="E234" s="264" t="s">
        <v>1</v>
      </c>
      <c r="F234" s="265" t="s">
        <v>2594</v>
      </c>
      <c r="G234" s="263"/>
      <c r="H234" s="266">
        <v>9.5999999999999996</v>
      </c>
      <c r="I234" s="267"/>
      <c r="J234" s="263"/>
      <c r="K234" s="263"/>
      <c r="L234" s="268"/>
      <c r="M234" s="269"/>
      <c r="N234" s="270"/>
      <c r="O234" s="270"/>
      <c r="P234" s="270"/>
      <c r="Q234" s="270"/>
      <c r="R234" s="270"/>
      <c r="S234" s="270"/>
      <c r="T234" s="27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2" t="s">
        <v>201</v>
      </c>
      <c r="AU234" s="272" t="s">
        <v>83</v>
      </c>
      <c r="AV234" s="14" t="s">
        <v>83</v>
      </c>
      <c r="AW234" s="14" t="s">
        <v>30</v>
      </c>
      <c r="AX234" s="14" t="s">
        <v>73</v>
      </c>
      <c r="AY234" s="272" t="s">
        <v>191</v>
      </c>
    </row>
    <row r="235" s="15" customFormat="1">
      <c r="A235" s="15"/>
      <c r="B235" s="273"/>
      <c r="C235" s="274"/>
      <c r="D235" s="248" t="s">
        <v>201</v>
      </c>
      <c r="E235" s="275" t="s">
        <v>2481</v>
      </c>
      <c r="F235" s="276" t="s">
        <v>205</v>
      </c>
      <c r="G235" s="274"/>
      <c r="H235" s="277">
        <v>16.890000000000001</v>
      </c>
      <c r="I235" s="278"/>
      <c r="J235" s="274"/>
      <c r="K235" s="274"/>
      <c r="L235" s="279"/>
      <c r="M235" s="280"/>
      <c r="N235" s="281"/>
      <c r="O235" s="281"/>
      <c r="P235" s="281"/>
      <c r="Q235" s="281"/>
      <c r="R235" s="281"/>
      <c r="S235" s="281"/>
      <c r="T235" s="28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83" t="s">
        <v>201</v>
      </c>
      <c r="AU235" s="283" t="s">
        <v>83</v>
      </c>
      <c r="AV235" s="15" t="s">
        <v>198</v>
      </c>
      <c r="AW235" s="15" t="s">
        <v>30</v>
      </c>
      <c r="AX235" s="15" t="s">
        <v>73</v>
      </c>
      <c r="AY235" s="283" t="s">
        <v>191</v>
      </c>
    </row>
    <row r="236" s="14" customFormat="1">
      <c r="A236" s="14"/>
      <c r="B236" s="262"/>
      <c r="C236" s="263"/>
      <c r="D236" s="248" t="s">
        <v>201</v>
      </c>
      <c r="E236" s="264" t="s">
        <v>1</v>
      </c>
      <c r="F236" s="265" t="s">
        <v>2595</v>
      </c>
      <c r="G236" s="263"/>
      <c r="H236" s="266">
        <v>8.4499999999999993</v>
      </c>
      <c r="I236" s="267"/>
      <c r="J236" s="263"/>
      <c r="K236" s="263"/>
      <c r="L236" s="268"/>
      <c r="M236" s="269"/>
      <c r="N236" s="270"/>
      <c r="O236" s="270"/>
      <c r="P236" s="270"/>
      <c r="Q236" s="270"/>
      <c r="R236" s="270"/>
      <c r="S236" s="270"/>
      <c r="T236" s="27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2" t="s">
        <v>201</v>
      </c>
      <c r="AU236" s="272" t="s">
        <v>83</v>
      </c>
      <c r="AV236" s="14" t="s">
        <v>83</v>
      </c>
      <c r="AW236" s="14" t="s">
        <v>30</v>
      </c>
      <c r="AX236" s="14" t="s">
        <v>81</v>
      </c>
      <c r="AY236" s="272" t="s">
        <v>191</v>
      </c>
    </row>
    <row r="237" s="2" customFormat="1" ht="21.75" customHeight="1">
      <c r="A237" s="39"/>
      <c r="B237" s="40"/>
      <c r="C237" s="236" t="s">
        <v>346</v>
      </c>
      <c r="D237" s="236" t="s">
        <v>194</v>
      </c>
      <c r="E237" s="237" t="s">
        <v>2596</v>
      </c>
      <c r="F237" s="238" t="s">
        <v>2597</v>
      </c>
      <c r="G237" s="239" t="s">
        <v>215</v>
      </c>
      <c r="H237" s="240">
        <v>8.4499999999999993</v>
      </c>
      <c r="I237" s="241"/>
      <c r="J237" s="240">
        <f>ROUND(I237*H237,2)</f>
        <v>0</v>
      </c>
      <c r="K237" s="238" t="s">
        <v>2530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198</v>
      </c>
      <c r="AT237" s="246" t="s">
        <v>194</v>
      </c>
      <c r="AU237" s="246" t="s">
        <v>83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198</v>
      </c>
      <c r="BM237" s="246" t="s">
        <v>2598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2597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83</v>
      </c>
    </row>
    <row r="239" s="14" customFormat="1">
      <c r="A239" s="14"/>
      <c r="B239" s="262"/>
      <c r="C239" s="263"/>
      <c r="D239" s="248" t="s">
        <v>201</v>
      </c>
      <c r="E239" s="264" t="s">
        <v>1</v>
      </c>
      <c r="F239" s="265" t="s">
        <v>2595</v>
      </c>
      <c r="G239" s="263"/>
      <c r="H239" s="266">
        <v>8.4499999999999993</v>
      </c>
      <c r="I239" s="267"/>
      <c r="J239" s="263"/>
      <c r="K239" s="263"/>
      <c r="L239" s="268"/>
      <c r="M239" s="269"/>
      <c r="N239" s="270"/>
      <c r="O239" s="270"/>
      <c r="P239" s="270"/>
      <c r="Q239" s="270"/>
      <c r="R239" s="270"/>
      <c r="S239" s="270"/>
      <c r="T239" s="27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72" t="s">
        <v>201</v>
      </c>
      <c r="AU239" s="272" t="s">
        <v>83</v>
      </c>
      <c r="AV239" s="14" t="s">
        <v>83</v>
      </c>
      <c r="AW239" s="14" t="s">
        <v>30</v>
      </c>
      <c r="AX239" s="14" t="s">
        <v>81</v>
      </c>
      <c r="AY239" s="272" t="s">
        <v>191</v>
      </c>
    </row>
    <row r="240" s="2" customFormat="1" ht="16.5" customHeight="1">
      <c r="A240" s="39"/>
      <c r="B240" s="40"/>
      <c r="C240" s="285" t="s">
        <v>7</v>
      </c>
      <c r="D240" s="285" t="s">
        <v>341</v>
      </c>
      <c r="E240" s="286" t="s">
        <v>2599</v>
      </c>
      <c r="F240" s="287" t="s">
        <v>2600</v>
      </c>
      <c r="G240" s="288" t="s">
        <v>349</v>
      </c>
      <c r="H240" s="289">
        <v>30.399999999999999</v>
      </c>
      <c r="I240" s="290"/>
      <c r="J240" s="289">
        <f>ROUND(I240*H240,2)</f>
        <v>0</v>
      </c>
      <c r="K240" s="287" t="s">
        <v>2586</v>
      </c>
      <c r="L240" s="291"/>
      <c r="M240" s="292" t="s">
        <v>1</v>
      </c>
      <c r="N240" s="293" t="s">
        <v>38</v>
      </c>
      <c r="O240" s="92"/>
      <c r="P240" s="244">
        <f>O240*H240</f>
        <v>0</v>
      </c>
      <c r="Q240" s="244">
        <v>1</v>
      </c>
      <c r="R240" s="244">
        <f>Q240*H240</f>
        <v>30.399999999999999</v>
      </c>
      <c r="S240" s="244">
        <v>0</v>
      </c>
      <c r="T240" s="245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6" t="s">
        <v>255</v>
      </c>
      <c r="AT240" s="246" t="s">
        <v>341</v>
      </c>
      <c r="AU240" s="246" t="s">
        <v>83</v>
      </c>
      <c r="AY240" s="18" t="s">
        <v>191</v>
      </c>
      <c r="BE240" s="247">
        <f>IF(N240="základní",J240,0)</f>
        <v>0</v>
      </c>
      <c r="BF240" s="247">
        <f>IF(N240="snížená",J240,0)</f>
        <v>0</v>
      </c>
      <c r="BG240" s="247">
        <f>IF(N240="zákl. přenesená",J240,0)</f>
        <v>0</v>
      </c>
      <c r="BH240" s="247">
        <f>IF(N240="sníž. přenesená",J240,0)</f>
        <v>0</v>
      </c>
      <c r="BI240" s="247">
        <f>IF(N240="nulová",J240,0)</f>
        <v>0</v>
      </c>
      <c r="BJ240" s="18" t="s">
        <v>81</v>
      </c>
      <c r="BK240" s="247">
        <f>ROUND(I240*H240,2)</f>
        <v>0</v>
      </c>
      <c r="BL240" s="18" t="s">
        <v>198</v>
      </c>
      <c r="BM240" s="246" t="s">
        <v>2601</v>
      </c>
    </row>
    <row r="241" s="2" customFormat="1">
      <c r="A241" s="39"/>
      <c r="B241" s="40"/>
      <c r="C241" s="41"/>
      <c r="D241" s="248" t="s">
        <v>200</v>
      </c>
      <c r="E241" s="41"/>
      <c r="F241" s="249" t="s">
        <v>2600</v>
      </c>
      <c r="G241" s="41"/>
      <c r="H241" s="41"/>
      <c r="I241" s="145"/>
      <c r="J241" s="41"/>
      <c r="K241" s="41"/>
      <c r="L241" s="45"/>
      <c r="M241" s="250"/>
      <c r="N241" s="251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200</v>
      </c>
      <c r="AU241" s="18" t="s">
        <v>83</v>
      </c>
    </row>
    <row r="242" s="14" customFormat="1">
      <c r="A242" s="14"/>
      <c r="B242" s="262"/>
      <c r="C242" s="263"/>
      <c r="D242" s="248" t="s">
        <v>201</v>
      </c>
      <c r="E242" s="264" t="s">
        <v>1</v>
      </c>
      <c r="F242" s="265" t="s">
        <v>2602</v>
      </c>
      <c r="G242" s="263"/>
      <c r="H242" s="266">
        <v>30.399999999999999</v>
      </c>
      <c r="I242" s="267"/>
      <c r="J242" s="263"/>
      <c r="K242" s="263"/>
      <c r="L242" s="268"/>
      <c r="M242" s="269"/>
      <c r="N242" s="270"/>
      <c r="O242" s="270"/>
      <c r="P242" s="270"/>
      <c r="Q242" s="270"/>
      <c r="R242" s="270"/>
      <c r="S242" s="270"/>
      <c r="T242" s="271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2" t="s">
        <v>201</v>
      </c>
      <c r="AU242" s="272" t="s">
        <v>83</v>
      </c>
      <c r="AV242" s="14" t="s">
        <v>83</v>
      </c>
      <c r="AW242" s="14" t="s">
        <v>30</v>
      </c>
      <c r="AX242" s="14" t="s">
        <v>81</v>
      </c>
      <c r="AY242" s="272" t="s">
        <v>191</v>
      </c>
    </row>
    <row r="243" s="2" customFormat="1" ht="21.75" customHeight="1">
      <c r="A243" s="39"/>
      <c r="B243" s="40"/>
      <c r="C243" s="236" t="s">
        <v>367</v>
      </c>
      <c r="D243" s="236" t="s">
        <v>194</v>
      </c>
      <c r="E243" s="237" t="s">
        <v>2603</v>
      </c>
      <c r="F243" s="238" t="s">
        <v>2604</v>
      </c>
      <c r="G243" s="239" t="s">
        <v>197</v>
      </c>
      <c r="H243" s="240">
        <v>22.300000000000001</v>
      </c>
      <c r="I243" s="241"/>
      <c r="J243" s="240">
        <f>ROUND(I243*H243,2)</f>
        <v>0</v>
      </c>
      <c r="K243" s="238" t="s">
        <v>2530</v>
      </c>
      <c r="L243" s="45"/>
      <c r="M243" s="242" t="s">
        <v>1</v>
      </c>
      <c r="N243" s="243" t="s">
        <v>38</v>
      </c>
      <c r="O243" s="92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6" t="s">
        <v>198</v>
      </c>
      <c r="AT243" s="246" t="s">
        <v>194</v>
      </c>
      <c r="AU243" s="246" t="s">
        <v>83</v>
      </c>
      <c r="AY243" s="18" t="s">
        <v>191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18" t="s">
        <v>81</v>
      </c>
      <c r="BK243" s="247">
        <f>ROUND(I243*H243,2)</f>
        <v>0</v>
      </c>
      <c r="BL243" s="18" t="s">
        <v>198</v>
      </c>
      <c r="BM243" s="246" t="s">
        <v>2605</v>
      </c>
    </row>
    <row r="244" s="2" customFormat="1">
      <c r="A244" s="39"/>
      <c r="B244" s="40"/>
      <c r="C244" s="41"/>
      <c r="D244" s="248" t="s">
        <v>200</v>
      </c>
      <c r="E244" s="41"/>
      <c r="F244" s="249" t="s">
        <v>2604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200</v>
      </c>
      <c r="AU244" s="18" t="s">
        <v>83</v>
      </c>
    </row>
    <row r="245" s="14" customFormat="1">
      <c r="A245" s="14"/>
      <c r="B245" s="262"/>
      <c r="C245" s="263"/>
      <c r="D245" s="248" t="s">
        <v>201</v>
      </c>
      <c r="E245" s="264" t="s">
        <v>1</v>
      </c>
      <c r="F245" s="265" t="s">
        <v>2475</v>
      </c>
      <c r="G245" s="263"/>
      <c r="H245" s="266">
        <v>22.300000000000001</v>
      </c>
      <c r="I245" s="267"/>
      <c r="J245" s="263"/>
      <c r="K245" s="263"/>
      <c r="L245" s="268"/>
      <c r="M245" s="269"/>
      <c r="N245" s="270"/>
      <c r="O245" s="270"/>
      <c r="P245" s="270"/>
      <c r="Q245" s="270"/>
      <c r="R245" s="270"/>
      <c r="S245" s="270"/>
      <c r="T245" s="27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2" t="s">
        <v>201</v>
      </c>
      <c r="AU245" s="272" t="s">
        <v>83</v>
      </c>
      <c r="AV245" s="14" t="s">
        <v>83</v>
      </c>
      <c r="AW245" s="14" t="s">
        <v>30</v>
      </c>
      <c r="AX245" s="14" t="s">
        <v>73</v>
      </c>
      <c r="AY245" s="272" t="s">
        <v>191</v>
      </c>
    </row>
    <row r="246" s="15" customFormat="1">
      <c r="A246" s="15"/>
      <c r="B246" s="273"/>
      <c r="C246" s="274"/>
      <c r="D246" s="248" t="s">
        <v>201</v>
      </c>
      <c r="E246" s="275" t="s">
        <v>1</v>
      </c>
      <c r="F246" s="276" t="s">
        <v>205</v>
      </c>
      <c r="G246" s="274"/>
      <c r="H246" s="277">
        <v>22.300000000000001</v>
      </c>
      <c r="I246" s="278"/>
      <c r="J246" s="274"/>
      <c r="K246" s="274"/>
      <c r="L246" s="279"/>
      <c r="M246" s="280"/>
      <c r="N246" s="281"/>
      <c r="O246" s="281"/>
      <c r="P246" s="281"/>
      <c r="Q246" s="281"/>
      <c r="R246" s="281"/>
      <c r="S246" s="281"/>
      <c r="T246" s="282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3" t="s">
        <v>201</v>
      </c>
      <c r="AU246" s="283" t="s">
        <v>83</v>
      </c>
      <c r="AV246" s="15" t="s">
        <v>198</v>
      </c>
      <c r="AW246" s="15" t="s">
        <v>30</v>
      </c>
      <c r="AX246" s="15" t="s">
        <v>81</v>
      </c>
      <c r="AY246" s="283" t="s">
        <v>191</v>
      </c>
    </row>
    <row r="247" s="2" customFormat="1" ht="21.75" customHeight="1">
      <c r="A247" s="39"/>
      <c r="B247" s="40"/>
      <c r="C247" s="236" t="s">
        <v>376</v>
      </c>
      <c r="D247" s="236" t="s">
        <v>194</v>
      </c>
      <c r="E247" s="237" t="s">
        <v>2606</v>
      </c>
      <c r="F247" s="238" t="s">
        <v>2607</v>
      </c>
      <c r="G247" s="239" t="s">
        <v>197</v>
      </c>
      <c r="H247" s="240">
        <v>22.300000000000001</v>
      </c>
      <c r="I247" s="241"/>
      <c r="J247" s="240">
        <f>ROUND(I247*H247,2)</f>
        <v>0</v>
      </c>
      <c r="K247" s="238" t="s">
        <v>2530</v>
      </c>
      <c r="L247" s="45"/>
      <c r="M247" s="242" t="s">
        <v>1</v>
      </c>
      <c r="N247" s="243" t="s">
        <v>38</v>
      </c>
      <c r="O247" s="92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6" t="s">
        <v>198</v>
      </c>
      <c r="AT247" s="246" t="s">
        <v>194</v>
      </c>
      <c r="AU247" s="246" t="s">
        <v>83</v>
      </c>
      <c r="AY247" s="18" t="s">
        <v>191</v>
      </c>
      <c r="BE247" s="247">
        <f>IF(N247="základní",J247,0)</f>
        <v>0</v>
      </c>
      <c r="BF247" s="247">
        <f>IF(N247="snížená",J247,0)</f>
        <v>0</v>
      </c>
      <c r="BG247" s="247">
        <f>IF(N247="zákl. přenesená",J247,0)</f>
        <v>0</v>
      </c>
      <c r="BH247" s="247">
        <f>IF(N247="sníž. přenesená",J247,0)</f>
        <v>0</v>
      </c>
      <c r="BI247" s="247">
        <f>IF(N247="nulová",J247,0)</f>
        <v>0</v>
      </c>
      <c r="BJ247" s="18" t="s">
        <v>81</v>
      </c>
      <c r="BK247" s="247">
        <f>ROUND(I247*H247,2)</f>
        <v>0</v>
      </c>
      <c r="BL247" s="18" t="s">
        <v>198</v>
      </c>
      <c r="BM247" s="246" t="s">
        <v>2608</v>
      </c>
    </row>
    <row r="248" s="2" customFormat="1">
      <c r="A248" s="39"/>
      <c r="B248" s="40"/>
      <c r="C248" s="41"/>
      <c r="D248" s="248" t="s">
        <v>200</v>
      </c>
      <c r="E248" s="41"/>
      <c r="F248" s="249" t="s">
        <v>2607</v>
      </c>
      <c r="G248" s="41"/>
      <c r="H248" s="41"/>
      <c r="I248" s="145"/>
      <c r="J248" s="41"/>
      <c r="K248" s="41"/>
      <c r="L248" s="45"/>
      <c r="M248" s="250"/>
      <c r="N248" s="251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200</v>
      </c>
      <c r="AU248" s="18" t="s">
        <v>83</v>
      </c>
    </row>
    <row r="249" s="14" customFormat="1">
      <c r="A249" s="14"/>
      <c r="B249" s="262"/>
      <c r="C249" s="263"/>
      <c r="D249" s="248" t="s">
        <v>201</v>
      </c>
      <c r="E249" s="264" t="s">
        <v>1</v>
      </c>
      <c r="F249" s="265" t="s">
        <v>2475</v>
      </c>
      <c r="G249" s="263"/>
      <c r="H249" s="266">
        <v>22.300000000000001</v>
      </c>
      <c r="I249" s="267"/>
      <c r="J249" s="263"/>
      <c r="K249" s="263"/>
      <c r="L249" s="268"/>
      <c r="M249" s="269"/>
      <c r="N249" s="270"/>
      <c r="O249" s="270"/>
      <c r="P249" s="270"/>
      <c r="Q249" s="270"/>
      <c r="R249" s="270"/>
      <c r="S249" s="270"/>
      <c r="T249" s="27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2" t="s">
        <v>201</v>
      </c>
      <c r="AU249" s="272" t="s">
        <v>83</v>
      </c>
      <c r="AV249" s="14" t="s">
        <v>83</v>
      </c>
      <c r="AW249" s="14" t="s">
        <v>30</v>
      </c>
      <c r="AX249" s="14" t="s">
        <v>73</v>
      </c>
      <c r="AY249" s="272" t="s">
        <v>191</v>
      </c>
    </row>
    <row r="250" s="15" customFormat="1">
      <c r="A250" s="15"/>
      <c r="B250" s="273"/>
      <c r="C250" s="274"/>
      <c r="D250" s="248" t="s">
        <v>201</v>
      </c>
      <c r="E250" s="275" t="s">
        <v>1</v>
      </c>
      <c r="F250" s="276" t="s">
        <v>205</v>
      </c>
      <c r="G250" s="274"/>
      <c r="H250" s="277">
        <v>22.300000000000001</v>
      </c>
      <c r="I250" s="278"/>
      <c r="J250" s="274"/>
      <c r="K250" s="274"/>
      <c r="L250" s="279"/>
      <c r="M250" s="280"/>
      <c r="N250" s="281"/>
      <c r="O250" s="281"/>
      <c r="P250" s="281"/>
      <c r="Q250" s="281"/>
      <c r="R250" s="281"/>
      <c r="S250" s="281"/>
      <c r="T250" s="282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83" t="s">
        <v>201</v>
      </c>
      <c r="AU250" s="283" t="s">
        <v>83</v>
      </c>
      <c r="AV250" s="15" t="s">
        <v>198</v>
      </c>
      <c r="AW250" s="15" t="s">
        <v>30</v>
      </c>
      <c r="AX250" s="15" t="s">
        <v>81</v>
      </c>
      <c r="AY250" s="283" t="s">
        <v>191</v>
      </c>
    </row>
    <row r="251" s="2" customFormat="1" ht="16.5" customHeight="1">
      <c r="A251" s="39"/>
      <c r="B251" s="40"/>
      <c r="C251" s="285" t="s">
        <v>387</v>
      </c>
      <c r="D251" s="285" t="s">
        <v>341</v>
      </c>
      <c r="E251" s="286" t="s">
        <v>2609</v>
      </c>
      <c r="F251" s="287" t="s">
        <v>2610</v>
      </c>
      <c r="G251" s="288" t="s">
        <v>1043</v>
      </c>
      <c r="H251" s="289">
        <v>0.67000000000000004</v>
      </c>
      <c r="I251" s="290"/>
      <c r="J251" s="289">
        <f>ROUND(I251*H251,2)</f>
        <v>0</v>
      </c>
      <c r="K251" s="287" t="s">
        <v>2530</v>
      </c>
      <c r="L251" s="291"/>
      <c r="M251" s="292" t="s">
        <v>1</v>
      </c>
      <c r="N251" s="293" t="s">
        <v>38</v>
      </c>
      <c r="O251" s="92"/>
      <c r="P251" s="244">
        <f>O251*H251</f>
        <v>0</v>
      </c>
      <c r="Q251" s="244">
        <v>0.001</v>
      </c>
      <c r="R251" s="244">
        <f>Q251*H251</f>
        <v>0.00067000000000000002</v>
      </c>
      <c r="S251" s="244">
        <v>0</v>
      </c>
      <c r="T251" s="245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6" t="s">
        <v>255</v>
      </c>
      <c r="AT251" s="246" t="s">
        <v>341</v>
      </c>
      <c r="AU251" s="246" t="s">
        <v>83</v>
      </c>
      <c r="AY251" s="18" t="s">
        <v>191</v>
      </c>
      <c r="BE251" s="247">
        <f>IF(N251="základní",J251,0)</f>
        <v>0</v>
      </c>
      <c r="BF251" s="247">
        <f>IF(N251="snížená",J251,0)</f>
        <v>0</v>
      </c>
      <c r="BG251" s="247">
        <f>IF(N251="zákl. přenesená",J251,0)</f>
        <v>0</v>
      </c>
      <c r="BH251" s="247">
        <f>IF(N251="sníž. přenesená",J251,0)</f>
        <v>0</v>
      </c>
      <c r="BI251" s="247">
        <f>IF(N251="nulová",J251,0)</f>
        <v>0</v>
      </c>
      <c r="BJ251" s="18" t="s">
        <v>81</v>
      </c>
      <c r="BK251" s="247">
        <f>ROUND(I251*H251,2)</f>
        <v>0</v>
      </c>
      <c r="BL251" s="18" t="s">
        <v>198</v>
      </c>
      <c r="BM251" s="246" t="s">
        <v>2611</v>
      </c>
    </row>
    <row r="252" s="2" customFormat="1">
      <c r="A252" s="39"/>
      <c r="B252" s="40"/>
      <c r="C252" s="41"/>
      <c r="D252" s="248" t="s">
        <v>200</v>
      </c>
      <c r="E252" s="41"/>
      <c r="F252" s="249" t="s">
        <v>2610</v>
      </c>
      <c r="G252" s="41"/>
      <c r="H252" s="41"/>
      <c r="I252" s="145"/>
      <c r="J252" s="41"/>
      <c r="K252" s="41"/>
      <c r="L252" s="45"/>
      <c r="M252" s="250"/>
      <c r="N252" s="251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200</v>
      </c>
      <c r="AU252" s="18" t="s">
        <v>83</v>
      </c>
    </row>
    <row r="253" s="14" customFormat="1">
      <c r="A253" s="14"/>
      <c r="B253" s="262"/>
      <c r="C253" s="263"/>
      <c r="D253" s="248" t="s">
        <v>201</v>
      </c>
      <c r="E253" s="264" t="s">
        <v>1</v>
      </c>
      <c r="F253" s="265" t="s">
        <v>2612</v>
      </c>
      <c r="G253" s="263"/>
      <c r="H253" s="266">
        <v>0.67000000000000004</v>
      </c>
      <c r="I253" s="267"/>
      <c r="J253" s="263"/>
      <c r="K253" s="263"/>
      <c r="L253" s="268"/>
      <c r="M253" s="269"/>
      <c r="N253" s="270"/>
      <c r="O253" s="270"/>
      <c r="P253" s="270"/>
      <c r="Q253" s="270"/>
      <c r="R253" s="270"/>
      <c r="S253" s="270"/>
      <c r="T253" s="27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2" t="s">
        <v>201</v>
      </c>
      <c r="AU253" s="272" t="s">
        <v>83</v>
      </c>
      <c r="AV253" s="14" t="s">
        <v>83</v>
      </c>
      <c r="AW253" s="14" t="s">
        <v>30</v>
      </c>
      <c r="AX253" s="14" t="s">
        <v>73</v>
      </c>
      <c r="AY253" s="272" t="s">
        <v>191</v>
      </c>
    </row>
    <row r="254" s="15" customFormat="1">
      <c r="A254" s="15"/>
      <c r="B254" s="273"/>
      <c r="C254" s="274"/>
      <c r="D254" s="248" t="s">
        <v>201</v>
      </c>
      <c r="E254" s="275" t="s">
        <v>1</v>
      </c>
      <c r="F254" s="276" t="s">
        <v>205</v>
      </c>
      <c r="G254" s="274"/>
      <c r="H254" s="277">
        <v>0.67000000000000004</v>
      </c>
      <c r="I254" s="278"/>
      <c r="J254" s="274"/>
      <c r="K254" s="274"/>
      <c r="L254" s="279"/>
      <c r="M254" s="280"/>
      <c r="N254" s="281"/>
      <c r="O254" s="281"/>
      <c r="P254" s="281"/>
      <c r="Q254" s="281"/>
      <c r="R254" s="281"/>
      <c r="S254" s="281"/>
      <c r="T254" s="282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83" t="s">
        <v>201</v>
      </c>
      <c r="AU254" s="283" t="s">
        <v>83</v>
      </c>
      <c r="AV254" s="15" t="s">
        <v>198</v>
      </c>
      <c r="AW254" s="15" t="s">
        <v>30</v>
      </c>
      <c r="AX254" s="15" t="s">
        <v>81</v>
      </c>
      <c r="AY254" s="283" t="s">
        <v>191</v>
      </c>
    </row>
    <row r="255" s="2" customFormat="1" ht="16.5" customHeight="1">
      <c r="A255" s="39"/>
      <c r="B255" s="40"/>
      <c r="C255" s="236" t="s">
        <v>395</v>
      </c>
      <c r="D255" s="236" t="s">
        <v>194</v>
      </c>
      <c r="E255" s="237" t="s">
        <v>2613</v>
      </c>
      <c r="F255" s="238" t="s">
        <v>2614</v>
      </c>
      <c r="G255" s="239" t="s">
        <v>642</v>
      </c>
      <c r="H255" s="240">
        <v>1</v>
      </c>
      <c r="I255" s="241"/>
      <c r="J255" s="240">
        <f>ROUND(I255*H255,2)</f>
        <v>0</v>
      </c>
      <c r="K255" s="238" t="s">
        <v>1</v>
      </c>
      <c r="L255" s="45"/>
      <c r="M255" s="242" t="s">
        <v>1</v>
      </c>
      <c r="N255" s="243" t="s">
        <v>38</v>
      </c>
      <c r="O255" s="92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6" t="s">
        <v>198</v>
      </c>
      <c r="AT255" s="246" t="s">
        <v>194</v>
      </c>
      <c r="AU255" s="246" t="s">
        <v>83</v>
      </c>
      <c r="AY255" s="18" t="s">
        <v>191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18" t="s">
        <v>81</v>
      </c>
      <c r="BK255" s="247">
        <f>ROUND(I255*H255,2)</f>
        <v>0</v>
      </c>
      <c r="BL255" s="18" t="s">
        <v>198</v>
      </c>
      <c r="BM255" s="246" t="s">
        <v>2615</v>
      </c>
    </row>
    <row r="256" s="2" customFormat="1">
      <c r="A256" s="39"/>
      <c r="B256" s="40"/>
      <c r="C256" s="41"/>
      <c r="D256" s="248" t="s">
        <v>200</v>
      </c>
      <c r="E256" s="41"/>
      <c r="F256" s="249" t="s">
        <v>2614</v>
      </c>
      <c r="G256" s="41"/>
      <c r="H256" s="41"/>
      <c r="I256" s="145"/>
      <c r="J256" s="41"/>
      <c r="K256" s="41"/>
      <c r="L256" s="45"/>
      <c r="M256" s="250"/>
      <c r="N256" s="251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200</v>
      </c>
      <c r="AU256" s="18" t="s">
        <v>83</v>
      </c>
    </row>
    <row r="257" s="2" customFormat="1" ht="16.5" customHeight="1">
      <c r="A257" s="39"/>
      <c r="B257" s="40"/>
      <c r="C257" s="236" t="s">
        <v>404</v>
      </c>
      <c r="D257" s="236" t="s">
        <v>194</v>
      </c>
      <c r="E257" s="237" t="s">
        <v>2616</v>
      </c>
      <c r="F257" s="238" t="s">
        <v>2617</v>
      </c>
      <c r="G257" s="239" t="s">
        <v>642</v>
      </c>
      <c r="H257" s="240">
        <v>1</v>
      </c>
      <c r="I257" s="241"/>
      <c r="J257" s="240">
        <f>ROUND(I257*H257,2)</f>
        <v>0</v>
      </c>
      <c r="K257" s="238" t="s">
        <v>1</v>
      </c>
      <c r="L257" s="45"/>
      <c r="M257" s="242" t="s">
        <v>1</v>
      </c>
      <c r="N257" s="243" t="s">
        <v>38</v>
      </c>
      <c r="O257" s="92"/>
      <c r="P257" s="244">
        <f>O257*H257</f>
        <v>0</v>
      </c>
      <c r="Q257" s="244">
        <v>0</v>
      </c>
      <c r="R257" s="244">
        <f>Q257*H257</f>
        <v>0</v>
      </c>
      <c r="S257" s="244">
        <v>0</v>
      </c>
      <c r="T257" s="24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6" t="s">
        <v>198</v>
      </c>
      <c r="AT257" s="246" t="s">
        <v>194</v>
      </c>
      <c r="AU257" s="246" t="s">
        <v>83</v>
      </c>
      <c r="AY257" s="18" t="s">
        <v>191</v>
      </c>
      <c r="BE257" s="247">
        <f>IF(N257="základní",J257,0)</f>
        <v>0</v>
      </c>
      <c r="BF257" s="247">
        <f>IF(N257="snížená",J257,0)</f>
        <v>0</v>
      </c>
      <c r="BG257" s="247">
        <f>IF(N257="zákl. přenesená",J257,0)</f>
        <v>0</v>
      </c>
      <c r="BH257" s="247">
        <f>IF(N257="sníž. přenesená",J257,0)</f>
        <v>0</v>
      </c>
      <c r="BI257" s="247">
        <f>IF(N257="nulová",J257,0)</f>
        <v>0</v>
      </c>
      <c r="BJ257" s="18" t="s">
        <v>81</v>
      </c>
      <c r="BK257" s="247">
        <f>ROUND(I257*H257,2)</f>
        <v>0</v>
      </c>
      <c r="BL257" s="18" t="s">
        <v>198</v>
      </c>
      <c r="BM257" s="246" t="s">
        <v>2618</v>
      </c>
    </row>
    <row r="258" s="2" customFormat="1">
      <c r="A258" s="39"/>
      <c r="B258" s="40"/>
      <c r="C258" s="41"/>
      <c r="D258" s="248" t="s">
        <v>200</v>
      </c>
      <c r="E258" s="41"/>
      <c r="F258" s="249" t="s">
        <v>2617</v>
      </c>
      <c r="G258" s="41"/>
      <c r="H258" s="41"/>
      <c r="I258" s="145"/>
      <c r="J258" s="41"/>
      <c r="K258" s="41"/>
      <c r="L258" s="45"/>
      <c r="M258" s="250"/>
      <c r="N258" s="251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200</v>
      </c>
      <c r="AU258" s="18" t="s">
        <v>83</v>
      </c>
    </row>
    <row r="259" s="2" customFormat="1" ht="16.5" customHeight="1">
      <c r="A259" s="39"/>
      <c r="B259" s="40"/>
      <c r="C259" s="236" t="s">
        <v>410</v>
      </c>
      <c r="D259" s="236" t="s">
        <v>194</v>
      </c>
      <c r="E259" s="237" t="s">
        <v>2619</v>
      </c>
      <c r="F259" s="238" t="s">
        <v>2620</v>
      </c>
      <c r="G259" s="239" t="s">
        <v>642</v>
      </c>
      <c r="H259" s="240">
        <v>1</v>
      </c>
      <c r="I259" s="241"/>
      <c r="J259" s="240">
        <f>ROUND(I259*H259,2)</f>
        <v>0</v>
      </c>
      <c r="K259" s="238" t="s">
        <v>1</v>
      </c>
      <c r="L259" s="45"/>
      <c r="M259" s="242" t="s">
        <v>1</v>
      </c>
      <c r="N259" s="243" t="s">
        <v>38</v>
      </c>
      <c r="O259" s="92"/>
      <c r="P259" s="244">
        <f>O259*H259</f>
        <v>0</v>
      </c>
      <c r="Q259" s="244">
        <v>0</v>
      </c>
      <c r="R259" s="244">
        <f>Q259*H259</f>
        <v>0</v>
      </c>
      <c r="S259" s="244">
        <v>0</v>
      </c>
      <c r="T259" s="245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6" t="s">
        <v>198</v>
      </c>
      <c r="AT259" s="246" t="s">
        <v>194</v>
      </c>
      <c r="AU259" s="246" t="s">
        <v>83</v>
      </c>
      <c r="AY259" s="18" t="s">
        <v>191</v>
      </c>
      <c r="BE259" s="247">
        <f>IF(N259="základní",J259,0)</f>
        <v>0</v>
      </c>
      <c r="BF259" s="247">
        <f>IF(N259="snížená",J259,0)</f>
        <v>0</v>
      </c>
      <c r="BG259" s="247">
        <f>IF(N259="zákl. přenesená",J259,0)</f>
        <v>0</v>
      </c>
      <c r="BH259" s="247">
        <f>IF(N259="sníž. přenesená",J259,0)</f>
        <v>0</v>
      </c>
      <c r="BI259" s="247">
        <f>IF(N259="nulová",J259,0)</f>
        <v>0</v>
      </c>
      <c r="BJ259" s="18" t="s">
        <v>81</v>
      </c>
      <c r="BK259" s="247">
        <f>ROUND(I259*H259,2)</f>
        <v>0</v>
      </c>
      <c r="BL259" s="18" t="s">
        <v>198</v>
      </c>
      <c r="BM259" s="246" t="s">
        <v>2621</v>
      </c>
    </row>
    <row r="260" s="2" customFormat="1">
      <c r="A260" s="39"/>
      <c r="B260" s="40"/>
      <c r="C260" s="41"/>
      <c r="D260" s="248" t="s">
        <v>200</v>
      </c>
      <c r="E260" s="41"/>
      <c r="F260" s="249" t="s">
        <v>2620</v>
      </c>
      <c r="G260" s="41"/>
      <c r="H260" s="41"/>
      <c r="I260" s="145"/>
      <c r="J260" s="41"/>
      <c r="K260" s="41"/>
      <c r="L260" s="45"/>
      <c r="M260" s="250"/>
      <c r="N260" s="251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200</v>
      </c>
      <c r="AU260" s="18" t="s">
        <v>83</v>
      </c>
    </row>
    <row r="261" s="12" customFormat="1" ht="22.8" customHeight="1">
      <c r="A261" s="12"/>
      <c r="B261" s="220"/>
      <c r="C261" s="221"/>
      <c r="D261" s="222" t="s">
        <v>72</v>
      </c>
      <c r="E261" s="234" t="s">
        <v>212</v>
      </c>
      <c r="F261" s="234" t="s">
        <v>2622</v>
      </c>
      <c r="G261" s="221"/>
      <c r="H261" s="221"/>
      <c r="I261" s="224"/>
      <c r="J261" s="235">
        <f>BK261</f>
        <v>0</v>
      </c>
      <c r="K261" s="221"/>
      <c r="L261" s="226"/>
      <c r="M261" s="227"/>
      <c r="N261" s="228"/>
      <c r="O261" s="228"/>
      <c r="P261" s="229">
        <f>SUM(P262:P263)</f>
        <v>0</v>
      </c>
      <c r="Q261" s="228"/>
      <c r="R261" s="229">
        <f>SUM(R262:R263)</f>
        <v>0.017559999999999999</v>
      </c>
      <c r="S261" s="228"/>
      <c r="T261" s="230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31" t="s">
        <v>81</v>
      </c>
      <c r="AT261" s="232" t="s">
        <v>72</v>
      </c>
      <c r="AU261" s="232" t="s">
        <v>81</v>
      </c>
      <c r="AY261" s="231" t="s">
        <v>191</v>
      </c>
      <c r="BK261" s="233">
        <f>SUM(BK262:BK263)</f>
        <v>0</v>
      </c>
    </row>
    <row r="262" s="2" customFormat="1" ht="21.75" customHeight="1">
      <c r="A262" s="39"/>
      <c r="B262" s="40"/>
      <c r="C262" s="236" t="s">
        <v>416</v>
      </c>
      <c r="D262" s="236" t="s">
        <v>194</v>
      </c>
      <c r="E262" s="237" t="s">
        <v>2623</v>
      </c>
      <c r="F262" s="238" t="s">
        <v>2624</v>
      </c>
      <c r="G262" s="239" t="s">
        <v>370</v>
      </c>
      <c r="H262" s="240">
        <v>4</v>
      </c>
      <c r="I262" s="241"/>
      <c r="J262" s="240">
        <f>ROUND(I262*H262,2)</f>
        <v>0</v>
      </c>
      <c r="K262" s="238" t="s">
        <v>2515</v>
      </c>
      <c r="L262" s="45"/>
      <c r="M262" s="242" t="s">
        <v>1</v>
      </c>
      <c r="N262" s="243" t="s">
        <v>38</v>
      </c>
      <c r="O262" s="92"/>
      <c r="P262" s="244">
        <f>O262*H262</f>
        <v>0</v>
      </c>
      <c r="Q262" s="244">
        <v>0.0043899999999999998</v>
      </c>
      <c r="R262" s="244">
        <f>Q262*H262</f>
        <v>0.017559999999999999</v>
      </c>
      <c r="S262" s="244">
        <v>0</v>
      </c>
      <c r="T262" s="245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6" t="s">
        <v>198</v>
      </c>
      <c r="AT262" s="246" t="s">
        <v>194</v>
      </c>
      <c r="AU262" s="246" t="s">
        <v>83</v>
      </c>
      <c r="AY262" s="18" t="s">
        <v>191</v>
      </c>
      <c r="BE262" s="247">
        <f>IF(N262="základní",J262,0)</f>
        <v>0</v>
      </c>
      <c r="BF262" s="247">
        <f>IF(N262="snížená",J262,0)</f>
        <v>0</v>
      </c>
      <c r="BG262" s="247">
        <f>IF(N262="zákl. přenesená",J262,0)</f>
        <v>0</v>
      </c>
      <c r="BH262" s="247">
        <f>IF(N262="sníž. přenesená",J262,0)</f>
        <v>0</v>
      </c>
      <c r="BI262" s="247">
        <f>IF(N262="nulová",J262,0)</f>
        <v>0</v>
      </c>
      <c r="BJ262" s="18" t="s">
        <v>81</v>
      </c>
      <c r="BK262" s="247">
        <f>ROUND(I262*H262,2)</f>
        <v>0</v>
      </c>
      <c r="BL262" s="18" t="s">
        <v>198</v>
      </c>
      <c r="BM262" s="246" t="s">
        <v>2625</v>
      </c>
    </row>
    <row r="263" s="2" customFormat="1">
      <c r="A263" s="39"/>
      <c r="B263" s="40"/>
      <c r="C263" s="41"/>
      <c r="D263" s="248" t="s">
        <v>200</v>
      </c>
      <c r="E263" s="41"/>
      <c r="F263" s="249" t="s">
        <v>2624</v>
      </c>
      <c r="G263" s="41"/>
      <c r="H263" s="41"/>
      <c r="I263" s="145"/>
      <c r="J263" s="41"/>
      <c r="K263" s="41"/>
      <c r="L263" s="45"/>
      <c r="M263" s="250"/>
      <c r="N263" s="251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200</v>
      </c>
      <c r="AU263" s="18" t="s">
        <v>83</v>
      </c>
    </row>
    <row r="264" s="12" customFormat="1" ht="22.8" customHeight="1">
      <c r="A264" s="12"/>
      <c r="B264" s="220"/>
      <c r="C264" s="221"/>
      <c r="D264" s="222" t="s">
        <v>72</v>
      </c>
      <c r="E264" s="234" t="s">
        <v>272</v>
      </c>
      <c r="F264" s="234" t="s">
        <v>2626</v>
      </c>
      <c r="G264" s="221"/>
      <c r="H264" s="221"/>
      <c r="I264" s="224"/>
      <c r="J264" s="235">
        <f>BK264</f>
        <v>0</v>
      </c>
      <c r="K264" s="221"/>
      <c r="L264" s="226"/>
      <c r="M264" s="227"/>
      <c r="N264" s="228"/>
      <c r="O264" s="228"/>
      <c r="P264" s="229">
        <f>SUM(P265:P268)</f>
        <v>0</v>
      </c>
      <c r="Q264" s="228"/>
      <c r="R264" s="229">
        <f>SUM(R265:R268)</f>
        <v>0.00014000000000000002</v>
      </c>
      <c r="S264" s="228"/>
      <c r="T264" s="230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31" t="s">
        <v>81</v>
      </c>
      <c r="AT264" s="232" t="s">
        <v>72</v>
      </c>
      <c r="AU264" s="232" t="s">
        <v>81</v>
      </c>
      <c r="AY264" s="231" t="s">
        <v>191</v>
      </c>
      <c r="BK264" s="233">
        <f>SUM(BK265:BK268)</f>
        <v>0</v>
      </c>
    </row>
    <row r="265" s="2" customFormat="1" ht="16.5" customHeight="1">
      <c r="A265" s="39"/>
      <c r="B265" s="40"/>
      <c r="C265" s="236" t="s">
        <v>422</v>
      </c>
      <c r="D265" s="236" t="s">
        <v>194</v>
      </c>
      <c r="E265" s="237" t="s">
        <v>2627</v>
      </c>
      <c r="F265" s="238" t="s">
        <v>2628</v>
      </c>
      <c r="G265" s="239" t="s">
        <v>314</v>
      </c>
      <c r="H265" s="240">
        <v>7</v>
      </c>
      <c r="I265" s="241"/>
      <c r="J265" s="240">
        <f>ROUND(I265*H265,2)</f>
        <v>0</v>
      </c>
      <c r="K265" s="238" t="s">
        <v>2515</v>
      </c>
      <c r="L265" s="45"/>
      <c r="M265" s="242" t="s">
        <v>1</v>
      </c>
      <c r="N265" s="243" t="s">
        <v>38</v>
      </c>
      <c r="O265" s="92"/>
      <c r="P265" s="244">
        <f>O265*H265</f>
        <v>0</v>
      </c>
      <c r="Q265" s="244">
        <v>2.0000000000000002E-05</v>
      </c>
      <c r="R265" s="244">
        <f>Q265*H265</f>
        <v>0.00014000000000000002</v>
      </c>
      <c r="S265" s="244">
        <v>0</v>
      </c>
      <c r="T265" s="245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6" t="s">
        <v>198</v>
      </c>
      <c r="AT265" s="246" t="s">
        <v>194</v>
      </c>
      <c r="AU265" s="246" t="s">
        <v>83</v>
      </c>
      <c r="AY265" s="18" t="s">
        <v>191</v>
      </c>
      <c r="BE265" s="247">
        <f>IF(N265="základní",J265,0)</f>
        <v>0</v>
      </c>
      <c r="BF265" s="247">
        <f>IF(N265="snížená",J265,0)</f>
        <v>0</v>
      </c>
      <c r="BG265" s="247">
        <f>IF(N265="zákl. přenesená",J265,0)</f>
        <v>0</v>
      </c>
      <c r="BH265" s="247">
        <f>IF(N265="sníž. přenesená",J265,0)</f>
        <v>0</v>
      </c>
      <c r="BI265" s="247">
        <f>IF(N265="nulová",J265,0)</f>
        <v>0</v>
      </c>
      <c r="BJ265" s="18" t="s">
        <v>81</v>
      </c>
      <c r="BK265" s="247">
        <f>ROUND(I265*H265,2)</f>
        <v>0</v>
      </c>
      <c r="BL265" s="18" t="s">
        <v>198</v>
      </c>
      <c r="BM265" s="246" t="s">
        <v>2629</v>
      </c>
    </row>
    <row r="266" s="2" customFormat="1">
      <c r="A266" s="39"/>
      <c r="B266" s="40"/>
      <c r="C266" s="41"/>
      <c r="D266" s="248" t="s">
        <v>200</v>
      </c>
      <c r="E266" s="41"/>
      <c r="F266" s="249" t="s">
        <v>2628</v>
      </c>
      <c r="G266" s="41"/>
      <c r="H266" s="41"/>
      <c r="I266" s="145"/>
      <c r="J266" s="41"/>
      <c r="K266" s="41"/>
      <c r="L266" s="45"/>
      <c r="M266" s="250"/>
      <c r="N266" s="251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200</v>
      </c>
      <c r="AU266" s="18" t="s">
        <v>83</v>
      </c>
    </row>
    <row r="267" s="14" customFormat="1">
      <c r="A267" s="14"/>
      <c r="B267" s="262"/>
      <c r="C267" s="263"/>
      <c r="D267" s="248" t="s">
        <v>201</v>
      </c>
      <c r="E267" s="264" t="s">
        <v>1</v>
      </c>
      <c r="F267" s="265" t="s">
        <v>2630</v>
      </c>
      <c r="G267" s="263"/>
      <c r="H267" s="266">
        <v>7</v>
      </c>
      <c r="I267" s="267"/>
      <c r="J267" s="263"/>
      <c r="K267" s="263"/>
      <c r="L267" s="268"/>
      <c r="M267" s="269"/>
      <c r="N267" s="270"/>
      <c r="O267" s="270"/>
      <c r="P267" s="270"/>
      <c r="Q267" s="270"/>
      <c r="R267" s="270"/>
      <c r="S267" s="270"/>
      <c r="T267" s="27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2" t="s">
        <v>201</v>
      </c>
      <c r="AU267" s="272" t="s">
        <v>83</v>
      </c>
      <c r="AV267" s="14" t="s">
        <v>83</v>
      </c>
      <c r="AW267" s="14" t="s">
        <v>30</v>
      </c>
      <c r="AX267" s="14" t="s">
        <v>73</v>
      </c>
      <c r="AY267" s="272" t="s">
        <v>191</v>
      </c>
    </row>
    <row r="268" s="15" customFormat="1">
      <c r="A268" s="15"/>
      <c r="B268" s="273"/>
      <c r="C268" s="274"/>
      <c r="D268" s="248" t="s">
        <v>201</v>
      </c>
      <c r="E268" s="275" t="s">
        <v>1</v>
      </c>
      <c r="F268" s="276" t="s">
        <v>205</v>
      </c>
      <c r="G268" s="274"/>
      <c r="H268" s="277">
        <v>7</v>
      </c>
      <c r="I268" s="278"/>
      <c r="J268" s="274"/>
      <c r="K268" s="274"/>
      <c r="L268" s="279"/>
      <c r="M268" s="280"/>
      <c r="N268" s="281"/>
      <c r="O268" s="281"/>
      <c r="P268" s="281"/>
      <c r="Q268" s="281"/>
      <c r="R268" s="281"/>
      <c r="S268" s="281"/>
      <c r="T268" s="282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83" t="s">
        <v>201</v>
      </c>
      <c r="AU268" s="283" t="s">
        <v>83</v>
      </c>
      <c r="AV268" s="15" t="s">
        <v>198</v>
      </c>
      <c r="AW268" s="15" t="s">
        <v>30</v>
      </c>
      <c r="AX268" s="15" t="s">
        <v>81</v>
      </c>
      <c r="AY268" s="283" t="s">
        <v>191</v>
      </c>
    </row>
    <row r="269" s="12" customFormat="1" ht="25.92" customHeight="1">
      <c r="A269" s="12"/>
      <c r="B269" s="220"/>
      <c r="C269" s="221"/>
      <c r="D269" s="222" t="s">
        <v>72</v>
      </c>
      <c r="E269" s="223" t="s">
        <v>1555</v>
      </c>
      <c r="F269" s="223" t="s">
        <v>1556</v>
      </c>
      <c r="G269" s="221"/>
      <c r="H269" s="221"/>
      <c r="I269" s="224"/>
      <c r="J269" s="225">
        <f>BK269</f>
        <v>0</v>
      </c>
      <c r="K269" s="221"/>
      <c r="L269" s="226"/>
      <c r="M269" s="227"/>
      <c r="N269" s="228"/>
      <c r="O269" s="228"/>
      <c r="P269" s="229">
        <f>P270</f>
        <v>0</v>
      </c>
      <c r="Q269" s="228"/>
      <c r="R269" s="229">
        <f>R270</f>
        <v>0.19</v>
      </c>
      <c r="S269" s="228"/>
      <c r="T269" s="230">
        <f>T270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1" t="s">
        <v>83</v>
      </c>
      <c r="AT269" s="232" t="s">
        <v>72</v>
      </c>
      <c r="AU269" s="232" t="s">
        <v>73</v>
      </c>
      <c r="AY269" s="231" t="s">
        <v>191</v>
      </c>
      <c r="BK269" s="233">
        <f>BK270</f>
        <v>0</v>
      </c>
    </row>
    <row r="270" s="12" customFormat="1" ht="22.8" customHeight="1">
      <c r="A270" s="12"/>
      <c r="B270" s="220"/>
      <c r="C270" s="221"/>
      <c r="D270" s="222" t="s">
        <v>72</v>
      </c>
      <c r="E270" s="234" t="s">
        <v>2631</v>
      </c>
      <c r="F270" s="234" t="s">
        <v>2632</v>
      </c>
      <c r="G270" s="221"/>
      <c r="H270" s="221"/>
      <c r="I270" s="224"/>
      <c r="J270" s="235">
        <f>BK270</f>
        <v>0</v>
      </c>
      <c r="K270" s="221"/>
      <c r="L270" s="226"/>
      <c r="M270" s="227"/>
      <c r="N270" s="228"/>
      <c r="O270" s="228"/>
      <c r="P270" s="229">
        <f>SUM(P271:P277)</f>
        <v>0</v>
      </c>
      <c r="Q270" s="228"/>
      <c r="R270" s="229">
        <f>SUM(R271:R277)</f>
        <v>0.19</v>
      </c>
      <c r="S270" s="228"/>
      <c r="T270" s="230">
        <f>SUM(T271:T277)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1" t="s">
        <v>83</v>
      </c>
      <c r="AT270" s="232" t="s">
        <v>72</v>
      </c>
      <c r="AU270" s="232" t="s">
        <v>81</v>
      </c>
      <c r="AY270" s="231" t="s">
        <v>191</v>
      </c>
      <c r="BK270" s="233">
        <f>SUM(BK271:BK277)</f>
        <v>0</v>
      </c>
    </row>
    <row r="271" s="2" customFormat="1" ht="21.75" customHeight="1">
      <c r="A271" s="39"/>
      <c r="B271" s="40"/>
      <c r="C271" s="236" t="s">
        <v>429</v>
      </c>
      <c r="D271" s="236" t="s">
        <v>194</v>
      </c>
      <c r="E271" s="237" t="s">
        <v>2633</v>
      </c>
      <c r="F271" s="238" t="s">
        <v>2634</v>
      </c>
      <c r="G271" s="239" t="s">
        <v>197</v>
      </c>
      <c r="H271" s="240">
        <v>7.54</v>
      </c>
      <c r="I271" s="241"/>
      <c r="J271" s="240">
        <f>ROUND(I271*H271,2)</f>
        <v>0</v>
      </c>
      <c r="K271" s="238" t="s">
        <v>2515</v>
      </c>
      <c r="L271" s="45"/>
      <c r="M271" s="242" t="s">
        <v>1</v>
      </c>
      <c r="N271" s="243" t="s">
        <v>38</v>
      </c>
      <c r="O271" s="92"/>
      <c r="P271" s="244">
        <f>O271*H271</f>
        <v>0</v>
      </c>
      <c r="Q271" s="244">
        <v>0</v>
      </c>
      <c r="R271" s="244">
        <f>Q271*H271</f>
        <v>0</v>
      </c>
      <c r="S271" s="244">
        <v>0</v>
      </c>
      <c r="T271" s="245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6" t="s">
        <v>320</v>
      </c>
      <c r="AT271" s="246" t="s">
        <v>194</v>
      </c>
      <c r="AU271" s="246" t="s">
        <v>83</v>
      </c>
      <c r="AY271" s="18" t="s">
        <v>191</v>
      </c>
      <c r="BE271" s="247">
        <f>IF(N271="základní",J271,0)</f>
        <v>0</v>
      </c>
      <c r="BF271" s="247">
        <f>IF(N271="snížená",J271,0)</f>
        <v>0</v>
      </c>
      <c r="BG271" s="247">
        <f>IF(N271="zákl. přenesená",J271,0)</f>
        <v>0</v>
      </c>
      <c r="BH271" s="247">
        <f>IF(N271="sníž. přenesená",J271,0)</f>
        <v>0</v>
      </c>
      <c r="BI271" s="247">
        <f>IF(N271="nulová",J271,0)</f>
        <v>0</v>
      </c>
      <c r="BJ271" s="18" t="s">
        <v>81</v>
      </c>
      <c r="BK271" s="247">
        <f>ROUND(I271*H271,2)</f>
        <v>0</v>
      </c>
      <c r="BL271" s="18" t="s">
        <v>320</v>
      </c>
      <c r="BM271" s="246" t="s">
        <v>2635</v>
      </c>
    </row>
    <row r="272" s="2" customFormat="1">
      <c r="A272" s="39"/>
      <c r="B272" s="40"/>
      <c r="C272" s="41"/>
      <c r="D272" s="248" t="s">
        <v>200</v>
      </c>
      <c r="E272" s="41"/>
      <c r="F272" s="249" t="s">
        <v>2634</v>
      </c>
      <c r="G272" s="41"/>
      <c r="H272" s="41"/>
      <c r="I272" s="145"/>
      <c r="J272" s="41"/>
      <c r="K272" s="41"/>
      <c r="L272" s="45"/>
      <c r="M272" s="250"/>
      <c r="N272" s="251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200</v>
      </c>
      <c r="AU272" s="18" t="s">
        <v>83</v>
      </c>
    </row>
    <row r="273" s="14" customFormat="1">
      <c r="A273" s="14"/>
      <c r="B273" s="262"/>
      <c r="C273" s="263"/>
      <c r="D273" s="248" t="s">
        <v>201</v>
      </c>
      <c r="E273" s="264" t="s">
        <v>1</v>
      </c>
      <c r="F273" s="265" t="s">
        <v>2480</v>
      </c>
      <c r="G273" s="263"/>
      <c r="H273" s="266">
        <v>7.54</v>
      </c>
      <c r="I273" s="267"/>
      <c r="J273" s="263"/>
      <c r="K273" s="263"/>
      <c r="L273" s="268"/>
      <c r="M273" s="269"/>
      <c r="N273" s="270"/>
      <c r="O273" s="270"/>
      <c r="P273" s="270"/>
      <c r="Q273" s="270"/>
      <c r="R273" s="270"/>
      <c r="S273" s="270"/>
      <c r="T273" s="27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72" t="s">
        <v>201</v>
      </c>
      <c r="AU273" s="272" t="s">
        <v>83</v>
      </c>
      <c r="AV273" s="14" t="s">
        <v>83</v>
      </c>
      <c r="AW273" s="14" t="s">
        <v>30</v>
      </c>
      <c r="AX273" s="14" t="s">
        <v>73</v>
      </c>
      <c r="AY273" s="272" t="s">
        <v>191</v>
      </c>
    </row>
    <row r="274" s="15" customFormat="1">
      <c r="A274" s="15"/>
      <c r="B274" s="273"/>
      <c r="C274" s="274"/>
      <c r="D274" s="248" t="s">
        <v>201</v>
      </c>
      <c r="E274" s="275" t="s">
        <v>2477</v>
      </c>
      <c r="F274" s="276" t="s">
        <v>205</v>
      </c>
      <c r="G274" s="274"/>
      <c r="H274" s="277">
        <v>7.54</v>
      </c>
      <c r="I274" s="278"/>
      <c r="J274" s="274"/>
      <c r="K274" s="274"/>
      <c r="L274" s="279"/>
      <c r="M274" s="280"/>
      <c r="N274" s="281"/>
      <c r="O274" s="281"/>
      <c r="P274" s="281"/>
      <c r="Q274" s="281"/>
      <c r="R274" s="281"/>
      <c r="S274" s="281"/>
      <c r="T274" s="28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83" t="s">
        <v>201</v>
      </c>
      <c r="AU274" s="283" t="s">
        <v>83</v>
      </c>
      <c r="AV274" s="15" t="s">
        <v>198</v>
      </c>
      <c r="AW274" s="15" t="s">
        <v>30</v>
      </c>
      <c r="AX274" s="15" t="s">
        <v>81</v>
      </c>
      <c r="AY274" s="283" t="s">
        <v>191</v>
      </c>
    </row>
    <row r="275" s="2" customFormat="1" ht="16.5" customHeight="1">
      <c r="A275" s="39"/>
      <c r="B275" s="40"/>
      <c r="C275" s="285" t="s">
        <v>436</v>
      </c>
      <c r="D275" s="285" t="s">
        <v>341</v>
      </c>
      <c r="E275" s="286" t="s">
        <v>2636</v>
      </c>
      <c r="F275" s="287" t="s">
        <v>2637</v>
      </c>
      <c r="G275" s="288" t="s">
        <v>349</v>
      </c>
      <c r="H275" s="289">
        <v>0.19</v>
      </c>
      <c r="I275" s="290"/>
      <c r="J275" s="289">
        <f>ROUND(I275*H275,2)</f>
        <v>0</v>
      </c>
      <c r="K275" s="287" t="s">
        <v>2586</v>
      </c>
      <c r="L275" s="291"/>
      <c r="M275" s="292" t="s">
        <v>1</v>
      </c>
      <c r="N275" s="293" t="s">
        <v>38</v>
      </c>
      <c r="O275" s="92"/>
      <c r="P275" s="244">
        <f>O275*H275</f>
        <v>0</v>
      </c>
      <c r="Q275" s="244">
        <v>1</v>
      </c>
      <c r="R275" s="244">
        <f>Q275*H275</f>
        <v>0.19</v>
      </c>
      <c r="S275" s="244">
        <v>0</v>
      </c>
      <c r="T275" s="245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6" t="s">
        <v>445</v>
      </c>
      <c r="AT275" s="246" t="s">
        <v>341</v>
      </c>
      <c r="AU275" s="246" t="s">
        <v>83</v>
      </c>
      <c r="AY275" s="18" t="s">
        <v>191</v>
      </c>
      <c r="BE275" s="247">
        <f>IF(N275="základní",J275,0)</f>
        <v>0</v>
      </c>
      <c r="BF275" s="247">
        <f>IF(N275="snížená",J275,0)</f>
        <v>0</v>
      </c>
      <c r="BG275" s="247">
        <f>IF(N275="zákl. přenesená",J275,0)</f>
        <v>0</v>
      </c>
      <c r="BH275" s="247">
        <f>IF(N275="sníž. přenesená",J275,0)</f>
        <v>0</v>
      </c>
      <c r="BI275" s="247">
        <f>IF(N275="nulová",J275,0)</f>
        <v>0</v>
      </c>
      <c r="BJ275" s="18" t="s">
        <v>81</v>
      </c>
      <c r="BK275" s="247">
        <f>ROUND(I275*H275,2)</f>
        <v>0</v>
      </c>
      <c r="BL275" s="18" t="s">
        <v>320</v>
      </c>
      <c r="BM275" s="246" t="s">
        <v>2638</v>
      </c>
    </row>
    <row r="276" s="2" customFormat="1">
      <c r="A276" s="39"/>
      <c r="B276" s="40"/>
      <c r="C276" s="41"/>
      <c r="D276" s="248" t="s">
        <v>200</v>
      </c>
      <c r="E276" s="41"/>
      <c r="F276" s="249" t="s">
        <v>2637</v>
      </c>
      <c r="G276" s="41"/>
      <c r="H276" s="41"/>
      <c r="I276" s="145"/>
      <c r="J276" s="41"/>
      <c r="K276" s="41"/>
      <c r="L276" s="45"/>
      <c r="M276" s="250"/>
      <c r="N276" s="251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200</v>
      </c>
      <c r="AU276" s="18" t="s">
        <v>83</v>
      </c>
    </row>
    <row r="277" s="14" customFormat="1">
      <c r="A277" s="14"/>
      <c r="B277" s="262"/>
      <c r="C277" s="263"/>
      <c r="D277" s="248" t="s">
        <v>201</v>
      </c>
      <c r="E277" s="264" t="s">
        <v>1</v>
      </c>
      <c r="F277" s="265" t="s">
        <v>2639</v>
      </c>
      <c r="G277" s="263"/>
      <c r="H277" s="266">
        <v>0.19</v>
      </c>
      <c r="I277" s="267"/>
      <c r="J277" s="263"/>
      <c r="K277" s="263"/>
      <c r="L277" s="268"/>
      <c r="M277" s="269"/>
      <c r="N277" s="270"/>
      <c r="O277" s="270"/>
      <c r="P277" s="270"/>
      <c r="Q277" s="270"/>
      <c r="R277" s="270"/>
      <c r="S277" s="270"/>
      <c r="T277" s="27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72" t="s">
        <v>201</v>
      </c>
      <c r="AU277" s="272" t="s">
        <v>83</v>
      </c>
      <c r="AV277" s="14" t="s">
        <v>83</v>
      </c>
      <c r="AW277" s="14" t="s">
        <v>30</v>
      </c>
      <c r="AX277" s="14" t="s">
        <v>81</v>
      </c>
      <c r="AY277" s="272" t="s">
        <v>191</v>
      </c>
    </row>
    <row r="278" s="12" customFormat="1" ht="25.92" customHeight="1">
      <c r="A278" s="12"/>
      <c r="B278" s="220"/>
      <c r="C278" s="221"/>
      <c r="D278" s="222" t="s">
        <v>72</v>
      </c>
      <c r="E278" s="223" t="s">
        <v>341</v>
      </c>
      <c r="F278" s="223" t="s">
        <v>2640</v>
      </c>
      <c r="G278" s="221"/>
      <c r="H278" s="221"/>
      <c r="I278" s="224"/>
      <c r="J278" s="225">
        <f>BK278</f>
        <v>0</v>
      </c>
      <c r="K278" s="221"/>
      <c r="L278" s="226"/>
      <c r="M278" s="227"/>
      <c r="N278" s="228"/>
      <c r="O278" s="228"/>
      <c r="P278" s="229">
        <f>P279+P284</f>
        <v>0</v>
      </c>
      <c r="Q278" s="228"/>
      <c r="R278" s="229">
        <f>R279+R284</f>
        <v>0.089020000000000002</v>
      </c>
      <c r="S278" s="228"/>
      <c r="T278" s="230">
        <f>T279+T284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1" t="s">
        <v>212</v>
      </c>
      <c r="AT278" s="232" t="s">
        <v>72</v>
      </c>
      <c r="AU278" s="232" t="s">
        <v>73</v>
      </c>
      <c r="AY278" s="231" t="s">
        <v>191</v>
      </c>
      <c r="BK278" s="233">
        <f>BK279+BK284</f>
        <v>0</v>
      </c>
    </row>
    <row r="279" s="12" customFormat="1" ht="22.8" customHeight="1">
      <c r="A279" s="12"/>
      <c r="B279" s="220"/>
      <c r="C279" s="221"/>
      <c r="D279" s="222" t="s">
        <v>72</v>
      </c>
      <c r="E279" s="234" t="s">
        <v>2641</v>
      </c>
      <c r="F279" s="234" t="s">
        <v>2642</v>
      </c>
      <c r="G279" s="221"/>
      <c r="H279" s="221"/>
      <c r="I279" s="224"/>
      <c r="J279" s="235">
        <f>BK279</f>
        <v>0</v>
      </c>
      <c r="K279" s="221"/>
      <c r="L279" s="226"/>
      <c r="M279" s="227"/>
      <c r="N279" s="228"/>
      <c r="O279" s="228"/>
      <c r="P279" s="229">
        <f>SUM(P280:P283)</f>
        <v>0</v>
      </c>
      <c r="Q279" s="228"/>
      <c r="R279" s="229">
        <f>SUM(R280:R283)</f>
        <v>0.011340000000000001</v>
      </c>
      <c r="S279" s="228"/>
      <c r="T279" s="230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31" t="s">
        <v>212</v>
      </c>
      <c r="AT279" s="232" t="s">
        <v>72</v>
      </c>
      <c r="AU279" s="232" t="s">
        <v>81</v>
      </c>
      <c r="AY279" s="231" t="s">
        <v>191</v>
      </c>
      <c r="BK279" s="233">
        <f>SUM(BK280:BK283)</f>
        <v>0</v>
      </c>
    </row>
    <row r="280" s="2" customFormat="1" ht="21.75" customHeight="1">
      <c r="A280" s="39"/>
      <c r="B280" s="40"/>
      <c r="C280" s="236" t="s">
        <v>445</v>
      </c>
      <c r="D280" s="236" t="s">
        <v>194</v>
      </c>
      <c r="E280" s="237" t="s">
        <v>2643</v>
      </c>
      <c r="F280" s="238" t="s">
        <v>2644</v>
      </c>
      <c r="G280" s="239" t="s">
        <v>314</v>
      </c>
      <c r="H280" s="240">
        <v>18</v>
      </c>
      <c r="I280" s="241"/>
      <c r="J280" s="240">
        <f>ROUND(I280*H280,2)</f>
        <v>0</v>
      </c>
      <c r="K280" s="238" t="s">
        <v>2515</v>
      </c>
      <c r="L280" s="45"/>
      <c r="M280" s="242" t="s">
        <v>1</v>
      </c>
      <c r="N280" s="243" t="s">
        <v>38</v>
      </c>
      <c r="O280" s="92"/>
      <c r="P280" s="244">
        <f>O280*H280</f>
        <v>0</v>
      </c>
      <c r="Q280" s="244">
        <v>0</v>
      </c>
      <c r="R280" s="244">
        <f>Q280*H280</f>
        <v>0</v>
      </c>
      <c r="S280" s="244">
        <v>0</v>
      </c>
      <c r="T280" s="245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6" t="s">
        <v>668</v>
      </c>
      <c r="AT280" s="246" t="s">
        <v>194</v>
      </c>
      <c r="AU280" s="246" t="s">
        <v>83</v>
      </c>
      <c r="AY280" s="18" t="s">
        <v>191</v>
      </c>
      <c r="BE280" s="247">
        <f>IF(N280="základní",J280,0)</f>
        <v>0</v>
      </c>
      <c r="BF280" s="247">
        <f>IF(N280="snížená",J280,0)</f>
        <v>0</v>
      </c>
      <c r="BG280" s="247">
        <f>IF(N280="zákl. přenesená",J280,0)</f>
        <v>0</v>
      </c>
      <c r="BH280" s="247">
        <f>IF(N280="sníž. přenesená",J280,0)</f>
        <v>0</v>
      </c>
      <c r="BI280" s="247">
        <f>IF(N280="nulová",J280,0)</f>
        <v>0</v>
      </c>
      <c r="BJ280" s="18" t="s">
        <v>81</v>
      </c>
      <c r="BK280" s="247">
        <f>ROUND(I280*H280,2)</f>
        <v>0</v>
      </c>
      <c r="BL280" s="18" t="s">
        <v>668</v>
      </c>
      <c r="BM280" s="246" t="s">
        <v>2645</v>
      </c>
    </row>
    <row r="281" s="2" customFormat="1">
      <c r="A281" s="39"/>
      <c r="B281" s="40"/>
      <c r="C281" s="41"/>
      <c r="D281" s="248" t="s">
        <v>200</v>
      </c>
      <c r="E281" s="41"/>
      <c r="F281" s="249" t="s">
        <v>2644</v>
      </c>
      <c r="G281" s="41"/>
      <c r="H281" s="41"/>
      <c r="I281" s="145"/>
      <c r="J281" s="41"/>
      <c r="K281" s="41"/>
      <c r="L281" s="45"/>
      <c r="M281" s="250"/>
      <c r="N281" s="251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200</v>
      </c>
      <c r="AU281" s="18" t="s">
        <v>83</v>
      </c>
    </row>
    <row r="282" s="2" customFormat="1" ht="16.5" customHeight="1">
      <c r="A282" s="39"/>
      <c r="B282" s="40"/>
      <c r="C282" s="285" t="s">
        <v>450</v>
      </c>
      <c r="D282" s="285" t="s">
        <v>341</v>
      </c>
      <c r="E282" s="286" t="s">
        <v>2646</v>
      </c>
      <c r="F282" s="287" t="s">
        <v>2647</v>
      </c>
      <c r="G282" s="288" t="s">
        <v>314</v>
      </c>
      <c r="H282" s="289">
        <v>18</v>
      </c>
      <c r="I282" s="290"/>
      <c r="J282" s="289">
        <f>ROUND(I282*H282,2)</f>
        <v>0</v>
      </c>
      <c r="K282" s="287" t="s">
        <v>2515</v>
      </c>
      <c r="L282" s="291"/>
      <c r="M282" s="292" t="s">
        <v>1</v>
      </c>
      <c r="N282" s="293" t="s">
        <v>38</v>
      </c>
      <c r="O282" s="92"/>
      <c r="P282" s="244">
        <f>O282*H282</f>
        <v>0</v>
      </c>
      <c r="Q282" s="244">
        <v>0.00063000000000000003</v>
      </c>
      <c r="R282" s="244">
        <f>Q282*H282</f>
        <v>0.011340000000000001</v>
      </c>
      <c r="S282" s="244">
        <v>0</v>
      </c>
      <c r="T282" s="245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6" t="s">
        <v>2648</v>
      </c>
      <c r="AT282" s="246" t="s">
        <v>341</v>
      </c>
      <c r="AU282" s="246" t="s">
        <v>83</v>
      </c>
      <c r="AY282" s="18" t="s">
        <v>191</v>
      </c>
      <c r="BE282" s="247">
        <f>IF(N282="základní",J282,0)</f>
        <v>0</v>
      </c>
      <c r="BF282" s="247">
        <f>IF(N282="snížená",J282,0)</f>
        <v>0</v>
      </c>
      <c r="BG282" s="247">
        <f>IF(N282="zákl. přenesená",J282,0)</f>
        <v>0</v>
      </c>
      <c r="BH282" s="247">
        <f>IF(N282="sníž. přenesená",J282,0)</f>
        <v>0</v>
      </c>
      <c r="BI282" s="247">
        <f>IF(N282="nulová",J282,0)</f>
        <v>0</v>
      </c>
      <c r="BJ282" s="18" t="s">
        <v>81</v>
      </c>
      <c r="BK282" s="247">
        <f>ROUND(I282*H282,2)</f>
        <v>0</v>
      </c>
      <c r="BL282" s="18" t="s">
        <v>2648</v>
      </c>
      <c r="BM282" s="246" t="s">
        <v>2649</v>
      </c>
    </row>
    <row r="283" s="2" customFormat="1">
      <c r="A283" s="39"/>
      <c r="B283" s="40"/>
      <c r="C283" s="41"/>
      <c r="D283" s="248" t="s">
        <v>200</v>
      </c>
      <c r="E283" s="41"/>
      <c r="F283" s="249" t="s">
        <v>2647</v>
      </c>
      <c r="G283" s="41"/>
      <c r="H283" s="41"/>
      <c r="I283" s="145"/>
      <c r="J283" s="41"/>
      <c r="K283" s="41"/>
      <c r="L283" s="45"/>
      <c r="M283" s="250"/>
      <c r="N283" s="251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200</v>
      </c>
      <c r="AU283" s="18" t="s">
        <v>83</v>
      </c>
    </row>
    <row r="284" s="12" customFormat="1" ht="22.8" customHeight="1">
      <c r="A284" s="12"/>
      <c r="B284" s="220"/>
      <c r="C284" s="221"/>
      <c r="D284" s="222" t="s">
        <v>72</v>
      </c>
      <c r="E284" s="234" t="s">
        <v>2650</v>
      </c>
      <c r="F284" s="234" t="s">
        <v>2651</v>
      </c>
      <c r="G284" s="221"/>
      <c r="H284" s="221"/>
      <c r="I284" s="224"/>
      <c r="J284" s="235">
        <f>BK284</f>
        <v>0</v>
      </c>
      <c r="K284" s="221"/>
      <c r="L284" s="226"/>
      <c r="M284" s="227"/>
      <c r="N284" s="228"/>
      <c r="O284" s="228"/>
      <c r="P284" s="229">
        <f>SUM(P285:P348)</f>
        <v>0</v>
      </c>
      <c r="Q284" s="228"/>
      <c r="R284" s="229">
        <f>SUM(R285:R348)</f>
        <v>0.077679999999999999</v>
      </c>
      <c r="S284" s="228"/>
      <c r="T284" s="230">
        <f>SUM(T285:T348)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31" t="s">
        <v>212</v>
      </c>
      <c r="AT284" s="232" t="s">
        <v>72</v>
      </c>
      <c r="AU284" s="232" t="s">
        <v>81</v>
      </c>
      <c r="AY284" s="231" t="s">
        <v>191</v>
      </c>
      <c r="BK284" s="233">
        <f>SUM(BK285:BK348)</f>
        <v>0</v>
      </c>
    </row>
    <row r="285" s="2" customFormat="1" ht="21.75" customHeight="1">
      <c r="A285" s="39"/>
      <c r="B285" s="40"/>
      <c r="C285" s="236" t="s">
        <v>373</v>
      </c>
      <c r="D285" s="236" t="s">
        <v>194</v>
      </c>
      <c r="E285" s="237" t="s">
        <v>2652</v>
      </c>
      <c r="F285" s="238" t="s">
        <v>2653</v>
      </c>
      <c r="G285" s="239" t="s">
        <v>370</v>
      </c>
      <c r="H285" s="240">
        <v>9</v>
      </c>
      <c r="I285" s="241"/>
      <c r="J285" s="240">
        <f>ROUND(I285*H285,2)</f>
        <v>0</v>
      </c>
      <c r="K285" s="238" t="s">
        <v>2515</v>
      </c>
      <c r="L285" s="45"/>
      <c r="M285" s="242" t="s">
        <v>1</v>
      </c>
      <c r="N285" s="243" t="s">
        <v>38</v>
      </c>
      <c r="O285" s="92"/>
      <c r="P285" s="244">
        <f>O285*H285</f>
        <v>0</v>
      </c>
      <c r="Q285" s="244">
        <v>0.00042999999999999999</v>
      </c>
      <c r="R285" s="244">
        <f>Q285*H285</f>
        <v>0.0038699999999999997</v>
      </c>
      <c r="S285" s="244">
        <v>0</v>
      </c>
      <c r="T285" s="245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6" t="s">
        <v>668</v>
      </c>
      <c r="AT285" s="246" t="s">
        <v>194</v>
      </c>
      <c r="AU285" s="246" t="s">
        <v>83</v>
      </c>
      <c r="AY285" s="18" t="s">
        <v>191</v>
      </c>
      <c r="BE285" s="247">
        <f>IF(N285="základní",J285,0)</f>
        <v>0</v>
      </c>
      <c r="BF285" s="247">
        <f>IF(N285="snížená",J285,0)</f>
        <v>0</v>
      </c>
      <c r="BG285" s="247">
        <f>IF(N285="zákl. přenesená",J285,0)</f>
        <v>0</v>
      </c>
      <c r="BH285" s="247">
        <f>IF(N285="sníž. přenesená",J285,0)</f>
        <v>0</v>
      </c>
      <c r="BI285" s="247">
        <f>IF(N285="nulová",J285,0)</f>
        <v>0</v>
      </c>
      <c r="BJ285" s="18" t="s">
        <v>81</v>
      </c>
      <c r="BK285" s="247">
        <f>ROUND(I285*H285,2)</f>
        <v>0</v>
      </c>
      <c r="BL285" s="18" t="s">
        <v>668</v>
      </c>
      <c r="BM285" s="246" t="s">
        <v>2654</v>
      </c>
    </row>
    <row r="286" s="2" customFormat="1">
      <c r="A286" s="39"/>
      <c r="B286" s="40"/>
      <c r="C286" s="41"/>
      <c r="D286" s="248" t="s">
        <v>200</v>
      </c>
      <c r="E286" s="41"/>
      <c r="F286" s="249" t="s">
        <v>2653</v>
      </c>
      <c r="G286" s="41"/>
      <c r="H286" s="41"/>
      <c r="I286" s="145"/>
      <c r="J286" s="41"/>
      <c r="K286" s="41"/>
      <c r="L286" s="45"/>
      <c r="M286" s="250"/>
      <c r="N286" s="251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200</v>
      </c>
      <c r="AU286" s="18" t="s">
        <v>83</v>
      </c>
    </row>
    <row r="287" s="2" customFormat="1" ht="21.75" customHeight="1">
      <c r="A287" s="39"/>
      <c r="B287" s="40"/>
      <c r="C287" s="236" t="s">
        <v>466</v>
      </c>
      <c r="D287" s="236" t="s">
        <v>194</v>
      </c>
      <c r="E287" s="237" t="s">
        <v>2655</v>
      </c>
      <c r="F287" s="238" t="s">
        <v>2656</v>
      </c>
      <c r="G287" s="239" t="s">
        <v>370</v>
      </c>
      <c r="H287" s="240">
        <v>3</v>
      </c>
      <c r="I287" s="241"/>
      <c r="J287" s="240">
        <f>ROUND(I287*H287,2)</f>
        <v>0</v>
      </c>
      <c r="K287" s="238" t="s">
        <v>2515</v>
      </c>
      <c r="L287" s="45"/>
      <c r="M287" s="242" t="s">
        <v>1</v>
      </c>
      <c r="N287" s="243" t="s">
        <v>38</v>
      </c>
      <c r="O287" s="92"/>
      <c r="P287" s="244">
        <f>O287*H287</f>
        <v>0</v>
      </c>
      <c r="Q287" s="244">
        <v>0.00048999999999999998</v>
      </c>
      <c r="R287" s="244">
        <f>Q287*H287</f>
        <v>0.00147</v>
      </c>
      <c r="S287" s="244">
        <v>0</v>
      </c>
      <c r="T287" s="245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6" t="s">
        <v>668</v>
      </c>
      <c r="AT287" s="246" t="s">
        <v>194</v>
      </c>
      <c r="AU287" s="246" t="s">
        <v>83</v>
      </c>
      <c r="AY287" s="18" t="s">
        <v>191</v>
      </c>
      <c r="BE287" s="247">
        <f>IF(N287="základní",J287,0)</f>
        <v>0</v>
      </c>
      <c r="BF287" s="247">
        <f>IF(N287="snížená",J287,0)</f>
        <v>0</v>
      </c>
      <c r="BG287" s="247">
        <f>IF(N287="zákl. přenesená",J287,0)</f>
        <v>0</v>
      </c>
      <c r="BH287" s="247">
        <f>IF(N287="sníž. přenesená",J287,0)</f>
        <v>0</v>
      </c>
      <c r="BI287" s="247">
        <f>IF(N287="nulová",J287,0)</f>
        <v>0</v>
      </c>
      <c r="BJ287" s="18" t="s">
        <v>81</v>
      </c>
      <c r="BK287" s="247">
        <f>ROUND(I287*H287,2)</f>
        <v>0</v>
      </c>
      <c r="BL287" s="18" t="s">
        <v>668</v>
      </c>
      <c r="BM287" s="246" t="s">
        <v>2657</v>
      </c>
    </row>
    <row r="288" s="2" customFormat="1">
      <c r="A288" s="39"/>
      <c r="B288" s="40"/>
      <c r="C288" s="41"/>
      <c r="D288" s="248" t="s">
        <v>200</v>
      </c>
      <c r="E288" s="41"/>
      <c r="F288" s="249" t="s">
        <v>2656</v>
      </c>
      <c r="G288" s="41"/>
      <c r="H288" s="41"/>
      <c r="I288" s="145"/>
      <c r="J288" s="41"/>
      <c r="K288" s="41"/>
      <c r="L288" s="45"/>
      <c r="M288" s="250"/>
      <c r="N288" s="251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200</v>
      </c>
      <c r="AU288" s="18" t="s">
        <v>83</v>
      </c>
    </row>
    <row r="289" s="2" customFormat="1" ht="16.5" customHeight="1">
      <c r="A289" s="39"/>
      <c r="B289" s="40"/>
      <c r="C289" s="236" t="s">
        <v>473</v>
      </c>
      <c r="D289" s="236" t="s">
        <v>194</v>
      </c>
      <c r="E289" s="237" t="s">
        <v>2658</v>
      </c>
      <c r="F289" s="238" t="s">
        <v>2659</v>
      </c>
      <c r="G289" s="239" t="s">
        <v>1151</v>
      </c>
      <c r="H289" s="240">
        <v>1</v>
      </c>
      <c r="I289" s="241"/>
      <c r="J289" s="240">
        <f>ROUND(I289*H289,2)</f>
        <v>0</v>
      </c>
      <c r="K289" s="238" t="s">
        <v>1</v>
      </c>
      <c r="L289" s="45"/>
      <c r="M289" s="242" t="s">
        <v>1</v>
      </c>
      <c r="N289" s="243" t="s">
        <v>38</v>
      </c>
      <c r="O289" s="92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6" t="s">
        <v>668</v>
      </c>
      <c r="AT289" s="246" t="s">
        <v>194</v>
      </c>
      <c r="AU289" s="246" t="s">
        <v>83</v>
      </c>
      <c r="AY289" s="18" t="s">
        <v>191</v>
      </c>
      <c r="BE289" s="247">
        <f>IF(N289="základní",J289,0)</f>
        <v>0</v>
      </c>
      <c r="BF289" s="247">
        <f>IF(N289="snížená",J289,0)</f>
        <v>0</v>
      </c>
      <c r="BG289" s="247">
        <f>IF(N289="zákl. přenesená",J289,0)</f>
        <v>0</v>
      </c>
      <c r="BH289" s="247">
        <f>IF(N289="sníž. přenesená",J289,0)</f>
        <v>0</v>
      </c>
      <c r="BI289" s="247">
        <f>IF(N289="nulová",J289,0)</f>
        <v>0</v>
      </c>
      <c r="BJ289" s="18" t="s">
        <v>81</v>
      </c>
      <c r="BK289" s="247">
        <f>ROUND(I289*H289,2)</f>
        <v>0</v>
      </c>
      <c r="BL289" s="18" t="s">
        <v>668</v>
      </c>
      <c r="BM289" s="246" t="s">
        <v>2660</v>
      </c>
    </row>
    <row r="290" s="2" customFormat="1">
      <c r="A290" s="39"/>
      <c r="B290" s="40"/>
      <c r="C290" s="41"/>
      <c r="D290" s="248" t="s">
        <v>200</v>
      </c>
      <c r="E290" s="41"/>
      <c r="F290" s="249" t="s">
        <v>2659</v>
      </c>
      <c r="G290" s="41"/>
      <c r="H290" s="41"/>
      <c r="I290" s="145"/>
      <c r="J290" s="41"/>
      <c r="K290" s="41"/>
      <c r="L290" s="45"/>
      <c r="M290" s="250"/>
      <c r="N290" s="251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200</v>
      </c>
      <c r="AU290" s="18" t="s">
        <v>83</v>
      </c>
    </row>
    <row r="291" s="2" customFormat="1" ht="16.5" customHeight="1">
      <c r="A291" s="39"/>
      <c r="B291" s="40"/>
      <c r="C291" s="236" t="s">
        <v>481</v>
      </c>
      <c r="D291" s="236" t="s">
        <v>194</v>
      </c>
      <c r="E291" s="237" t="s">
        <v>2661</v>
      </c>
      <c r="F291" s="238" t="s">
        <v>2662</v>
      </c>
      <c r="G291" s="239" t="s">
        <v>2058</v>
      </c>
      <c r="H291" s="240">
        <v>1</v>
      </c>
      <c r="I291" s="241"/>
      <c r="J291" s="240">
        <f>ROUND(I291*H291,2)</f>
        <v>0</v>
      </c>
      <c r="K291" s="238" t="s">
        <v>2515</v>
      </c>
      <c r="L291" s="45"/>
      <c r="M291" s="242" t="s">
        <v>1</v>
      </c>
      <c r="N291" s="243" t="s">
        <v>38</v>
      </c>
      <c r="O291" s="92"/>
      <c r="P291" s="244">
        <f>O291*H291</f>
        <v>0</v>
      </c>
      <c r="Q291" s="244">
        <v>0</v>
      </c>
      <c r="R291" s="244">
        <f>Q291*H291</f>
        <v>0</v>
      </c>
      <c r="S291" s="244">
        <v>0</v>
      </c>
      <c r="T291" s="245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6" t="s">
        <v>668</v>
      </c>
      <c r="AT291" s="246" t="s">
        <v>194</v>
      </c>
      <c r="AU291" s="246" t="s">
        <v>83</v>
      </c>
      <c r="AY291" s="18" t="s">
        <v>191</v>
      </c>
      <c r="BE291" s="247">
        <f>IF(N291="základní",J291,0)</f>
        <v>0</v>
      </c>
      <c r="BF291" s="247">
        <f>IF(N291="snížená",J291,0)</f>
        <v>0</v>
      </c>
      <c r="BG291" s="247">
        <f>IF(N291="zákl. přenesená",J291,0)</f>
        <v>0</v>
      </c>
      <c r="BH291" s="247">
        <f>IF(N291="sníž. přenesená",J291,0)</f>
        <v>0</v>
      </c>
      <c r="BI291" s="247">
        <f>IF(N291="nulová",J291,0)</f>
        <v>0</v>
      </c>
      <c r="BJ291" s="18" t="s">
        <v>81</v>
      </c>
      <c r="BK291" s="247">
        <f>ROUND(I291*H291,2)</f>
        <v>0</v>
      </c>
      <c r="BL291" s="18" t="s">
        <v>668</v>
      </c>
      <c r="BM291" s="246" t="s">
        <v>2663</v>
      </c>
    </row>
    <row r="292" s="2" customFormat="1">
      <c r="A292" s="39"/>
      <c r="B292" s="40"/>
      <c r="C292" s="41"/>
      <c r="D292" s="248" t="s">
        <v>200</v>
      </c>
      <c r="E292" s="41"/>
      <c r="F292" s="249" t="s">
        <v>2662</v>
      </c>
      <c r="G292" s="41"/>
      <c r="H292" s="41"/>
      <c r="I292" s="145"/>
      <c r="J292" s="41"/>
      <c r="K292" s="41"/>
      <c r="L292" s="45"/>
      <c r="M292" s="250"/>
      <c r="N292" s="251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200</v>
      </c>
      <c r="AU292" s="18" t="s">
        <v>83</v>
      </c>
    </row>
    <row r="293" s="2" customFormat="1" ht="16.5" customHeight="1">
      <c r="A293" s="39"/>
      <c r="B293" s="40"/>
      <c r="C293" s="236" t="s">
        <v>488</v>
      </c>
      <c r="D293" s="236" t="s">
        <v>194</v>
      </c>
      <c r="E293" s="237" t="s">
        <v>2664</v>
      </c>
      <c r="F293" s="238" t="s">
        <v>2665</v>
      </c>
      <c r="G293" s="239" t="s">
        <v>314</v>
      </c>
      <c r="H293" s="240">
        <v>13.5</v>
      </c>
      <c r="I293" s="241"/>
      <c r="J293" s="240">
        <f>ROUND(I293*H293,2)</f>
        <v>0</v>
      </c>
      <c r="K293" s="238" t="s">
        <v>2515</v>
      </c>
      <c r="L293" s="45"/>
      <c r="M293" s="242" t="s">
        <v>1</v>
      </c>
      <c r="N293" s="243" t="s">
        <v>38</v>
      </c>
      <c r="O293" s="92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6" t="s">
        <v>668</v>
      </c>
      <c r="AT293" s="246" t="s">
        <v>194</v>
      </c>
      <c r="AU293" s="246" t="s">
        <v>83</v>
      </c>
      <c r="AY293" s="18" t="s">
        <v>191</v>
      </c>
      <c r="BE293" s="247">
        <f>IF(N293="základní",J293,0)</f>
        <v>0</v>
      </c>
      <c r="BF293" s="247">
        <f>IF(N293="snížená",J293,0)</f>
        <v>0</v>
      </c>
      <c r="BG293" s="247">
        <f>IF(N293="zákl. přenesená",J293,0)</f>
        <v>0</v>
      </c>
      <c r="BH293" s="247">
        <f>IF(N293="sníž. přenesená",J293,0)</f>
        <v>0</v>
      </c>
      <c r="BI293" s="247">
        <f>IF(N293="nulová",J293,0)</f>
        <v>0</v>
      </c>
      <c r="BJ293" s="18" t="s">
        <v>81</v>
      </c>
      <c r="BK293" s="247">
        <f>ROUND(I293*H293,2)</f>
        <v>0</v>
      </c>
      <c r="BL293" s="18" t="s">
        <v>668</v>
      </c>
      <c r="BM293" s="246" t="s">
        <v>2666</v>
      </c>
    </row>
    <row r="294" s="2" customFormat="1">
      <c r="A294" s="39"/>
      <c r="B294" s="40"/>
      <c r="C294" s="41"/>
      <c r="D294" s="248" t="s">
        <v>200</v>
      </c>
      <c r="E294" s="41"/>
      <c r="F294" s="249" t="s">
        <v>2665</v>
      </c>
      <c r="G294" s="41"/>
      <c r="H294" s="41"/>
      <c r="I294" s="145"/>
      <c r="J294" s="41"/>
      <c r="K294" s="41"/>
      <c r="L294" s="45"/>
      <c r="M294" s="250"/>
      <c r="N294" s="251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200</v>
      </c>
      <c r="AU294" s="18" t="s">
        <v>83</v>
      </c>
    </row>
    <row r="295" s="2" customFormat="1" ht="16.5" customHeight="1">
      <c r="A295" s="39"/>
      <c r="B295" s="40"/>
      <c r="C295" s="236" t="s">
        <v>493</v>
      </c>
      <c r="D295" s="236" t="s">
        <v>194</v>
      </c>
      <c r="E295" s="237" t="s">
        <v>2667</v>
      </c>
      <c r="F295" s="238" t="s">
        <v>2668</v>
      </c>
      <c r="G295" s="239" t="s">
        <v>314</v>
      </c>
      <c r="H295" s="240">
        <v>11.5</v>
      </c>
      <c r="I295" s="241"/>
      <c r="J295" s="240">
        <f>ROUND(I295*H295,2)</f>
        <v>0</v>
      </c>
      <c r="K295" s="238" t="s">
        <v>2515</v>
      </c>
      <c r="L295" s="45"/>
      <c r="M295" s="242" t="s">
        <v>1</v>
      </c>
      <c r="N295" s="243" t="s">
        <v>38</v>
      </c>
      <c r="O295" s="92"/>
      <c r="P295" s="244">
        <f>O295*H295</f>
        <v>0</v>
      </c>
      <c r="Q295" s="244">
        <v>0.0057200000000000003</v>
      </c>
      <c r="R295" s="244">
        <f>Q295*H295</f>
        <v>0.065780000000000005</v>
      </c>
      <c r="S295" s="244">
        <v>0</v>
      </c>
      <c r="T295" s="245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6" t="s">
        <v>668</v>
      </c>
      <c r="AT295" s="246" t="s">
        <v>194</v>
      </c>
      <c r="AU295" s="246" t="s">
        <v>83</v>
      </c>
      <c r="AY295" s="18" t="s">
        <v>191</v>
      </c>
      <c r="BE295" s="247">
        <f>IF(N295="základní",J295,0)</f>
        <v>0</v>
      </c>
      <c r="BF295" s="247">
        <f>IF(N295="snížená",J295,0)</f>
        <v>0</v>
      </c>
      <c r="BG295" s="247">
        <f>IF(N295="zákl. přenesená",J295,0)</f>
        <v>0</v>
      </c>
      <c r="BH295" s="247">
        <f>IF(N295="sníž. přenesená",J295,0)</f>
        <v>0</v>
      </c>
      <c r="BI295" s="247">
        <f>IF(N295="nulová",J295,0)</f>
        <v>0</v>
      </c>
      <c r="BJ295" s="18" t="s">
        <v>81</v>
      </c>
      <c r="BK295" s="247">
        <f>ROUND(I295*H295,2)</f>
        <v>0</v>
      </c>
      <c r="BL295" s="18" t="s">
        <v>668</v>
      </c>
      <c r="BM295" s="246" t="s">
        <v>2669</v>
      </c>
    </row>
    <row r="296" s="2" customFormat="1">
      <c r="A296" s="39"/>
      <c r="B296" s="40"/>
      <c r="C296" s="41"/>
      <c r="D296" s="248" t="s">
        <v>200</v>
      </c>
      <c r="E296" s="41"/>
      <c r="F296" s="249" t="s">
        <v>2668</v>
      </c>
      <c r="G296" s="41"/>
      <c r="H296" s="41"/>
      <c r="I296" s="145"/>
      <c r="J296" s="41"/>
      <c r="K296" s="41"/>
      <c r="L296" s="45"/>
      <c r="M296" s="250"/>
      <c r="N296" s="251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200</v>
      </c>
      <c r="AU296" s="18" t="s">
        <v>83</v>
      </c>
    </row>
    <row r="297" s="2" customFormat="1" ht="16.5" customHeight="1">
      <c r="A297" s="39"/>
      <c r="B297" s="40"/>
      <c r="C297" s="285" t="s">
        <v>498</v>
      </c>
      <c r="D297" s="285" t="s">
        <v>341</v>
      </c>
      <c r="E297" s="286" t="s">
        <v>2670</v>
      </c>
      <c r="F297" s="287" t="s">
        <v>2671</v>
      </c>
      <c r="G297" s="288" t="s">
        <v>413</v>
      </c>
      <c r="H297" s="289">
        <v>2</v>
      </c>
      <c r="I297" s="290"/>
      <c r="J297" s="289">
        <f>ROUND(I297*H297,2)</f>
        <v>0</v>
      </c>
      <c r="K297" s="287" t="s">
        <v>1</v>
      </c>
      <c r="L297" s="291"/>
      <c r="M297" s="292" t="s">
        <v>1</v>
      </c>
      <c r="N297" s="293" t="s">
        <v>38</v>
      </c>
      <c r="O297" s="92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2672</v>
      </c>
      <c r="AT297" s="246" t="s">
        <v>341</v>
      </c>
      <c r="AU297" s="246" t="s">
        <v>83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668</v>
      </c>
      <c r="BM297" s="246" t="s">
        <v>2673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2671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83</v>
      </c>
    </row>
    <row r="299" s="2" customFormat="1" ht="21.75" customHeight="1">
      <c r="A299" s="39"/>
      <c r="B299" s="40"/>
      <c r="C299" s="236" t="s">
        <v>503</v>
      </c>
      <c r="D299" s="236" t="s">
        <v>194</v>
      </c>
      <c r="E299" s="237" t="s">
        <v>2674</v>
      </c>
      <c r="F299" s="238" t="s">
        <v>2675</v>
      </c>
      <c r="G299" s="239" t="s">
        <v>370</v>
      </c>
      <c r="H299" s="240">
        <v>2</v>
      </c>
      <c r="I299" s="241"/>
      <c r="J299" s="240">
        <f>ROUND(I299*H299,2)</f>
        <v>0</v>
      </c>
      <c r="K299" s="238" t="s">
        <v>1</v>
      </c>
      <c r="L299" s="45"/>
      <c r="M299" s="242" t="s">
        <v>1</v>
      </c>
      <c r="N299" s="243" t="s">
        <v>38</v>
      </c>
      <c r="O299" s="92"/>
      <c r="P299" s="244">
        <f>O299*H299</f>
        <v>0</v>
      </c>
      <c r="Q299" s="244">
        <v>0.00032000000000000003</v>
      </c>
      <c r="R299" s="244">
        <f>Q299*H299</f>
        <v>0.00064000000000000005</v>
      </c>
      <c r="S299" s="244">
        <v>0</v>
      </c>
      <c r="T299" s="245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6" t="s">
        <v>668</v>
      </c>
      <c r="AT299" s="246" t="s">
        <v>194</v>
      </c>
      <c r="AU299" s="246" t="s">
        <v>83</v>
      </c>
      <c r="AY299" s="18" t="s">
        <v>191</v>
      </c>
      <c r="BE299" s="247">
        <f>IF(N299="základní",J299,0)</f>
        <v>0</v>
      </c>
      <c r="BF299" s="247">
        <f>IF(N299="snížená",J299,0)</f>
        <v>0</v>
      </c>
      <c r="BG299" s="247">
        <f>IF(N299="zákl. přenesená",J299,0)</f>
        <v>0</v>
      </c>
      <c r="BH299" s="247">
        <f>IF(N299="sníž. přenesená",J299,0)</f>
        <v>0</v>
      </c>
      <c r="BI299" s="247">
        <f>IF(N299="nulová",J299,0)</f>
        <v>0</v>
      </c>
      <c r="BJ299" s="18" t="s">
        <v>81</v>
      </c>
      <c r="BK299" s="247">
        <f>ROUND(I299*H299,2)</f>
        <v>0</v>
      </c>
      <c r="BL299" s="18" t="s">
        <v>668</v>
      </c>
      <c r="BM299" s="246" t="s">
        <v>2676</v>
      </c>
    </row>
    <row r="300" s="2" customFormat="1">
      <c r="A300" s="39"/>
      <c r="B300" s="40"/>
      <c r="C300" s="41"/>
      <c r="D300" s="248" t="s">
        <v>200</v>
      </c>
      <c r="E300" s="41"/>
      <c r="F300" s="249" t="s">
        <v>2675</v>
      </c>
      <c r="G300" s="41"/>
      <c r="H300" s="41"/>
      <c r="I300" s="145"/>
      <c r="J300" s="41"/>
      <c r="K300" s="41"/>
      <c r="L300" s="45"/>
      <c r="M300" s="250"/>
      <c r="N300" s="251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200</v>
      </c>
      <c r="AU300" s="18" t="s">
        <v>83</v>
      </c>
    </row>
    <row r="301" s="2" customFormat="1" ht="16.5" customHeight="1">
      <c r="A301" s="39"/>
      <c r="B301" s="40"/>
      <c r="C301" s="285" t="s">
        <v>513</v>
      </c>
      <c r="D301" s="285" t="s">
        <v>341</v>
      </c>
      <c r="E301" s="286" t="s">
        <v>2677</v>
      </c>
      <c r="F301" s="287" t="s">
        <v>2678</v>
      </c>
      <c r="G301" s="288" t="s">
        <v>413</v>
      </c>
      <c r="H301" s="289">
        <v>6</v>
      </c>
      <c r="I301" s="290"/>
      <c r="J301" s="289">
        <f>ROUND(I301*H301,2)</f>
        <v>0</v>
      </c>
      <c r="K301" s="287" t="s">
        <v>1</v>
      </c>
      <c r="L301" s="291"/>
      <c r="M301" s="292" t="s">
        <v>1</v>
      </c>
      <c r="N301" s="293" t="s">
        <v>38</v>
      </c>
      <c r="O301" s="92"/>
      <c r="P301" s="244">
        <f>O301*H301</f>
        <v>0</v>
      </c>
      <c r="Q301" s="244">
        <v>0</v>
      </c>
      <c r="R301" s="244">
        <f>Q301*H301</f>
        <v>0</v>
      </c>
      <c r="S301" s="244">
        <v>0</v>
      </c>
      <c r="T301" s="245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6" t="s">
        <v>2672</v>
      </c>
      <c r="AT301" s="246" t="s">
        <v>341</v>
      </c>
      <c r="AU301" s="246" t="s">
        <v>83</v>
      </c>
      <c r="AY301" s="18" t="s">
        <v>191</v>
      </c>
      <c r="BE301" s="247">
        <f>IF(N301="základní",J301,0)</f>
        <v>0</v>
      </c>
      <c r="BF301" s="247">
        <f>IF(N301="snížená",J301,0)</f>
        <v>0</v>
      </c>
      <c r="BG301" s="247">
        <f>IF(N301="zákl. přenesená",J301,0)</f>
        <v>0</v>
      </c>
      <c r="BH301" s="247">
        <f>IF(N301="sníž. přenesená",J301,0)</f>
        <v>0</v>
      </c>
      <c r="BI301" s="247">
        <f>IF(N301="nulová",J301,0)</f>
        <v>0</v>
      </c>
      <c r="BJ301" s="18" t="s">
        <v>81</v>
      </c>
      <c r="BK301" s="247">
        <f>ROUND(I301*H301,2)</f>
        <v>0</v>
      </c>
      <c r="BL301" s="18" t="s">
        <v>668</v>
      </c>
      <c r="BM301" s="246" t="s">
        <v>2679</v>
      </c>
    </row>
    <row r="302" s="2" customFormat="1">
      <c r="A302" s="39"/>
      <c r="B302" s="40"/>
      <c r="C302" s="41"/>
      <c r="D302" s="248" t="s">
        <v>200</v>
      </c>
      <c r="E302" s="41"/>
      <c r="F302" s="249" t="s">
        <v>2678</v>
      </c>
      <c r="G302" s="41"/>
      <c r="H302" s="41"/>
      <c r="I302" s="145"/>
      <c r="J302" s="41"/>
      <c r="K302" s="41"/>
      <c r="L302" s="45"/>
      <c r="M302" s="250"/>
      <c r="N302" s="251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200</v>
      </c>
      <c r="AU302" s="18" t="s">
        <v>83</v>
      </c>
    </row>
    <row r="303" s="2" customFormat="1" ht="21.75" customHeight="1">
      <c r="A303" s="39"/>
      <c r="B303" s="40"/>
      <c r="C303" s="236" t="s">
        <v>519</v>
      </c>
      <c r="D303" s="236" t="s">
        <v>194</v>
      </c>
      <c r="E303" s="237" t="s">
        <v>2680</v>
      </c>
      <c r="F303" s="238" t="s">
        <v>2681</v>
      </c>
      <c r="G303" s="239" t="s">
        <v>314</v>
      </c>
      <c r="H303" s="240">
        <v>13.5</v>
      </c>
      <c r="I303" s="241"/>
      <c r="J303" s="240">
        <f>ROUND(I303*H303,2)</f>
        <v>0</v>
      </c>
      <c r="K303" s="238" t="s">
        <v>1</v>
      </c>
      <c r="L303" s="45"/>
      <c r="M303" s="242" t="s">
        <v>1</v>
      </c>
      <c r="N303" s="243" t="s">
        <v>38</v>
      </c>
      <c r="O303" s="92"/>
      <c r="P303" s="244">
        <f>O303*H303</f>
        <v>0</v>
      </c>
      <c r="Q303" s="244">
        <v>0</v>
      </c>
      <c r="R303" s="244">
        <f>Q303*H303</f>
        <v>0</v>
      </c>
      <c r="S303" s="244">
        <v>0</v>
      </c>
      <c r="T303" s="245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6" t="s">
        <v>668</v>
      </c>
      <c r="AT303" s="246" t="s">
        <v>194</v>
      </c>
      <c r="AU303" s="246" t="s">
        <v>83</v>
      </c>
      <c r="AY303" s="18" t="s">
        <v>191</v>
      </c>
      <c r="BE303" s="247">
        <f>IF(N303="základní",J303,0)</f>
        <v>0</v>
      </c>
      <c r="BF303" s="247">
        <f>IF(N303="snížená",J303,0)</f>
        <v>0</v>
      </c>
      <c r="BG303" s="247">
        <f>IF(N303="zákl. přenesená",J303,0)</f>
        <v>0</v>
      </c>
      <c r="BH303" s="247">
        <f>IF(N303="sníž. přenesená",J303,0)</f>
        <v>0</v>
      </c>
      <c r="BI303" s="247">
        <f>IF(N303="nulová",J303,0)</f>
        <v>0</v>
      </c>
      <c r="BJ303" s="18" t="s">
        <v>81</v>
      </c>
      <c r="BK303" s="247">
        <f>ROUND(I303*H303,2)</f>
        <v>0</v>
      </c>
      <c r="BL303" s="18" t="s">
        <v>668</v>
      </c>
      <c r="BM303" s="246" t="s">
        <v>2682</v>
      </c>
    </row>
    <row r="304" s="2" customFormat="1">
      <c r="A304" s="39"/>
      <c r="B304" s="40"/>
      <c r="C304" s="41"/>
      <c r="D304" s="248" t="s">
        <v>200</v>
      </c>
      <c r="E304" s="41"/>
      <c r="F304" s="249" t="s">
        <v>2681</v>
      </c>
      <c r="G304" s="41"/>
      <c r="H304" s="41"/>
      <c r="I304" s="145"/>
      <c r="J304" s="41"/>
      <c r="K304" s="41"/>
      <c r="L304" s="45"/>
      <c r="M304" s="250"/>
      <c r="N304" s="251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200</v>
      </c>
      <c r="AU304" s="18" t="s">
        <v>83</v>
      </c>
    </row>
    <row r="305" s="2" customFormat="1" ht="21.75" customHeight="1">
      <c r="A305" s="39"/>
      <c r="B305" s="40"/>
      <c r="C305" s="236" t="s">
        <v>530</v>
      </c>
      <c r="D305" s="236" t="s">
        <v>194</v>
      </c>
      <c r="E305" s="237" t="s">
        <v>2683</v>
      </c>
      <c r="F305" s="238" t="s">
        <v>2684</v>
      </c>
      <c r="G305" s="239" t="s">
        <v>370</v>
      </c>
      <c r="H305" s="240">
        <v>4</v>
      </c>
      <c r="I305" s="241"/>
      <c r="J305" s="240">
        <f>ROUND(I305*H305,2)</f>
        <v>0</v>
      </c>
      <c r="K305" s="238" t="s">
        <v>2515</v>
      </c>
      <c r="L305" s="45"/>
      <c r="M305" s="242" t="s">
        <v>1</v>
      </c>
      <c r="N305" s="243" t="s">
        <v>38</v>
      </c>
      <c r="O305" s="92"/>
      <c r="P305" s="244">
        <f>O305*H305</f>
        <v>0</v>
      </c>
      <c r="Q305" s="244">
        <v>0.00148</v>
      </c>
      <c r="R305" s="244">
        <f>Q305*H305</f>
        <v>0.0059199999999999999</v>
      </c>
      <c r="S305" s="244">
        <v>0</v>
      </c>
      <c r="T305" s="245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6" t="s">
        <v>668</v>
      </c>
      <c r="AT305" s="246" t="s">
        <v>194</v>
      </c>
      <c r="AU305" s="246" t="s">
        <v>83</v>
      </c>
      <c r="AY305" s="18" t="s">
        <v>191</v>
      </c>
      <c r="BE305" s="247">
        <f>IF(N305="základní",J305,0)</f>
        <v>0</v>
      </c>
      <c r="BF305" s="247">
        <f>IF(N305="snížená",J305,0)</f>
        <v>0</v>
      </c>
      <c r="BG305" s="247">
        <f>IF(N305="zákl. přenesená",J305,0)</f>
        <v>0</v>
      </c>
      <c r="BH305" s="247">
        <f>IF(N305="sníž. přenesená",J305,0)</f>
        <v>0</v>
      </c>
      <c r="BI305" s="247">
        <f>IF(N305="nulová",J305,0)</f>
        <v>0</v>
      </c>
      <c r="BJ305" s="18" t="s">
        <v>81</v>
      </c>
      <c r="BK305" s="247">
        <f>ROUND(I305*H305,2)</f>
        <v>0</v>
      </c>
      <c r="BL305" s="18" t="s">
        <v>668</v>
      </c>
      <c r="BM305" s="246" t="s">
        <v>2685</v>
      </c>
    </row>
    <row r="306" s="2" customFormat="1">
      <c r="A306" s="39"/>
      <c r="B306" s="40"/>
      <c r="C306" s="41"/>
      <c r="D306" s="248" t="s">
        <v>200</v>
      </c>
      <c r="E306" s="41"/>
      <c r="F306" s="249" t="s">
        <v>2684</v>
      </c>
      <c r="G306" s="41"/>
      <c r="H306" s="41"/>
      <c r="I306" s="145"/>
      <c r="J306" s="41"/>
      <c r="K306" s="41"/>
      <c r="L306" s="45"/>
      <c r="M306" s="250"/>
      <c r="N306" s="251"/>
      <c r="O306" s="92"/>
      <c r="P306" s="92"/>
      <c r="Q306" s="92"/>
      <c r="R306" s="92"/>
      <c r="S306" s="92"/>
      <c r="T306" s="93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200</v>
      </c>
      <c r="AU306" s="18" t="s">
        <v>83</v>
      </c>
    </row>
    <row r="307" s="2" customFormat="1" ht="16.5" customHeight="1">
      <c r="A307" s="39"/>
      <c r="B307" s="40"/>
      <c r="C307" s="285" t="s">
        <v>534</v>
      </c>
      <c r="D307" s="285" t="s">
        <v>341</v>
      </c>
      <c r="E307" s="286" t="s">
        <v>2686</v>
      </c>
      <c r="F307" s="287" t="s">
        <v>2687</v>
      </c>
      <c r="G307" s="288" t="s">
        <v>413</v>
      </c>
      <c r="H307" s="289">
        <v>2</v>
      </c>
      <c r="I307" s="290"/>
      <c r="J307" s="289">
        <f>ROUND(I307*H307,2)</f>
        <v>0</v>
      </c>
      <c r="K307" s="287" t="s">
        <v>1</v>
      </c>
      <c r="L307" s="291"/>
      <c r="M307" s="292" t="s">
        <v>1</v>
      </c>
      <c r="N307" s="293" t="s">
        <v>38</v>
      </c>
      <c r="O307" s="92"/>
      <c r="P307" s="244">
        <f>O307*H307</f>
        <v>0</v>
      </c>
      <c r="Q307" s="244">
        <v>0</v>
      </c>
      <c r="R307" s="244">
        <f>Q307*H307</f>
        <v>0</v>
      </c>
      <c r="S307" s="244">
        <v>0</v>
      </c>
      <c r="T307" s="245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6" t="s">
        <v>2672</v>
      </c>
      <c r="AT307" s="246" t="s">
        <v>341</v>
      </c>
      <c r="AU307" s="246" t="s">
        <v>83</v>
      </c>
      <c r="AY307" s="18" t="s">
        <v>191</v>
      </c>
      <c r="BE307" s="247">
        <f>IF(N307="základní",J307,0)</f>
        <v>0</v>
      </c>
      <c r="BF307" s="247">
        <f>IF(N307="snížená",J307,0)</f>
        <v>0</v>
      </c>
      <c r="BG307" s="247">
        <f>IF(N307="zákl. přenesená",J307,0)</f>
        <v>0</v>
      </c>
      <c r="BH307" s="247">
        <f>IF(N307="sníž. přenesená",J307,0)</f>
        <v>0</v>
      </c>
      <c r="BI307" s="247">
        <f>IF(N307="nulová",J307,0)</f>
        <v>0</v>
      </c>
      <c r="BJ307" s="18" t="s">
        <v>81</v>
      </c>
      <c r="BK307" s="247">
        <f>ROUND(I307*H307,2)</f>
        <v>0</v>
      </c>
      <c r="BL307" s="18" t="s">
        <v>668</v>
      </c>
      <c r="BM307" s="246" t="s">
        <v>2688</v>
      </c>
    </row>
    <row r="308" s="2" customFormat="1">
      <c r="A308" s="39"/>
      <c r="B308" s="40"/>
      <c r="C308" s="41"/>
      <c r="D308" s="248" t="s">
        <v>200</v>
      </c>
      <c r="E308" s="41"/>
      <c r="F308" s="249" t="s">
        <v>2687</v>
      </c>
      <c r="G308" s="41"/>
      <c r="H308" s="41"/>
      <c r="I308" s="145"/>
      <c r="J308" s="41"/>
      <c r="K308" s="41"/>
      <c r="L308" s="45"/>
      <c r="M308" s="250"/>
      <c r="N308" s="251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200</v>
      </c>
      <c r="AU308" s="18" t="s">
        <v>83</v>
      </c>
    </row>
    <row r="309" s="2" customFormat="1" ht="16.5" customHeight="1">
      <c r="A309" s="39"/>
      <c r="B309" s="40"/>
      <c r="C309" s="285" t="s">
        <v>540</v>
      </c>
      <c r="D309" s="285" t="s">
        <v>341</v>
      </c>
      <c r="E309" s="286" t="s">
        <v>2689</v>
      </c>
      <c r="F309" s="287" t="s">
        <v>2690</v>
      </c>
      <c r="G309" s="288" t="s">
        <v>413</v>
      </c>
      <c r="H309" s="289">
        <v>2</v>
      </c>
      <c r="I309" s="290"/>
      <c r="J309" s="289">
        <f>ROUND(I309*H309,2)</f>
        <v>0</v>
      </c>
      <c r="K309" s="287" t="s">
        <v>1</v>
      </c>
      <c r="L309" s="291"/>
      <c r="M309" s="292" t="s">
        <v>1</v>
      </c>
      <c r="N309" s="293" t="s">
        <v>38</v>
      </c>
      <c r="O309" s="92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6" t="s">
        <v>2672</v>
      </c>
      <c r="AT309" s="246" t="s">
        <v>341</v>
      </c>
      <c r="AU309" s="246" t="s">
        <v>83</v>
      </c>
      <c r="AY309" s="18" t="s">
        <v>191</v>
      </c>
      <c r="BE309" s="247">
        <f>IF(N309="základní",J309,0)</f>
        <v>0</v>
      </c>
      <c r="BF309" s="247">
        <f>IF(N309="snížená",J309,0)</f>
        <v>0</v>
      </c>
      <c r="BG309" s="247">
        <f>IF(N309="zákl. přenesená",J309,0)</f>
        <v>0</v>
      </c>
      <c r="BH309" s="247">
        <f>IF(N309="sníž. přenesená",J309,0)</f>
        <v>0</v>
      </c>
      <c r="BI309" s="247">
        <f>IF(N309="nulová",J309,0)</f>
        <v>0</v>
      </c>
      <c r="BJ309" s="18" t="s">
        <v>81</v>
      </c>
      <c r="BK309" s="247">
        <f>ROUND(I309*H309,2)</f>
        <v>0</v>
      </c>
      <c r="BL309" s="18" t="s">
        <v>668</v>
      </c>
      <c r="BM309" s="246" t="s">
        <v>2691</v>
      </c>
    </row>
    <row r="310" s="2" customFormat="1">
      <c r="A310" s="39"/>
      <c r="B310" s="40"/>
      <c r="C310" s="41"/>
      <c r="D310" s="248" t="s">
        <v>200</v>
      </c>
      <c r="E310" s="41"/>
      <c r="F310" s="249" t="s">
        <v>2690</v>
      </c>
      <c r="G310" s="41"/>
      <c r="H310" s="41"/>
      <c r="I310" s="145"/>
      <c r="J310" s="41"/>
      <c r="K310" s="41"/>
      <c r="L310" s="45"/>
      <c r="M310" s="250"/>
      <c r="N310" s="251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200</v>
      </c>
      <c r="AU310" s="18" t="s">
        <v>83</v>
      </c>
    </row>
    <row r="311" s="2" customFormat="1" ht="21.75" customHeight="1">
      <c r="A311" s="39"/>
      <c r="B311" s="40"/>
      <c r="C311" s="236" t="s">
        <v>548</v>
      </c>
      <c r="D311" s="236" t="s">
        <v>194</v>
      </c>
      <c r="E311" s="237" t="s">
        <v>2692</v>
      </c>
      <c r="F311" s="238" t="s">
        <v>2693</v>
      </c>
      <c r="G311" s="239" t="s">
        <v>314</v>
      </c>
      <c r="H311" s="240">
        <v>13.5</v>
      </c>
      <c r="I311" s="241"/>
      <c r="J311" s="240">
        <f>ROUND(I311*H311,2)</f>
        <v>0</v>
      </c>
      <c r="K311" s="238" t="s">
        <v>2515</v>
      </c>
      <c r="L311" s="45"/>
      <c r="M311" s="242" t="s">
        <v>1</v>
      </c>
      <c r="N311" s="243" t="s">
        <v>38</v>
      </c>
      <c r="O311" s="92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6" t="s">
        <v>668</v>
      </c>
      <c r="AT311" s="246" t="s">
        <v>194</v>
      </c>
      <c r="AU311" s="246" t="s">
        <v>83</v>
      </c>
      <c r="AY311" s="18" t="s">
        <v>191</v>
      </c>
      <c r="BE311" s="247">
        <f>IF(N311="základní",J311,0)</f>
        <v>0</v>
      </c>
      <c r="BF311" s="247">
        <f>IF(N311="snížená",J311,0)</f>
        <v>0</v>
      </c>
      <c r="BG311" s="247">
        <f>IF(N311="zákl. přenesená",J311,0)</f>
        <v>0</v>
      </c>
      <c r="BH311" s="247">
        <f>IF(N311="sníž. přenesená",J311,0)</f>
        <v>0</v>
      </c>
      <c r="BI311" s="247">
        <f>IF(N311="nulová",J311,0)</f>
        <v>0</v>
      </c>
      <c r="BJ311" s="18" t="s">
        <v>81</v>
      </c>
      <c r="BK311" s="247">
        <f>ROUND(I311*H311,2)</f>
        <v>0</v>
      </c>
      <c r="BL311" s="18" t="s">
        <v>668</v>
      </c>
      <c r="BM311" s="246" t="s">
        <v>2694</v>
      </c>
    </row>
    <row r="312" s="2" customFormat="1">
      <c r="A312" s="39"/>
      <c r="B312" s="40"/>
      <c r="C312" s="41"/>
      <c r="D312" s="248" t="s">
        <v>200</v>
      </c>
      <c r="E312" s="41"/>
      <c r="F312" s="249" t="s">
        <v>2693</v>
      </c>
      <c r="G312" s="41"/>
      <c r="H312" s="41"/>
      <c r="I312" s="145"/>
      <c r="J312" s="41"/>
      <c r="K312" s="41"/>
      <c r="L312" s="45"/>
      <c r="M312" s="250"/>
      <c r="N312" s="251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200</v>
      </c>
      <c r="AU312" s="18" t="s">
        <v>83</v>
      </c>
    </row>
    <row r="313" s="2" customFormat="1" ht="21.75" customHeight="1">
      <c r="A313" s="39"/>
      <c r="B313" s="40"/>
      <c r="C313" s="285" t="s">
        <v>555</v>
      </c>
      <c r="D313" s="285" t="s">
        <v>341</v>
      </c>
      <c r="E313" s="286" t="s">
        <v>2695</v>
      </c>
      <c r="F313" s="287" t="s">
        <v>2696</v>
      </c>
      <c r="G313" s="288" t="s">
        <v>314</v>
      </c>
      <c r="H313" s="289">
        <v>13.5</v>
      </c>
      <c r="I313" s="290"/>
      <c r="J313" s="289">
        <f>ROUND(I313*H313,2)</f>
        <v>0</v>
      </c>
      <c r="K313" s="287" t="s">
        <v>1</v>
      </c>
      <c r="L313" s="291"/>
      <c r="M313" s="292" t="s">
        <v>1</v>
      </c>
      <c r="N313" s="293" t="s">
        <v>38</v>
      </c>
      <c r="O313" s="92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6" t="s">
        <v>2672</v>
      </c>
      <c r="AT313" s="246" t="s">
        <v>341</v>
      </c>
      <c r="AU313" s="246" t="s">
        <v>83</v>
      </c>
      <c r="AY313" s="18" t="s">
        <v>191</v>
      </c>
      <c r="BE313" s="247">
        <f>IF(N313="základní",J313,0)</f>
        <v>0</v>
      </c>
      <c r="BF313" s="247">
        <f>IF(N313="snížená",J313,0)</f>
        <v>0</v>
      </c>
      <c r="BG313" s="247">
        <f>IF(N313="zákl. přenesená",J313,0)</f>
        <v>0</v>
      </c>
      <c r="BH313" s="247">
        <f>IF(N313="sníž. přenesená",J313,0)</f>
        <v>0</v>
      </c>
      <c r="BI313" s="247">
        <f>IF(N313="nulová",J313,0)</f>
        <v>0</v>
      </c>
      <c r="BJ313" s="18" t="s">
        <v>81</v>
      </c>
      <c r="BK313" s="247">
        <f>ROUND(I313*H313,2)</f>
        <v>0</v>
      </c>
      <c r="BL313" s="18" t="s">
        <v>668</v>
      </c>
      <c r="BM313" s="246" t="s">
        <v>2697</v>
      </c>
    </row>
    <row r="314" s="2" customFormat="1">
      <c r="A314" s="39"/>
      <c r="B314" s="40"/>
      <c r="C314" s="41"/>
      <c r="D314" s="248" t="s">
        <v>200</v>
      </c>
      <c r="E314" s="41"/>
      <c r="F314" s="249" t="s">
        <v>2696</v>
      </c>
      <c r="G314" s="41"/>
      <c r="H314" s="41"/>
      <c r="I314" s="145"/>
      <c r="J314" s="41"/>
      <c r="K314" s="41"/>
      <c r="L314" s="45"/>
      <c r="M314" s="250"/>
      <c r="N314" s="251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200</v>
      </c>
      <c r="AU314" s="18" t="s">
        <v>83</v>
      </c>
    </row>
    <row r="315" s="2" customFormat="1" ht="16.5" customHeight="1">
      <c r="A315" s="39"/>
      <c r="B315" s="40"/>
      <c r="C315" s="285" t="s">
        <v>570</v>
      </c>
      <c r="D315" s="285" t="s">
        <v>341</v>
      </c>
      <c r="E315" s="286" t="s">
        <v>2698</v>
      </c>
      <c r="F315" s="287" t="s">
        <v>2699</v>
      </c>
      <c r="G315" s="288" t="s">
        <v>413</v>
      </c>
      <c r="H315" s="289">
        <v>4</v>
      </c>
      <c r="I315" s="290"/>
      <c r="J315" s="289">
        <f>ROUND(I315*H315,2)</f>
        <v>0</v>
      </c>
      <c r="K315" s="287" t="s">
        <v>1</v>
      </c>
      <c r="L315" s="291"/>
      <c r="M315" s="292" t="s">
        <v>1</v>
      </c>
      <c r="N315" s="293" t="s">
        <v>38</v>
      </c>
      <c r="O315" s="92"/>
      <c r="P315" s="244">
        <f>O315*H315</f>
        <v>0</v>
      </c>
      <c r="Q315" s="244">
        <v>0</v>
      </c>
      <c r="R315" s="244">
        <f>Q315*H315</f>
        <v>0</v>
      </c>
      <c r="S315" s="244">
        <v>0</v>
      </c>
      <c r="T315" s="245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6" t="s">
        <v>2672</v>
      </c>
      <c r="AT315" s="246" t="s">
        <v>341</v>
      </c>
      <c r="AU315" s="246" t="s">
        <v>83</v>
      </c>
      <c r="AY315" s="18" t="s">
        <v>191</v>
      </c>
      <c r="BE315" s="247">
        <f>IF(N315="základní",J315,0)</f>
        <v>0</v>
      </c>
      <c r="BF315" s="247">
        <f>IF(N315="snížená",J315,0)</f>
        <v>0</v>
      </c>
      <c r="BG315" s="247">
        <f>IF(N315="zákl. přenesená",J315,0)</f>
        <v>0</v>
      </c>
      <c r="BH315" s="247">
        <f>IF(N315="sníž. přenesená",J315,0)</f>
        <v>0</v>
      </c>
      <c r="BI315" s="247">
        <f>IF(N315="nulová",J315,0)</f>
        <v>0</v>
      </c>
      <c r="BJ315" s="18" t="s">
        <v>81</v>
      </c>
      <c r="BK315" s="247">
        <f>ROUND(I315*H315,2)</f>
        <v>0</v>
      </c>
      <c r="BL315" s="18" t="s">
        <v>668</v>
      </c>
      <c r="BM315" s="246" t="s">
        <v>2700</v>
      </c>
    </row>
    <row r="316" s="2" customFormat="1">
      <c r="A316" s="39"/>
      <c r="B316" s="40"/>
      <c r="C316" s="41"/>
      <c r="D316" s="248" t="s">
        <v>200</v>
      </c>
      <c r="E316" s="41"/>
      <c r="F316" s="249" t="s">
        <v>2699</v>
      </c>
      <c r="G316" s="41"/>
      <c r="H316" s="41"/>
      <c r="I316" s="145"/>
      <c r="J316" s="41"/>
      <c r="K316" s="41"/>
      <c r="L316" s="45"/>
      <c r="M316" s="250"/>
      <c r="N316" s="251"/>
      <c r="O316" s="92"/>
      <c r="P316" s="92"/>
      <c r="Q316" s="92"/>
      <c r="R316" s="92"/>
      <c r="S316" s="92"/>
      <c r="T316" s="93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200</v>
      </c>
      <c r="AU316" s="18" t="s">
        <v>83</v>
      </c>
    </row>
    <row r="317" s="2" customFormat="1" ht="21.75" customHeight="1">
      <c r="A317" s="39"/>
      <c r="B317" s="40"/>
      <c r="C317" s="236" t="s">
        <v>576</v>
      </c>
      <c r="D317" s="236" t="s">
        <v>194</v>
      </c>
      <c r="E317" s="237" t="s">
        <v>2701</v>
      </c>
      <c r="F317" s="238" t="s">
        <v>2702</v>
      </c>
      <c r="G317" s="239" t="s">
        <v>314</v>
      </c>
      <c r="H317" s="240">
        <v>11.5</v>
      </c>
      <c r="I317" s="241"/>
      <c r="J317" s="240">
        <f>ROUND(I317*H317,2)</f>
        <v>0</v>
      </c>
      <c r="K317" s="238" t="s">
        <v>2515</v>
      </c>
      <c r="L317" s="45"/>
      <c r="M317" s="242" t="s">
        <v>1</v>
      </c>
      <c r="N317" s="243" t="s">
        <v>38</v>
      </c>
      <c r="O317" s="92"/>
      <c r="P317" s="244">
        <f>O317*H317</f>
        <v>0</v>
      </c>
      <c r="Q317" s="244">
        <v>0</v>
      </c>
      <c r="R317" s="244">
        <f>Q317*H317</f>
        <v>0</v>
      </c>
      <c r="S317" s="244">
        <v>0</v>
      </c>
      <c r="T317" s="245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6" t="s">
        <v>668</v>
      </c>
      <c r="AT317" s="246" t="s">
        <v>194</v>
      </c>
      <c r="AU317" s="246" t="s">
        <v>83</v>
      </c>
      <c r="AY317" s="18" t="s">
        <v>191</v>
      </c>
      <c r="BE317" s="247">
        <f>IF(N317="základní",J317,0)</f>
        <v>0</v>
      </c>
      <c r="BF317" s="247">
        <f>IF(N317="snížená",J317,0)</f>
        <v>0</v>
      </c>
      <c r="BG317" s="247">
        <f>IF(N317="zákl. přenesená",J317,0)</f>
        <v>0</v>
      </c>
      <c r="BH317" s="247">
        <f>IF(N317="sníž. přenesená",J317,0)</f>
        <v>0</v>
      </c>
      <c r="BI317" s="247">
        <f>IF(N317="nulová",J317,0)</f>
        <v>0</v>
      </c>
      <c r="BJ317" s="18" t="s">
        <v>81</v>
      </c>
      <c r="BK317" s="247">
        <f>ROUND(I317*H317,2)</f>
        <v>0</v>
      </c>
      <c r="BL317" s="18" t="s">
        <v>668</v>
      </c>
      <c r="BM317" s="246" t="s">
        <v>2703</v>
      </c>
    </row>
    <row r="318" s="2" customFormat="1">
      <c r="A318" s="39"/>
      <c r="B318" s="40"/>
      <c r="C318" s="41"/>
      <c r="D318" s="248" t="s">
        <v>200</v>
      </c>
      <c r="E318" s="41"/>
      <c r="F318" s="249" t="s">
        <v>2702</v>
      </c>
      <c r="G318" s="41"/>
      <c r="H318" s="41"/>
      <c r="I318" s="145"/>
      <c r="J318" s="41"/>
      <c r="K318" s="41"/>
      <c r="L318" s="45"/>
      <c r="M318" s="250"/>
      <c r="N318" s="251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200</v>
      </c>
      <c r="AU318" s="18" t="s">
        <v>83</v>
      </c>
    </row>
    <row r="319" s="2" customFormat="1" ht="16.5" customHeight="1">
      <c r="A319" s="39"/>
      <c r="B319" s="40"/>
      <c r="C319" s="285" t="s">
        <v>582</v>
      </c>
      <c r="D319" s="285" t="s">
        <v>341</v>
      </c>
      <c r="E319" s="286" t="s">
        <v>2704</v>
      </c>
      <c r="F319" s="287" t="s">
        <v>2705</v>
      </c>
      <c r="G319" s="288" t="s">
        <v>314</v>
      </c>
      <c r="H319" s="289">
        <v>11.5</v>
      </c>
      <c r="I319" s="290"/>
      <c r="J319" s="289">
        <f>ROUND(I319*H319,2)</f>
        <v>0</v>
      </c>
      <c r="K319" s="287" t="s">
        <v>1</v>
      </c>
      <c r="L319" s="291"/>
      <c r="M319" s="292" t="s">
        <v>1</v>
      </c>
      <c r="N319" s="293" t="s">
        <v>38</v>
      </c>
      <c r="O319" s="92"/>
      <c r="P319" s="244">
        <f>O319*H319</f>
        <v>0</v>
      </c>
      <c r="Q319" s="244">
        <v>0</v>
      </c>
      <c r="R319" s="244">
        <f>Q319*H319</f>
        <v>0</v>
      </c>
      <c r="S319" s="244">
        <v>0</v>
      </c>
      <c r="T319" s="245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6" t="s">
        <v>2672</v>
      </c>
      <c r="AT319" s="246" t="s">
        <v>341</v>
      </c>
      <c r="AU319" s="246" t="s">
        <v>83</v>
      </c>
      <c r="AY319" s="18" t="s">
        <v>191</v>
      </c>
      <c r="BE319" s="247">
        <f>IF(N319="základní",J319,0)</f>
        <v>0</v>
      </c>
      <c r="BF319" s="247">
        <f>IF(N319="snížená",J319,0)</f>
        <v>0</v>
      </c>
      <c r="BG319" s="247">
        <f>IF(N319="zákl. přenesená",J319,0)</f>
        <v>0</v>
      </c>
      <c r="BH319" s="247">
        <f>IF(N319="sníž. přenesená",J319,0)</f>
        <v>0</v>
      </c>
      <c r="BI319" s="247">
        <f>IF(N319="nulová",J319,0)</f>
        <v>0</v>
      </c>
      <c r="BJ319" s="18" t="s">
        <v>81</v>
      </c>
      <c r="BK319" s="247">
        <f>ROUND(I319*H319,2)</f>
        <v>0</v>
      </c>
      <c r="BL319" s="18" t="s">
        <v>668</v>
      </c>
      <c r="BM319" s="246" t="s">
        <v>2706</v>
      </c>
    </row>
    <row r="320" s="2" customFormat="1">
      <c r="A320" s="39"/>
      <c r="B320" s="40"/>
      <c r="C320" s="41"/>
      <c r="D320" s="248" t="s">
        <v>200</v>
      </c>
      <c r="E320" s="41"/>
      <c r="F320" s="249" t="s">
        <v>2705</v>
      </c>
      <c r="G320" s="41"/>
      <c r="H320" s="41"/>
      <c r="I320" s="145"/>
      <c r="J320" s="41"/>
      <c r="K320" s="41"/>
      <c r="L320" s="45"/>
      <c r="M320" s="250"/>
      <c r="N320" s="251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200</v>
      </c>
      <c r="AU320" s="18" t="s">
        <v>83</v>
      </c>
    </row>
    <row r="321" s="2" customFormat="1" ht="21.75" customHeight="1">
      <c r="A321" s="39"/>
      <c r="B321" s="40"/>
      <c r="C321" s="236" t="s">
        <v>586</v>
      </c>
      <c r="D321" s="236" t="s">
        <v>194</v>
      </c>
      <c r="E321" s="237" t="s">
        <v>2707</v>
      </c>
      <c r="F321" s="238" t="s">
        <v>2708</v>
      </c>
      <c r="G321" s="239" t="s">
        <v>370</v>
      </c>
      <c r="H321" s="240">
        <v>2</v>
      </c>
      <c r="I321" s="241"/>
      <c r="J321" s="240">
        <f>ROUND(I321*H321,2)</f>
        <v>0</v>
      </c>
      <c r="K321" s="238" t="s">
        <v>2515</v>
      </c>
      <c r="L321" s="45"/>
      <c r="M321" s="242" t="s">
        <v>1</v>
      </c>
      <c r="N321" s="243" t="s">
        <v>38</v>
      </c>
      <c r="O321" s="92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6" t="s">
        <v>668</v>
      </c>
      <c r="AT321" s="246" t="s">
        <v>194</v>
      </c>
      <c r="AU321" s="246" t="s">
        <v>83</v>
      </c>
      <c r="AY321" s="18" t="s">
        <v>191</v>
      </c>
      <c r="BE321" s="247">
        <f>IF(N321="základní",J321,0)</f>
        <v>0</v>
      </c>
      <c r="BF321" s="247">
        <f>IF(N321="snížená",J321,0)</f>
        <v>0</v>
      </c>
      <c r="BG321" s="247">
        <f>IF(N321="zákl. přenesená",J321,0)</f>
        <v>0</v>
      </c>
      <c r="BH321" s="247">
        <f>IF(N321="sníž. přenesená",J321,0)</f>
        <v>0</v>
      </c>
      <c r="BI321" s="247">
        <f>IF(N321="nulová",J321,0)</f>
        <v>0</v>
      </c>
      <c r="BJ321" s="18" t="s">
        <v>81</v>
      </c>
      <c r="BK321" s="247">
        <f>ROUND(I321*H321,2)</f>
        <v>0</v>
      </c>
      <c r="BL321" s="18" t="s">
        <v>668</v>
      </c>
      <c r="BM321" s="246" t="s">
        <v>2709</v>
      </c>
    </row>
    <row r="322" s="2" customFormat="1">
      <c r="A322" s="39"/>
      <c r="B322" s="40"/>
      <c r="C322" s="41"/>
      <c r="D322" s="248" t="s">
        <v>200</v>
      </c>
      <c r="E322" s="41"/>
      <c r="F322" s="249" t="s">
        <v>2708</v>
      </c>
      <c r="G322" s="41"/>
      <c r="H322" s="41"/>
      <c r="I322" s="145"/>
      <c r="J322" s="41"/>
      <c r="K322" s="41"/>
      <c r="L322" s="45"/>
      <c r="M322" s="250"/>
      <c r="N322" s="251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200</v>
      </c>
      <c r="AU322" s="18" t="s">
        <v>83</v>
      </c>
    </row>
    <row r="323" s="2" customFormat="1" ht="16.5" customHeight="1">
      <c r="A323" s="39"/>
      <c r="B323" s="40"/>
      <c r="C323" s="285" t="s">
        <v>592</v>
      </c>
      <c r="D323" s="285" t="s">
        <v>341</v>
      </c>
      <c r="E323" s="286" t="s">
        <v>2710</v>
      </c>
      <c r="F323" s="287" t="s">
        <v>2711</v>
      </c>
      <c r="G323" s="288" t="s">
        <v>413</v>
      </c>
      <c r="H323" s="289">
        <v>2</v>
      </c>
      <c r="I323" s="290"/>
      <c r="J323" s="289">
        <f>ROUND(I323*H323,2)</f>
        <v>0</v>
      </c>
      <c r="K323" s="287" t="s">
        <v>1</v>
      </c>
      <c r="L323" s="291"/>
      <c r="M323" s="292" t="s">
        <v>1</v>
      </c>
      <c r="N323" s="293" t="s">
        <v>38</v>
      </c>
      <c r="O323" s="92"/>
      <c r="P323" s="244">
        <f>O323*H323</f>
        <v>0</v>
      </c>
      <c r="Q323" s="244">
        <v>0</v>
      </c>
      <c r="R323" s="244">
        <f>Q323*H323</f>
        <v>0</v>
      </c>
      <c r="S323" s="244">
        <v>0</v>
      </c>
      <c r="T323" s="245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6" t="s">
        <v>2672</v>
      </c>
      <c r="AT323" s="246" t="s">
        <v>341</v>
      </c>
      <c r="AU323" s="246" t="s">
        <v>83</v>
      </c>
      <c r="AY323" s="18" t="s">
        <v>191</v>
      </c>
      <c r="BE323" s="247">
        <f>IF(N323="základní",J323,0)</f>
        <v>0</v>
      </c>
      <c r="BF323" s="247">
        <f>IF(N323="snížená",J323,0)</f>
        <v>0</v>
      </c>
      <c r="BG323" s="247">
        <f>IF(N323="zákl. přenesená",J323,0)</f>
        <v>0</v>
      </c>
      <c r="BH323" s="247">
        <f>IF(N323="sníž. přenesená",J323,0)</f>
        <v>0</v>
      </c>
      <c r="BI323" s="247">
        <f>IF(N323="nulová",J323,0)</f>
        <v>0</v>
      </c>
      <c r="BJ323" s="18" t="s">
        <v>81</v>
      </c>
      <c r="BK323" s="247">
        <f>ROUND(I323*H323,2)</f>
        <v>0</v>
      </c>
      <c r="BL323" s="18" t="s">
        <v>668</v>
      </c>
      <c r="BM323" s="246" t="s">
        <v>2712</v>
      </c>
    </row>
    <row r="324" s="2" customFormat="1">
      <c r="A324" s="39"/>
      <c r="B324" s="40"/>
      <c r="C324" s="41"/>
      <c r="D324" s="248" t="s">
        <v>200</v>
      </c>
      <c r="E324" s="41"/>
      <c r="F324" s="249" t="s">
        <v>2711</v>
      </c>
      <c r="G324" s="41"/>
      <c r="H324" s="41"/>
      <c r="I324" s="145"/>
      <c r="J324" s="41"/>
      <c r="K324" s="41"/>
      <c r="L324" s="45"/>
      <c r="M324" s="250"/>
      <c r="N324" s="251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200</v>
      </c>
      <c r="AU324" s="18" t="s">
        <v>83</v>
      </c>
    </row>
    <row r="325" s="2" customFormat="1" ht="21.75" customHeight="1">
      <c r="A325" s="39"/>
      <c r="B325" s="40"/>
      <c r="C325" s="236" t="s">
        <v>599</v>
      </c>
      <c r="D325" s="236" t="s">
        <v>194</v>
      </c>
      <c r="E325" s="237" t="s">
        <v>2713</v>
      </c>
      <c r="F325" s="238" t="s">
        <v>2714</v>
      </c>
      <c r="G325" s="239" t="s">
        <v>197</v>
      </c>
      <c r="H325" s="240">
        <v>7.54</v>
      </c>
      <c r="I325" s="241"/>
      <c r="J325" s="240">
        <f>ROUND(I325*H325,2)</f>
        <v>0</v>
      </c>
      <c r="K325" s="238" t="s">
        <v>2586</v>
      </c>
      <c r="L325" s="45"/>
      <c r="M325" s="242" t="s">
        <v>1</v>
      </c>
      <c r="N325" s="243" t="s">
        <v>38</v>
      </c>
      <c r="O325" s="92"/>
      <c r="P325" s="244">
        <f>O325*H325</f>
        <v>0</v>
      </c>
      <c r="Q325" s="244">
        <v>0</v>
      </c>
      <c r="R325" s="244">
        <f>Q325*H325</f>
        <v>0</v>
      </c>
      <c r="S325" s="244">
        <v>0</v>
      </c>
      <c r="T325" s="245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6" t="s">
        <v>668</v>
      </c>
      <c r="AT325" s="246" t="s">
        <v>194</v>
      </c>
      <c r="AU325" s="246" t="s">
        <v>83</v>
      </c>
      <c r="AY325" s="18" t="s">
        <v>191</v>
      </c>
      <c r="BE325" s="247">
        <f>IF(N325="základní",J325,0)</f>
        <v>0</v>
      </c>
      <c r="BF325" s="247">
        <f>IF(N325="snížená",J325,0)</f>
        <v>0</v>
      </c>
      <c r="BG325" s="247">
        <f>IF(N325="zákl. přenesená",J325,0)</f>
        <v>0</v>
      </c>
      <c r="BH325" s="247">
        <f>IF(N325="sníž. přenesená",J325,0)</f>
        <v>0</v>
      </c>
      <c r="BI325" s="247">
        <f>IF(N325="nulová",J325,0)</f>
        <v>0</v>
      </c>
      <c r="BJ325" s="18" t="s">
        <v>81</v>
      </c>
      <c r="BK325" s="247">
        <f>ROUND(I325*H325,2)</f>
        <v>0</v>
      </c>
      <c r="BL325" s="18" t="s">
        <v>668</v>
      </c>
      <c r="BM325" s="246" t="s">
        <v>2715</v>
      </c>
    </row>
    <row r="326" s="2" customFormat="1">
      <c r="A326" s="39"/>
      <c r="B326" s="40"/>
      <c r="C326" s="41"/>
      <c r="D326" s="248" t="s">
        <v>200</v>
      </c>
      <c r="E326" s="41"/>
      <c r="F326" s="249" t="s">
        <v>2714</v>
      </c>
      <c r="G326" s="41"/>
      <c r="H326" s="41"/>
      <c r="I326" s="145"/>
      <c r="J326" s="41"/>
      <c r="K326" s="41"/>
      <c r="L326" s="45"/>
      <c r="M326" s="250"/>
      <c r="N326" s="251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200</v>
      </c>
      <c r="AU326" s="18" t="s">
        <v>83</v>
      </c>
    </row>
    <row r="327" s="13" customFormat="1">
      <c r="A327" s="13"/>
      <c r="B327" s="252"/>
      <c r="C327" s="253"/>
      <c r="D327" s="248" t="s">
        <v>201</v>
      </c>
      <c r="E327" s="254" t="s">
        <v>1</v>
      </c>
      <c r="F327" s="255" t="s">
        <v>2716</v>
      </c>
      <c r="G327" s="253"/>
      <c r="H327" s="254" t="s">
        <v>1</v>
      </c>
      <c r="I327" s="256"/>
      <c r="J327" s="253"/>
      <c r="K327" s="253"/>
      <c r="L327" s="257"/>
      <c r="M327" s="258"/>
      <c r="N327" s="259"/>
      <c r="O327" s="259"/>
      <c r="P327" s="259"/>
      <c r="Q327" s="259"/>
      <c r="R327" s="259"/>
      <c r="S327" s="259"/>
      <c r="T327" s="26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61" t="s">
        <v>201</v>
      </c>
      <c r="AU327" s="261" t="s">
        <v>83</v>
      </c>
      <c r="AV327" s="13" t="s">
        <v>81</v>
      </c>
      <c r="AW327" s="13" t="s">
        <v>30</v>
      </c>
      <c r="AX327" s="13" t="s">
        <v>73</v>
      </c>
      <c r="AY327" s="261" t="s">
        <v>191</v>
      </c>
    </row>
    <row r="328" s="14" customFormat="1">
      <c r="A328" s="14"/>
      <c r="B328" s="262"/>
      <c r="C328" s="263"/>
      <c r="D328" s="248" t="s">
        <v>201</v>
      </c>
      <c r="E328" s="264" t="s">
        <v>1</v>
      </c>
      <c r="F328" s="265" t="s">
        <v>2717</v>
      </c>
      <c r="G328" s="263"/>
      <c r="H328" s="266">
        <v>7.54</v>
      </c>
      <c r="I328" s="267"/>
      <c r="J328" s="263"/>
      <c r="K328" s="263"/>
      <c r="L328" s="268"/>
      <c r="M328" s="269"/>
      <c r="N328" s="270"/>
      <c r="O328" s="270"/>
      <c r="P328" s="270"/>
      <c r="Q328" s="270"/>
      <c r="R328" s="270"/>
      <c r="S328" s="270"/>
      <c r="T328" s="27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72" t="s">
        <v>201</v>
      </c>
      <c r="AU328" s="272" t="s">
        <v>83</v>
      </c>
      <c r="AV328" s="14" t="s">
        <v>83</v>
      </c>
      <c r="AW328" s="14" t="s">
        <v>30</v>
      </c>
      <c r="AX328" s="14" t="s">
        <v>73</v>
      </c>
      <c r="AY328" s="272" t="s">
        <v>191</v>
      </c>
    </row>
    <row r="329" s="16" customFormat="1">
      <c r="A329" s="16"/>
      <c r="B329" s="302"/>
      <c r="C329" s="303"/>
      <c r="D329" s="248" t="s">
        <v>201</v>
      </c>
      <c r="E329" s="304" t="s">
        <v>2480</v>
      </c>
      <c r="F329" s="305" t="s">
        <v>2560</v>
      </c>
      <c r="G329" s="303"/>
      <c r="H329" s="306">
        <v>7.54</v>
      </c>
      <c r="I329" s="307"/>
      <c r="J329" s="303"/>
      <c r="K329" s="303"/>
      <c r="L329" s="308"/>
      <c r="M329" s="309"/>
      <c r="N329" s="310"/>
      <c r="O329" s="310"/>
      <c r="P329" s="310"/>
      <c r="Q329" s="310"/>
      <c r="R329" s="310"/>
      <c r="S329" s="310"/>
      <c r="T329" s="311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312" t="s">
        <v>201</v>
      </c>
      <c r="AU329" s="312" t="s">
        <v>83</v>
      </c>
      <c r="AV329" s="16" t="s">
        <v>212</v>
      </c>
      <c r="AW329" s="16" t="s">
        <v>30</v>
      </c>
      <c r="AX329" s="16" t="s">
        <v>81</v>
      </c>
      <c r="AY329" s="312" t="s">
        <v>191</v>
      </c>
    </row>
    <row r="330" s="14" customFormat="1">
      <c r="A330" s="14"/>
      <c r="B330" s="262"/>
      <c r="C330" s="263"/>
      <c r="D330" s="248" t="s">
        <v>201</v>
      </c>
      <c r="E330" s="264" t="s">
        <v>2490</v>
      </c>
      <c r="F330" s="265" t="s">
        <v>2718</v>
      </c>
      <c r="G330" s="263"/>
      <c r="H330" s="266">
        <v>13.01</v>
      </c>
      <c r="I330" s="267"/>
      <c r="J330" s="263"/>
      <c r="K330" s="263"/>
      <c r="L330" s="268"/>
      <c r="M330" s="269"/>
      <c r="N330" s="270"/>
      <c r="O330" s="270"/>
      <c r="P330" s="270"/>
      <c r="Q330" s="270"/>
      <c r="R330" s="270"/>
      <c r="S330" s="270"/>
      <c r="T330" s="271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72" t="s">
        <v>201</v>
      </c>
      <c r="AU330" s="272" t="s">
        <v>83</v>
      </c>
      <c r="AV330" s="14" t="s">
        <v>83</v>
      </c>
      <c r="AW330" s="14" t="s">
        <v>30</v>
      </c>
      <c r="AX330" s="14" t="s">
        <v>73</v>
      </c>
      <c r="AY330" s="272" t="s">
        <v>191</v>
      </c>
    </row>
    <row r="331" s="2" customFormat="1" ht="21.75" customHeight="1">
      <c r="A331" s="39"/>
      <c r="B331" s="40"/>
      <c r="C331" s="285" t="s">
        <v>608</v>
      </c>
      <c r="D331" s="285" t="s">
        <v>341</v>
      </c>
      <c r="E331" s="286" t="s">
        <v>2719</v>
      </c>
      <c r="F331" s="287" t="s">
        <v>2720</v>
      </c>
      <c r="G331" s="288" t="s">
        <v>370</v>
      </c>
      <c r="H331" s="289">
        <v>9</v>
      </c>
      <c r="I331" s="290"/>
      <c r="J331" s="289">
        <f>ROUND(I331*H331,2)</f>
        <v>0</v>
      </c>
      <c r="K331" s="287" t="s">
        <v>1</v>
      </c>
      <c r="L331" s="291"/>
      <c r="M331" s="292" t="s">
        <v>1</v>
      </c>
      <c r="N331" s="293" t="s">
        <v>38</v>
      </c>
      <c r="O331" s="92"/>
      <c r="P331" s="244">
        <f>O331*H331</f>
        <v>0</v>
      </c>
      <c r="Q331" s="244">
        <v>0</v>
      </c>
      <c r="R331" s="244">
        <f>Q331*H331</f>
        <v>0</v>
      </c>
      <c r="S331" s="244">
        <v>0</v>
      </c>
      <c r="T331" s="245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6" t="s">
        <v>2672</v>
      </c>
      <c r="AT331" s="246" t="s">
        <v>341</v>
      </c>
      <c r="AU331" s="246" t="s">
        <v>83</v>
      </c>
      <c r="AY331" s="18" t="s">
        <v>191</v>
      </c>
      <c r="BE331" s="247">
        <f>IF(N331="základní",J331,0)</f>
        <v>0</v>
      </c>
      <c r="BF331" s="247">
        <f>IF(N331="snížená",J331,0)</f>
        <v>0</v>
      </c>
      <c r="BG331" s="247">
        <f>IF(N331="zákl. přenesená",J331,0)</f>
        <v>0</v>
      </c>
      <c r="BH331" s="247">
        <f>IF(N331="sníž. přenesená",J331,0)</f>
        <v>0</v>
      </c>
      <c r="BI331" s="247">
        <f>IF(N331="nulová",J331,0)</f>
        <v>0</v>
      </c>
      <c r="BJ331" s="18" t="s">
        <v>81</v>
      </c>
      <c r="BK331" s="247">
        <f>ROUND(I331*H331,2)</f>
        <v>0</v>
      </c>
      <c r="BL331" s="18" t="s">
        <v>668</v>
      </c>
      <c r="BM331" s="246" t="s">
        <v>2721</v>
      </c>
    </row>
    <row r="332" s="2" customFormat="1">
      <c r="A332" s="39"/>
      <c r="B332" s="40"/>
      <c r="C332" s="41"/>
      <c r="D332" s="248" t="s">
        <v>200</v>
      </c>
      <c r="E332" s="41"/>
      <c r="F332" s="249" t="s">
        <v>2720</v>
      </c>
      <c r="G332" s="41"/>
      <c r="H332" s="41"/>
      <c r="I332" s="145"/>
      <c r="J332" s="41"/>
      <c r="K332" s="41"/>
      <c r="L332" s="45"/>
      <c r="M332" s="250"/>
      <c r="N332" s="251"/>
      <c r="O332" s="92"/>
      <c r="P332" s="92"/>
      <c r="Q332" s="92"/>
      <c r="R332" s="92"/>
      <c r="S332" s="92"/>
      <c r="T332" s="93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200</v>
      </c>
      <c r="AU332" s="18" t="s">
        <v>83</v>
      </c>
    </row>
    <row r="333" s="13" customFormat="1">
      <c r="A333" s="13"/>
      <c r="B333" s="252"/>
      <c r="C333" s="253"/>
      <c r="D333" s="248" t="s">
        <v>201</v>
      </c>
      <c r="E333" s="254" t="s">
        <v>1</v>
      </c>
      <c r="F333" s="255" t="s">
        <v>2722</v>
      </c>
      <c r="G333" s="253"/>
      <c r="H333" s="254" t="s">
        <v>1</v>
      </c>
      <c r="I333" s="256"/>
      <c r="J333" s="253"/>
      <c r="K333" s="253"/>
      <c r="L333" s="257"/>
      <c r="M333" s="258"/>
      <c r="N333" s="259"/>
      <c r="O333" s="259"/>
      <c r="P333" s="259"/>
      <c r="Q333" s="259"/>
      <c r="R333" s="259"/>
      <c r="S333" s="259"/>
      <c r="T333" s="26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1" t="s">
        <v>201</v>
      </c>
      <c r="AU333" s="261" t="s">
        <v>83</v>
      </c>
      <c r="AV333" s="13" t="s">
        <v>81</v>
      </c>
      <c r="AW333" s="13" t="s">
        <v>30</v>
      </c>
      <c r="AX333" s="13" t="s">
        <v>73</v>
      </c>
      <c r="AY333" s="261" t="s">
        <v>191</v>
      </c>
    </row>
    <row r="334" s="14" customFormat="1">
      <c r="A334" s="14"/>
      <c r="B334" s="262"/>
      <c r="C334" s="263"/>
      <c r="D334" s="248" t="s">
        <v>201</v>
      </c>
      <c r="E334" s="264" t="s">
        <v>1</v>
      </c>
      <c r="F334" s="265" t="s">
        <v>2723</v>
      </c>
      <c r="G334" s="263"/>
      <c r="H334" s="266">
        <v>8.6699999999999999</v>
      </c>
      <c r="I334" s="267"/>
      <c r="J334" s="263"/>
      <c r="K334" s="263"/>
      <c r="L334" s="268"/>
      <c r="M334" s="269"/>
      <c r="N334" s="270"/>
      <c r="O334" s="270"/>
      <c r="P334" s="270"/>
      <c r="Q334" s="270"/>
      <c r="R334" s="270"/>
      <c r="S334" s="270"/>
      <c r="T334" s="27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72" t="s">
        <v>201</v>
      </c>
      <c r="AU334" s="272" t="s">
        <v>83</v>
      </c>
      <c r="AV334" s="14" t="s">
        <v>83</v>
      </c>
      <c r="AW334" s="14" t="s">
        <v>30</v>
      </c>
      <c r="AX334" s="14" t="s">
        <v>73</v>
      </c>
      <c r="AY334" s="272" t="s">
        <v>191</v>
      </c>
    </row>
    <row r="335" s="14" customFormat="1">
      <c r="A335" s="14"/>
      <c r="B335" s="262"/>
      <c r="C335" s="263"/>
      <c r="D335" s="248" t="s">
        <v>201</v>
      </c>
      <c r="E335" s="264" t="s">
        <v>1</v>
      </c>
      <c r="F335" s="265" t="s">
        <v>2724</v>
      </c>
      <c r="G335" s="263"/>
      <c r="H335" s="266">
        <v>9</v>
      </c>
      <c r="I335" s="267"/>
      <c r="J335" s="263"/>
      <c r="K335" s="263"/>
      <c r="L335" s="268"/>
      <c r="M335" s="269"/>
      <c r="N335" s="270"/>
      <c r="O335" s="270"/>
      <c r="P335" s="270"/>
      <c r="Q335" s="270"/>
      <c r="R335" s="270"/>
      <c r="S335" s="270"/>
      <c r="T335" s="271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72" t="s">
        <v>201</v>
      </c>
      <c r="AU335" s="272" t="s">
        <v>83</v>
      </c>
      <c r="AV335" s="14" t="s">
        <v>83</v>
      </c>
      <c r="AW335" s="14" t="s">
        <v>30</v>
      </c>
      <c r="AX335" s="14" t="s">
        <v>81</v>
      </c>
      <c r="AY335" s="272" t="s">
        <v>191</v>
      </c>
    </row>
    <row r="336" s="2" customFormat="1" ht="16.5" customHeight="1">
      <c r="A336" s="39"/>
      <c r="B336" s="40"/>
      <c r="C336" s="236" t="s">
        <v>613</v>
      </c>
      <c r="D336" s="236" t="s">
        <v>194</v>
      </c>
      <c r="E336" s="237" t="s">
        <v>2725</v>
      </c>
      <c r="F336" s="238" t="s">
        <v>2726</v>
      </c>
      <c r="G336" s="239" t="s">
        <v>370</v>
      </c>
      <c r="H336" s="240">
        <v>1</v>
      </c>
      <c r="I336" s="241"/>
      <c r="J336" s="240">
        <f>ROUND(I336*H336,2)</f>
        <v>0</v>
      </c>
      <c r="K336" s="238" t="s">
        <v>2586</v>
      </c>
      <c r="L336" s="45"/>
      <c r="M336" s="242" t="s">
        <v>1</v>
      </c>
      <c r="N336" s="243" t="s">
        <v>38</v>
      </c>
      <c r="O336" s="92"/>
      <c r="P336" s="244">
        <f>O336*H336</f>
        <v>0</v>
      </c>
      <c r="Q336" s="244">
        <v>0</v>
      </c>
      <c r="R336" s="244">
        <f>Q336*H336</f>
        <v>0</v>
      </c>
      <c r="S336" s="244">
        <v>0</v>
      </c>
      <c r="T336" s="245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46" t="s">
        <v>668</v>
      </c>
      <c r="AT336" s="246" t="s">
        <v>194</v>
      </c>
      <c r="AU336" s="246" t="s">
        <v>83</v>
      </c>
      <c r="AY336" s="18" t="s">
        <v>191</v>
      </c>
      <c r="BE336" s="247">
        <f>IF(N336="základní",J336,0)</f>
        <v>0</v>
      </c>
      <c r="BF336" s="247">
        <f>IF(N336="snížená",J336,0)</f>
        <v>0</v>
      </c>
      <c r="BG336" s="247">
        <f>IF(N336="zákl. přenesená",J336,0)</f>
        <v>0</v>
      </c>
      <c r="BH336" s="247">
        <f>IF(N336="sníž. přenesená",J336,0)</f>
        <v>0</v>
      </c>
      <c r="BI336" s="247">
        <f>IF(N336="nulová",J336,0)</f>
        <v>0</v>
      </c>
      <c r="BJ336" s="18" t="s">
        <v>81</v>
      </c>
      <c r="BK336" s="247">
        <f>ROUND(I336*H336,2)</f>
        <v>0</v>
      </c>
      <c r="BL336" s="18" t="s">
        <v>668</v>
      </c>
      <c r="BM336" s="246" t="s">
        <v>2727</v>
      </c>
    </row>
    <row r="337" s="2" customFormat="1">
      <c r="A337" s="39"/>
      <c r="B337" s="40"/>
      <c r="C337" s="41"/>
      <c r="D337" s="248" t="s">
        <v>200</v>
      </c>
      <c r="E337" s="41"/>
      <c r="F337" s="249" t="s">
        <v>2726</v>
      </c>
      <c r="G337" s="41"/>
      <c r="H337" s="41"/>
      <c r="I337" s="145"/>
      <c r="J337" s="41"/>
      <c r="K337" s="41"/>
      <c r="L337" s="45"/>
      <c r="M337" s="250"/>
      <c r="N337" s="251"/>
      <c r="O337" s="92"/>
      <c r="P337" s="92"/>
      <c r="Q337" s="92"/>
      <c r="R337" s="92"/>
      <c r="S337" s="92"/>
      <c r="T337" s="93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200</v>
      </c>
      <c r="AU337" s="18" t="s">
        <v>83</v>
      </c>
    </row>
    <row r="338" s="13" customFormat="1">
      <c r="A338" s="13"/>
      <c r="B338" s="252"/>
      <c r="C338" s="253"/>
      <c r="D338" s="248" t="s">
        <v>201</v>
      </c>
      <c r="E338" s="254" t="s">
        <v>1</v>
      </c>
      <c r="F338" s="255" t="s">
        <v>2728</v>
      </c>
      <c r="G338" s="253"/>
      <c r="H338" s="254" t="s">
        <v>1</v>
      </c>
      <c r="I338" s="256"/>
      <c r="J338" s="253"/>
      <c r="K338" s="253"/>
      <c r="L338" s="257"/>
      <c r="M338" s="258"/>
      <c r="N338" s="259"/>
      <c r="O338" s="259"/>
      <c r="P338" s="259"/>
      <c r="Q338" s="259"/>
      <c r="R338" s="259"/>
      <c r="S338" s="259"/>
      <c r="T338" s="26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1" t="s">
        <v>201</v>
      </c>
      <c r="AU338" s="261" t="s">
        <v>83</v>
      </c>
      <c r="AV338" s="13" t="s">
        <v>81</v>
      </c>
      <c r="AW338" s="13" t="s">
        <v>30</v>
      </c>
      <c r="AX338" s="13" t="s">
        <v>73</v>
      </c>
      <c r="AY338" s="261" t="s">
        <v>191</v>
      </c>
    </row>
    <row r="339" s="14" customFormat="1">
      <c r="A339" s="14"/>
      <c r="B339" s="262"/>
      <c r="C339" s="263"/>
      <c r="D339" s="248" t="s">
        <v>201</v>
      </c>
      <c r="E339" s="264" t="s">
        <v>1</v>
      </c>
      <c r="F339" s="265" t="s">
        <v>81</v>
      </c>
      <c r="G339" s="263"/>
      <c r="H339" s="266">
        <v>1</v>
      </c>
      <c r="I339" s="267"/>
      <c r="J339" s="263"/>
      <c r="K339" s="263"/>
      <c r="L339" s="268"/>
      <c r="M339" s="269"/>
      <c r="N339" s="270"/>
      <c r="O339" s="270"/>
      <c r="P339" s="270"/>
      <c r="Q339" s="270"/>
      <c r="R339" s="270"/>
      <c r="S339" s="270"/>
      <c r="T339" s="271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72" t="s">
        <v>201</v>
      </c>
      <c r="AU339" s="272" t="s">
        <v>83</v>
      </c>
      <c r="AV339" s="14" t="s">
        <v>83</v>
      </c>
      <c r="AW339" s="14" t="s">
        <v>30</v>
      </c>
      <c r="AX339" s="14" t="s">
        <v>73</v>
      </c>
      <c r="AY339" s="272" t="s">
        <v>191</v>
      </c>
    </row>
    <row r="340" s="15" customFormat="1">
      <c r="A340" s="15"/>
      <c r="B340" s="273"/>
      <c r="C340" s="274"/>
      <c r="D340" s="248" t="s">
        <v>201</v>
      </c>
      <c r="E340" s="275" t="s">
        <v>1</v>
      </c>
      <c r="F340" s="276" t="s">
        <v>205</v>
      </c>
      <c r="G340" s="274"/>
      <c r="H340" s="277">
        <v>1</v>
      </c>
      <c r="I340" s="278"/>
      <c r="J340" s="274"/>
      <c r="K340" s="274"/>
      <c r="L340" s="279"/>
      <c r="M340" s="280"/>
      <c r="N340" s="281"/>
      <c r="O340" s="281"/>
      <c r="P340" s="281"/>
      <c r="Q340" s="281"/>
      <c r="R340" s="281"/>
      <c r="S340" s="281"/>
      <c r="T340" s="282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83" t="s">
        <v>201</v>
      </c>
      <c r="AU340" s="283" t="s">
        <v>83</v>
      </c>
      <c r="AV340" s="15" t="s">
        <v>198</v>
      </c>
      <c r="AW340" s="15" t="s">
        <v>30</v>
      </c>
      <c r="AX340" s="15" t="s">
        <v>81</v>
      </c>
      <c r="AY340" s="283" t="s">
        <v>191</v>
      </c>
    </row>
    <row r="341" s="2" customFormat="1" ht="16.5" customHeight="1">
      <c r="A341" s="39"/>
      <c r="B341" s="40"/>
      <c r="C341" s="285" t="s">
        <v>365</v>
      </c>
      <c r="D341" s="285" t="s">
        <v>341</v>
      </c>
      <c r="E341" s="286" t="s">
        <v>2729</v>
      </c>
      <c r="F341" s="287" t="s">
        <v>2730</v>
      </c>
      <c r="G341" s="288" t="s">
        <v>413</v>
      </c>
      <c r="H341" s="289">
        <v>1</v>
      </c>
      <c r="I341" s="290"/>
      <c r="J341" s="289">
        <f>ROUND(I341*H341,2)</f>
        <v>0</v>
      </c>
      <c r="K341" s="287" t="s">
        <v>1</v>
      </c>
      <c r="L341" s="291"/>
      <c r="M341" s="292" t="s">
        <v>1</v>
      </c>
      <c r="N341" s="293" t="s">
        <v>38</v>
      </c>
      <c r="O341" s="92"/>
      <c r="P341" s="244">
        <f>O341*H341</f>
        <v>0</v>
      </c>
      <c r="Q341" s="244">
        <v>0</v>
      </c>
      <c r="R341" s="244">
        <f>Q341*H341</f>
        <v>0</v>
      </c>
      <c r="S341" s="244">
        <v>0</v>
      </c>
      <c r="T341" s="245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46" t="s">
        <v>2672</v>
      </c>
      <c r="AT341" s="246" t="s">
        <v>341</v>
      </c>
      <c r="AU341" s="246" t="s">
        <v>83</v>
      </c>
      <c r="AY341" s="18" t="s">
        <v>191</v>
      </c>
      <c r="BE341" s="247">
        <f>IF(N341="základní",J341,0)</f>
        <v>0</v>
      </c>
      <c r="BF341" s="247">
        <f>IF(N341="snížená",J341,0)</f>
        <v>0</v>
      </c>
      <c r="BG341" s="247">
        <f>IF(N341="zákl. přenesená",J341,0)</f>
        <v>0</v>
      </c>
      <c r="BH341" s="247">
        <f>IF(N341="sníž. přenesená",J341,0)</f>
        <v>0</v>
      </c>
      <c r="BI341" s="247">
        <f>IF(N341="nulová",J341,0)</f>
        <v>0</v>
      </c>
      <c r="BJ341" s="18" t="s">
        <v>81</v>
      </c>
      <c r="BK341" s="247">
        <f>ROUND(I341*H341,2)</f>
        <v>0</v>
      </c>
      <c r="BL341" s="18" t="s">
        <v>668</v>
      </c>
      <c r="BM341" s="246" t="s">
        <v>2731</v>
      </c>
    </row>
    <row r="342" s="2" customFormat="1">
      <c r="A342" s="39"/>
      <c r="B342" s="40"/>
      <c r="C342" s="41"/>
      <c r="D342" s="248" t="s">
        <v>200</v>
      </c>
      <c r="E342" s="41"/>
      <c r="F342" s="249" t="s">
        <v>2730</v>
      </c>
      <c r="G342" s="41"/>
      <c r="H342" s="41"/>
      <c r="I342" s="145"/>
      <c r="J342" s="41"/>
      <c r="K342" s="41"/>
      <c r="L342" s="45"/>
      <c r="M342" s="250"/>
      <c r="N342" s="251"/>
      <c r="O342" s="92"/>
      <c r="P342" s="92"/>
      <c r="Q342" s="92"/>
      <c r="R342" s="92"/>
      <c r="S342" s="92"/>
      <c r="T342" s="93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200</v>
      </c>
      <c r="AU342" s="18" t="s">
        <v>83</v>
      </c>
    </row>
    <row r="343" s="2" customFormat="1" ht="16.5" customHeight="1">
      <c r="A343" s="39"/>
      <c r="B343" s="40"/>
      <c r="C343" s="236" t="s">
        <v>627</v>
      </c>
      <c r="D343" s="236" t="s">
        <v>194</v>
      </c>
      <c r="E343" s="237" t="s">
        <v>2732</v>
      </c>
      <c r="F343" s="238" t="s">
        <v>2733</v>
      </c>
      <c r="G343" s="239" t="s">
        <v>370</v>
      </c>
      <c r="H343" s="240">
        <v>1</v>
      </c>
      <c r="I343" s="241"/>
      <c r="J343" s="240">
        <f>ROUND(I343*H343,2)</f>
        <v>0</v>
      </c>
      <c r="K343" s="238" t="s">
        <v>1</v>
      </c>
      <c r="L343" s="45"/>
      <c r="M343" s="242" t="s">
        <v>1</v>
      </c>
      <c r="N343" s="243" t="s">
        <v>38</v>
      </c>
      <c r="O343" s="92"/>
      <c r="P343" s="244">
        <f>O343*H343</f>
        <v>0</v>
      </c>
      <c r="Q343" s="244">
        <v>0</v>
      </c>
      <c r="R343" s="244">
        <f>Q343*H343</f>
        <v>0</v>
      </c>
      <c r="S343" s="244">
        <v>0</v>
      </c>
      <c r="T343" s="245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6" t="s">
        <v>668</v>
      </c>
      <c r="AT343" s="246" t="s">
        <v>194</v>
      </c>
      <c r="AU343" s="246" t="s">
        <v>83</v>
      </c>
      <c r="AY343" s="18" t="s">
        <v>191</v>
      </c>
      <c r="BE343" s="247">
        <f>IF(N343="základní",J343,0)</f>
        <v>0</v>
      </c>
      <c r="BF343" s="247">
        <f>IF(N343="snížená",J343,0)</f>
        <v>0</v>
      </c>
      <c r="BG343" s="247">
        <f>IF(N343="zákl. přenesená",J343,0)</f>
        <v>0</v>
      </c>
      <c r="BH343" s="247">
        <f>IF(N343="sníž. přenesená",J343,0)</f>
        <v>0</v>
      </c>
      <c r="BI343" s="247">
        <f>IF(N343="nulová",J343,0)</f>
        <v>0</v>
      </c>
      <c r="BJ343" s="18" t="s">
        <v>81</v>
      </c>
      <c r="BK343" s="247">
        <f>ROUND(I343*H343,2)</f>
        <v>0</v>
      </c>
      <c r="BL343" s="18" t="s">
        <v>668</v>
      </c>
      <c r="BM343" s="246" t="s">
        <v>2734</v>
      </c>
    </row>
    <row r="344" s="2" customFormat="1">
      <c r="A344" s="39"/>
      <c r="B344" s="40"/>
      <c r="C344" s="41"/>
      <c r="D344" s="248" t="s">
        <v>200</v>
      </c>
      <c r="E344" s="41"/>
      <c r="F344" s="249" t="s">
        <v>2733</v>
      </c>
      <c r="G344" s="41"/>
      <c r="H344" s="41"/>
      <c r="I344" s="145"/>
      <c r="J344" s="41"/>
      <c r="K344" s="41"/>
      <c r="L344" s="45"/>
      <c r="M344" s="250"/>
      <c r="N344" s="251"/>
      <c r="O344" s="92"/>
      <c r="P344" s="92"/>
      <c r="Q344" s="92"/>
      <c r="R344" s="92"/>
      <c r="S344" s="92"/>
      <c r="T344" s="93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200</v>
      </c>
      <c r="AU344" s="18" t="s">
        <v>83</v>
      </c>
    </row>
    <row r="345" s="2" customFormat="1" ht="16.5" customHeight="1">
      <c r="A345" s="39"/>
      <c r="B345" s="40"/>
      <c r="C345" s="285" t="s">
        <v>511</v>
      </c>
      <c r="D345" s="285" t="s">
        <v>341</v>
      </c>
      <c r="E345" s="286" t="s">
        <v>2735</v>
      </c>
      <c r="F345" s="287" t="s">
        <v>2736</v>
      </c>
      <c r="G345" s="288" t="s">
        <v>413</v>
      </c>
      <c r="H345" s="289">
        <v>1</v>
      </c>
      <c r="I345" s="290"/>
      <c r="J345" s="289">
        <f>ROUND(I345*H345,2)</f>
        <v>0</v>
      </c>
      <c r="K345" s="287" t="s">
        <v>1</v>
      </c>
      <c r="L345" s="291"/>
      <c r="M345" s="292" t="s">
        <v>1</v>
      </c>
      <c r="N345" s="293" t="s">
        <v>38</v>
      </c>
      <c r="O345" s="92"/>
      <c r="P345" s="244">
        <f>O345*H345</f>
        <v>0</v>
      </c>
      <c r="Q345" s="244">
        <v>0</v>
      </c>
      <c r="R345" s="244">
        <f>Q345*H345</f>
        <v>0</v>
      </c>
      <c r="S345" s="244">
        <v>0</v>
      </c>
      <c r="T345" s="245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6" t="s">
        <v>2672</v>
      </c>
      <c r="AT345" s="246" t="s">
        <v>341</v>
      </c>
      <c r="AU345" s="246" t="s">
        <v>83</v>
      </c>
      <c r="AY345" s="18" t="s">
        <v>191</v>
      </c>
      <c r="BE345" s="247">
        <f>IF(N345="základní",J345,0)</f>
        <v>0</v>
      </c>
      <c r="BF345" s="247">
        <f>IF(N345="snížená",J345,0)</f>
        <v>0</v>
      </c>
      <c r="BG345" s="247">
        <f>IF(N345="zákl. přenesená",J345,0)</f>
        <v>0</v>
      </c>
      <c r="BH345" s="247">
        <f>IF(N345="sníž. přenesená",J345,0)</f>
        <v>0</v>
      </c>
      <c r="BI345" s="247">
        <f>IF(N345="nulová",J345,0)</f>
        <v>0</v>
      </c>
      <c r="BJ345" s="18" t="s">
        <v>81</v>
      </c>
      <c r="BK345" s="247">
        <f>ROUND(I345*H345,2)</f>
        <v>0</v>
      </c>
      <c r="BL345" s="18" t="s">
        <v>668</v>
      </c>
      <c r="BM345" s="246" t="s">
        <v>2737</v>
      </c>
    </row>
    <row r="346" s="2" customFormat="1">
      <c r="A346" s="39"/>
      <c r="B346" s="40"/>
      <c r="C346" s="41"/>
      <c r="D346" s="248" t="s">
        <v>200</v>
      </c>
      <c r="E346" s="41"/>
      <c r="F346" s="249" t="s">
        <v>2736</v>
      </c>
      <c r="G346" s="41"/>
      <c r="H346" s="41"/>
      <c r="I346" s="145"/>
      <c r="J346" s="41"/>
      <c r="K346" s="41"/>
      <c r="L346" s="45"/>
      <c r="M346" s="250"/>
      <c r="N346" s="251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200</v>
      </c>
      <c r="AU346" s="18" t="s">
        <v>83</v>
      </c>
    </row>
    <row r="347" s="2" customFormat="1" ht="16.5" customHeight="1">
      <c r="A347" s="39"/>
      <c r="B347" s="40"/>
      <c r="C347" s="236" t="s">
        <v>639</v>
      </c>
      <c r="D347" s="236" t="s">
        <v>194</v>
      </c>
      <c r="E347" s="237" t="s">
        <v>2738</v>
      </c>
      <c r="F347" s="238" t="s">
        <v>2739</v>
      </c>
      <c r="G347" s="239" t="s">
        <v>314</v>
      </c>
      <c r="H347" s="240">
        <v>13.5</v>
      </c>
      <c r="I347" s="241"/>
      <c r="J347" s="240">
        <f>ROUND(I347*H347,2)</f>
        <v>0</v>
      </c>
      <c r="K347" s="238" t="s">
        <v>2515</v>
      </c>
      <c r="L347" s="45"/>
      <c r="M347" s="242" t="s">
        <v>1</v>
      </c>
      <c r="N347" s="243" t="s">
        <v>38</v>
      </c>
      <c r="O347" s="92"/>
      <c r="P347" s="244">
        <f>O347*H347</f>
        <v>0</v>
      </c>
      <c r="Q347" s="244">
        <v>0</v>
      </c>
      <c r="R347" s="244">
        <f>Q347*H347</f>
        <v>0</v>
      </c>
      <c r="S347" s="244">
        <v>0</v>
      </c>
      <c r="T347" s="245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6" t="s">
        <v>668</v>
      </c>
      <c r="AT347" s="246" t="s">
        <v>194</v>
      </c>
      <c r="AU347" s="246" t="s">
        <v>83</v>
      </c>
      <c r="AY347" s="18" t="s">
        <v>191</v>
      </c>
      <c r="BE347" s="247">
        <f>IF(N347="základní",J347,0)</f>
        <v>0</v>
      </c>
      <c r="BF347" s="247">
        <f>IF(N347="snížená",J347,0)</f>
        <v>0</v>
      </c>
      <c r="BG347" s="247">
        <f>IF(N347="zákl. přenesená",J347,0)</f>
        <v>0</v>
      </c>
      <c r="BH347" s="247">
        <f>IF(N347="sníž. přenesená",J347,0)</f>
        <v>0</v>
      </c>
      <c r="BI347" s="247">
        <f>IF(N347="nulová",J347,0)</f>
        <v>0</v>
      </c>
      <c r="BJ347" s="18" t="s">
        <v>81</v>
      </c>
      <c r="BK347" s="247">
        <f>ROUND(I347*H347,2)</f>
        <v>0</v>
      </c>
      <c r="BL347" s="18" t="s">
        <v>668</v>
      </c>
      <c r="BM347" s="246" t="s">
        <v>2740</v>
      </c>
    </row>
    <row r="348" s="2" customFormat="1">
      <c r="A348" s="39"/>
      <c r="B348" s="40"/>
      <c r="C348" s="41"/>
      <c r="D348" s="248" t="s">
        <v>200</v>
      </c>
      <c r="E348" s="41"/>
      <c r="F348" s="249" t="s">
        <v>2739</v>
      </c>
      <c r="G348" s="41"/>
      <c r="H348" s="41"/>
      <c r="I348" s="145"/>
      <c r="J348" s="41"/>
      <c r="K348" s="41"/>
      <c r="L348" s="45"/>
      <c r="M348" s="250"/>
      <c r="N348" s="251"/>
      <c r="O348" s="92"/>
      <c r="P348" s="92"/>
      <c r="Q348" s="92"/>
      <c r="R348" s="92"/>
      <c r="S348" s="92"/>
      <c r="T348" s="93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200</v>
      </c>
      <c r="AU348" s="18" t="s">
        <v>83</v>
      </c>
    </row>
    <row r="349" s="12" customFormat="1" ht="25.92" customHeight="1">
      <c r="A349" s="12"/>
      <c r="B349" s="220"/>
      <c r="C349" s="221"/>
      <c r="D349" s="222" t="s">
        <v>72</v>
      </c>
      <c r="E349" s="223" t="s">
        <v>2741</v>
      </c>
      <c r="F349" s="223" t="s">
        <v>2742</v>
      </c>
      <c r="G349" s="221"/>
      <c r="H349" s="221"/>
      <c r="I349" s="224"/>
      <c r="J349" s="225">
        <f>BK349</f>
        <v>0</v>
      </c>
      <c r="K349" s="221"/>
      <c r="L349" s="226"/>
      <c r="M349" s="227"/>
      <c r="N349" s="228"/>
      <c r="O349" s="228"/>
      <c r="P349" s="229">
        <f>P350+P351+P352</f>
        <v>0</v>
      </c>
      <c r="Q349" s="228"/>
      <c r="R349" s="229">
        <f>R350+R351+R352</f>
        <v>0</v>
      </c>
      <c r="S349" s="228"/>
      <c r="T349" s="230">
        <f>T350+T351+T352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31" t="s">
        <v>198</v>
      </c>
      <c r="AT349" s="232" t="s">
        <v>72</v>
      </c>
      <c r="AU349" s="232" t="s">
        <v>73</v>
      </c>
      <c r="AY349" s="231" t="s">
        <v>191</v>
      </c>
      <c r="BK349" s="233">
        <f>BK350+BK351+BK352</f>
        <v>0</v>
      </c>
    </row>
    <row r="350" s="2" customFormat="1" ht="16.5" customHeight="1">
      <c r="A350" s="39"/>
      <c r="B350" s="40"/>
      <c r="C350" s="236" t="s">
        <v>646</v>
      </c>
      <c r="D350" s="236" t="s">
        <v>194</v>
      </c>
      <c r="E350" s="237" t="s">
        <v>2743</v>
      </c>
      <c r="F350" s="238" t="s">
        <v>2744</v>
      </c>
      <c r="G350" s="239" t="s">
        <v>642</v>
      </c>
      <c r="H350" s="240">
        <v>1</v>
      </c>
      <c r="I350" s="241"/>
      <c r="J350" s="240">
        <f>ROUND(I350*H350,2)</f>
        <v>0</v>
      </c>
      <c r="K350" s="238" t="s">
        <v>1</v>
      </c>
      <c r="L350" s="45"/>
      <c r="M350" s="242" t="s">
        <v>1</v>
      </c>
      <c r="N350" s="243" t="s">
        <v>38</v>
      </c>
      <c r="O350" s="92"/>
      <c r="P350" s="244">
        <f>O350*H350</f>
        <v>0</v>
      </c>
      <c r="Q350" s="244">
        <v>0</v>
      </c>
      <c r="R350" s="244">
        <f>Q350*H350</f>
        <v>0</v>
      </c>
      <c r="S350" s="244">
        <v>0</v>
      </c>
      <c r="T350" s="245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6" t="s">
        <v>785</v>
      </c>
      <c r="AT350" s="246" t="s">
        <v>194</v>
      </c>
      <c r="AU350" s="246" t="s">
        <v>81</v>
      </c>
      <c r="AY350" s="18" t="s">
        <v>191</v>
      </c>
      <c r="BE350" s="247">
        <f>IF(N350="základní",J350,0)</f>
        <v>0</v>
      </c>
      <c r="BF350" s="247">
        <f>IF(N350="snížená",J350,0)</f>
        <v>0</v>
      </c>
      <c r="BG350" s="247">
        <f>IF(N350="zákl. přenesená",J350,0)</f>
        <v>0</v>
      </c>
      <c r="BH350" s="247">
        <f>IF(N350="sníž. přenesená",J350,0)</f>
        <v>0</v>
      </c>
      <c r="BI350" s="247">
        <f>IF(N350="nulová",J350,0)</f>
        <v>0</v>
      </c>
      <c r="BJ350" s="18" t="s">
        <v>81</v>
      </c>
      <c r="BK350" s="247">
        <f>ROUND(I350*H350,2)</f>
        <v>0</v>
      </c>
      <c r="BL350" s="18" t="s">
        <v>785</v>
      </c>
      <c r="BM350" s="246" t="s">
        <v>2745</v>
      </c>
    </row>
    <row r="351" s="2" customFormat="1">
      <c r="A351" s="39"/>
      <c r="B351" s="40"/>
      <c r="C351" s="41"/>
      <c r="D351" s="248" t="s">
        <v>200</v>
      </c>
      <c r="E351" s="41"/>
      <c r="F351" s="249" t="s">
        <v>2744</v>
      </c>
      <c r="G351" s="41"/>
      <c r="H351" s="41"/>
      <c r="I351" s="145"/>
      <c r="J351" s="41"/>
      <c r="K351" s="41"/>
      <c r="L351" s="45"/>
      <c r="M351" s="250"/>
      <c r="N351" s="251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200</v>
      </c>
      <c r="AU351" s="18" t="s">
        <v>81</v>
      </c>
    </row>
    <row r="352" s="12" customFormat="1" ht="22.8" customHeight="1">
      <c r="A352" s="12"/>
      <c r="B352" s="220"/>
      <c r="C352" s="221"/>
      <c r="D352" s="222" t="s">
        <v>72</v>
      </c>
      <c r="E352" s="234" t="s">
        <v>2746</v>
      </c>
      <c r="F352" s="234" t="s">
        <v>2747</v>
      </c>
      <c r="G352" s="221"/>
      <c r="H352" s="221"/>
      <c r="I352" s="224"/>
      <c r="J352" s="235">
        <f>BK352</f>
        <v>0</v>
      </c>
      <c r="K352" s="221"/>
      <c r="L352" s="226"/>
      <c r="M352" s="227"/>
      <c r="N352" s="228"/>
      <c r="O352" s="228"/>
      <c r="P352" s="229">
        <f>SUM(P353:P370)</f>
        <v>0</v>
      </c>
      <c r="Q352" s="228"/>
      <c r="R352" s="229">
        <f>SUM(R353:R370)</f>
        <v>0</v>
      </c>
      <c r="S352" s="228"/>
      <c r="T352" s="230">
        <f>SUM(T353:T370)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31" t="s">
        <v>81</v>
      </c>
      <c r="AT352" s="232" t="s">
        <v>72</v>
      </c>
      <c r="AU352" s="232" t="s">
        <v>81</v>
      </c>
      <c r="AY352" s="231" t="s">
        <v>191</v>
      </c>
      <c r="BK352" s="233">
        <f>SUM(BK353:BK370)</f>
        <v>0</v>
      </c>
    </row>
    <row r="353" s="2" customFormat="1" ht="16.5" customHeight="1">
      <c r="A353" s="39"/>
      <c r="B353" s="40"/>
      <c r="C353" s="236" t="s">
        <v>651</v>
      </c>
      <c r="D353" s="236" t="s">
        <v>194</v>
      </c>
      <c r="E353" s="237" t="s">
        <v>2748</v>
      </c>
      <c r="F353" s="238" t="s">
        <v>2749</v>
      </c>
      <c r="G353" s="239" t="s">
        <v>349</v>
      </c>
      <c r="H353" s="240">
        <v>6.9500000000000002</v>
      </c>
      <c r="I353" s="241"/>
      <c r="J353" s="240">
        <f>ROUND(I353*H353,2)</f>
        <v>0</v>
      </c>
      <c r="K353" s="238" t="s">
        <v>2586</v>
      </c>
      <c r="L353" s="45"/>
      <c r="M353" s="242" t="s">
        <v>1</v>
      </c>
      <c r="N353" s="243" t="s">
        <v>38</v>
      </c>
      <c r="O353" s="92"/>
      <c r="P353" s="244">
        <f>O353*H353</f>
        <v>0</v>
      </c>
      <c r="Q353" s="244">
        <v>0</v>
      </c>
      <c r="R353" s="244">
        <f>Q353*H353</f>
        <v>0</v>
      </c>
      <c r="S353" s="244">
        <v>0</v>
      </c>
      <c r="T353" s="245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6" t="s">
        <v>198</v>
      </c>
      <c r="AT353" s="246" t="s">
        <v>194</v>
      </c>
      <c r="AU353" s="246" t="s">
        <v>83</v>
      </c>
      <c r="AY353" s="18" t="s">
        <v>191</v>
      </c>
      <c r="BE353" s="247">
        <f>IF(N353="základní",J353,0)</f>
        <v>0</v>
      </c>
      <c r="BF353" s="247">
        <f>IF(N353="snížená",J353,0)</f>
        <v>0</v>
      </c>
      <c r="BG353" s="247">
        <f>IF(N353="zákl. přenesená",J353,0)</f>
        <v>0</v>
      </c>
      <c r="BH353" s="247">
        <f>IF(N353="sníž. přenesená",J353,0)</f>
        <v>0</v>
      </c>
      <c r="BI353" s="247">
        <f>IF(N353="nulová",J353,0)</f>
        <v>0</v>
      </c>
      <c r="BJ353" s="18" t="s">
        <v>81</v>
      </c>
      <c r="BK353" s="247">
        <f>ROUND(I353*H353,2)</f>
        <v>0</v>
      </c>
      <c r="BL353" s="18" t="s">
        <v>198</v>
      </c>
      <c r="BM353" s="246" t="s">
        <v>2750</v>
      </c>
    </row>
    <row r="354" s="2" customFormat="1">
      <c r="A354" s="39"/>
      <c r="B354" s="40"/>
      <c r="C354" s="41"/>
      <c r="D354" s="248" t="s">
        <v>200</v>
      </c>
      <c r="E354" s="41"/>
      <c r="F354" s="249" t="s">
        <v>2749</v>
      </c>
      <c r="G354" s="41"/>
      <c r="H354" s="41"/>
      <c r="I354" s="145"/>
      <c r="J354" s="41"/>
      <c r="K354" s="41"/>
      <c r="L354" s="45"/>
      <c r="M354" s="250"/>
      <c r="N354" s="251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200</v>
      </c>
      <c r="AU354" s="18" t="s">
        <v>83</v>
      </c>
    </row>
    <row r="355" s="14" customFormat="1">
      <c r="A355" s="14"/>
      <c r="B355" s="262"/>
      <c r="C355" s="263"/>
      <c r="D355" s="248" t="s">
        <v>201</v>
      </c>
      <c r="E355" s="264" t="s">
        <v>2473</v>
      </c>
      <c r="F355" s="265" t="s">
        <v>2474</v>
      </c>
      <c r="G355" s="263"/>
      <c r="H355" s="266">
        <v>6.9500000000000002</v>
      </c>
      <c r="I355" s="267"/>
      <c r="J355" s="263"/>
      <c r="K355" s="263"/>
      <c r="L355" s="268"/>
      <c r="M355" s="269"/>
      <c r="N355" s="270"/>
      <c r="O355" s="270"/>
      <c r="P355" s="270"/>
      <c r="Q355" s="270"/>
      <c r="R355" s="270"/>
      <c r="S355" s="270"/>
      <c r="T355" s="271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72" t="s">
        <v>201</v>
      </c>
      <c r="AU355" s="272" t="s">
        <v>83</v>
      </c>
      <c r="AV355" s="14" t="s">
        <v>83</v>
      </c>
      <c r="AW355" s="14" t="s">
        <v>30</v>
      </c>
      <c r="AX355" s="14" t="s">
        <v>81</v>
      </c>
      <c r="AY355" s="272" t="s">
        <v>191</v>
      </c>
    </row>
    <row r="356" s="2" customFormat="1" ht="21.75" customHeight="1">
      <c r="A356" s="39"/>
      <c r="B356" s="40"/>
      <c r="C356" s="236" t="s">
        <v>661</v>
      </c>
      <c r="D356" s="236" t="s">
        <v>194</v>
      </c>
      <c r="E356" s="237" t="s">
        <v>2751</v>
      </c>
      <c r="F356" s="238" t="s">
        <v>2752</v>
      </c>
      <c r="G356" s="239" t="s">
        <v>349</v>
      </c>
      <c r="H356" s="240">
        <v>62.509999999999998</v>
      </c>
      <c r="I356" s="241"/>
      <c r="J356" s="240">
        <f>ROUND(I356*H356,2)</f>
        <v>0</v>
      </c>
      <c r="K356" s="238" t="s">
        <v>2586</v>
      </c>
      <c r="L356" s="45"/>
      <c r="M356" s="242" t="s">
        <v>1</v>
      </c>
      <c r="N356" s="243" t="s">
        <v>38</v>
      </c>
      <c r="O356" s="92"/>
      <c r="P356" s="244">
        <f>O356*H356</f>
        <v>0</v>
      </c>
      <c r="Q356" s="244">
        <v>0</v>
      </c>
      <c r="R356" s="244">
        <f>Q356*H356</f>
        <v>0</v>
      </c>
      <c r="S356" s="244">
        <v>0</v>
      </c>
      <c r="T356" s="245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46" t="s">
        <v>198</v>
      </c>
      <c r="AT356" s="246" t="s">
        <v>194</v>
      </c>
      <c r="AU356" s="246" t="s">
        <v>83</v>
      </c>
      <c r="AY356" s="18" t="s">
        <v>191</v>
      </c>
      <c r="BE356" s="247">
        <f>IF(N356="základní",J356,0)</f>
        <v>0</v>
      </c>
      <c r="BF356" s="247">
        <f>IF(N356="snížená",J356,0)</f>
        <v>0</v>
      </c>
      <c r="BG356" s="247">
        <f>IF(N356="zákl. přenesená",J356,0)</f>
        <v>0</v>
      </c>
      <c r="BH356" s="247">
        <f>IF(N356="sníž. přenesená",J356,0)</f>
        <v>0</v>
      </c>
      <c r="BI356" s="247">
        <f>IF(N356="nulová",J356,0)</f>
        <v>0</v>
      </c>
      <c r="BJ356" s="18" t="s">
        <v>81</v>
      </c>
      <c r="BK356" s="247">
        <f>ROUND(I356*H356,2)</f>
        <v>0</v>
      </c>
      <c r="BL356" s="18" t="s">
        <v>198</v>
      </c>
      <c r="BM356" s="246" t="s">
        <v>2753</v>
      </c>
    </row>
    <row r="357" s="2" customFormat="1">
      <c r="A357" s="39"/>
      <c r="B357" s="40"/>
      <c r="C357" s="41"/>
      <c r="D357" s="248" t="s">
        <v>200</v>
      </c>
      <c r="E357" s="41"/>
      <c r="F357" s="249" t="s">
        <v>2752</v>
      </c>
      <c r="G357" s="41"/>
      <c r="H357" s="41"/>
      <c r="I357" s="145"/>
      <c r="J357" s="41"/>
      <c r="K357" s="41"/>
      <c r="L357" s="45"/>
      <c r="M357" s="250"/>
      <c r="N357" s="251"/>
      <c r="O357" s="92"/>
      <c r="P357" s="92"/>
      <c r="Q357" s="92"/>
      <c r="R357" s="92"/>
      <c r="S357" s="92"/>
      <c r="T357" s="93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200</v>
      </c>
      <c r="AU357" s="18" t="s">
        <v>83</v>
      </c>
    </row>
    <row r="358" s="14" customFormat="1">
      <c r="A358" s="14"/>
      <c r="B358" s="262"/>
      <c r="C358" s="263"/>
      <c r="D358" s="248" t="s">
        <v>201</v>
      </c>
      <c r="E358" s="264" t="s">
        <v>1</v>
      </c>
      <c r="F358" s="265" t="s">
        <v>2754</v>
      </c>
      <c r="G358" s="263"/>
      <c r="H358" s="266">
        <v>62.509999999999998</v>
      </c>
      <c r="I358" s="267"/>
      <c r="J358" s="263"/>
      <c r="K358" s="263"/>
      <c r="L358" s="268"/>
      <c r="M358" s="269"/>
      <c r="N358" s="270"/>
      <c r="O358" s="270"/>
      <c r="P358" s="270"/>
      <c r="Q358" s="270"/>
      <c r="R358" s="270"/>
      <c r="S358" s="270"/>
      <c r="T358" s="27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72" t="s">
        <v>201</v>
      </c>
      <c r="AU358" s="272" t="s">
        <v>83</v>
      </c>
      <c r="AV358" s="14" t="s">
        <v>83</v>
      </c>
      <c r="AW358" s="14" t="s">
        <v>30</v>
      </c>
      <c r="AX358" s="14" t="s">
        <v>81</v>
      </c>
      <c r="AY358" s="272" t="s">
        <v>191</v>
      </c>
    </row>
    <row r="359" s="2" customFormat="1" ht="16.5" customHeight="1">
      <c r="A359" s="39"/>
      <c r="B359" s="40"/>
      <c r="C359" s="236" t="s">
        <v>668</v>
      </c>
      <c r="D359" s="236" t="s">
        <v>194</v>
      </c>
      <c r="E359" s="237" t="s">
        <v>2755</v>
      </c>
      <c r="F359" s="238" t="s">
        <v>2756</v>
      </c>
      <c r="G359" s="239" t="s">
        <v>349</v>
      </c>
      <c r="H359" s="240">
        <v>3.8300000000000001</v>
      </c>
      <c r="I359" s="241"/>
      <c r="J359" s="240">
        <f>ROUND(I359*H359,2)</f>
        <v>0</v>
      </c>
      <c r="K359" s="238" t="s">
        <v>1</v>
      </c>
      <c r="L359" s="45"/>
      <c r="M359" s="242" t="s">
        <v>1</v>
      </c>
      <c r="N359" s="243" t="s">
        <v>38</v>
      </c>
      <c r="O359" s="92"/>
      <c r="P359" s="244">
        <f>O359*H359</f>
        <v>0</v>
      </c>
      <c r="Q359" s="244">
        <v>0</v>
      </c>
      <c r="R359" s="244">
        <f>Q359*H359</f>
        <v>0</v>
      </c>
      <c r="S359" s="244">
        <v>0</v>
      </c>
      <c r="T359" s="245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6" t="s">
        <v>198</v>
      </c>
      <c r="AT359" s="246" t="s">
        <v>194</v>
      </c>
      <c r="AU359" s="246" t="s">
        <v>83</v>
      </c>
      <c r="AY359" s="18" t="s">
        <v>191</v>
      </c>
      <c r="BE359" s="247">
        <f>IF(N359="základní",J359,0)</f>
        <v>0</v>
      </c>
      <c r="BF359" s="247">
        <f>IF(N359="snížená",J359,0)</f>
        <v>0</v>
      </c>
      <c r="BG359" s="247">
        <f>IF(N359="zákl. přenesená",J359,0)</f>
        <v>0</v>
      </c>
      <c r="BH359" s="247">
        <f>IF(N359="sníž. přenesená",J359,0)</f>
        <v>0</v>
      </c>
      <c r="BI359" s="247">
        <f>IF(N359="nulová",J359,0)</f>
        <v>0</v>
      </c>
      <c r="BJ359" s="18" t="s">
        <v>81</v>
      </c>
      <c r="BK359" s="247">
        <f>ROUND(I359*H359,2)</f>
        <v>0</v>
      </c>
      <c r="BL359" s="18" t="s">
        <v>198</v>
      </c>
      <c r="BM359" s="246" t="s">
        <v>2757</v>
      </c>
    </row>
    <row r="360" s="2" customFormat="1">
      <c r="A360" s="39"/>
      <c r="B360" s="40"/>
      <c r="C360" s="41"/>
      <c r="D360" s="248" t="s">
        <v>200</v>
      </c>
      <c r="E360" s="41"/>
      <c r="F360" s="249" t="s">
        <v>2756</v>
      </c>
      <c r="G360" s="41"/>
      <c r="H360" s="41"/>
      <c r="I360" s="145"/>
      <c r="J360" s="41"/>
      <c r="K360" s="41"/>
      <c r="L360" s="45"/>
      <c r="M360" s="250"/>
      <c r="N360" s="251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200</v>
      </c>
      <c r="AU360" s="18" t="s">
        <v>83</v>
      </c>
    </row>
    <row r="361" s="14" customFormat="1">
      <c r="A361" s="14"/>
      <c r="B361" s="262"/>
      <c r="C361" s="263"/>
      <c r="D361" s="248" t="s">
        <v>201</v>
      </c>
      <c r="E361" s="264" t="s">
        <v>1</v>
      </c>
      <c r="F361" s="265" t="s">
        <v>2473</v>
      </c>
      <c r="G361" s="263"/>
      <c r="H361" s="266">
        <v>6.9500000000000002</v>
      </c>
      <c r="I361" s="267"/>
      <c r="J361" s="263"/>
      <c r="K361" s="263"/>
      <c r="L361" s="268"/>
      <c r="M361" s="269"/>
      <c r="N361" s="270"/>
      <c r="O361" s="270"/>
      <c r="P361" s="270"/>
      <c r="Q361" s="270"/>
      <c r="R361" s="270"/>
      <c r="S361" s="270"/>
      <c r="T361" s="27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72" t="s">
        <v>201</v>
      </c>
      <c r="AU361" s="272" t="s">
        <v>83</v>
      </c>
      <c r="AV361" s="14" t="s">
        <v>83</v>
      </c>
      <c r="AW361" s="14" t="s">
        <v>30</v>
      </c>
      <c r="AX361" s="14" t="s">
        <v>73</v>
      </c>
      <c r="AY361" s="272" t="s">
        <v>191</v>
      </c>
    </row>
    <row r="362" s="14" customFormat="1">
      <c r="A362" s="14"/>
      <c r="B362" s="262"/>
      <c r="C362" s="263"/>
      <c r="D362" s="248" t="s">
        <v>201</v>
      </c>
      <c r="E362" s="264" t="s">
        <v>1</v>
      </c>
      <c r="F362" s="265" t="s">
        <v>2758</v>
      </c>
      <c r="G362" s="263"/>
      <c r="H362" s="266">
        <v>-1.7</v>
      </c>
      <c r="I362" s="267"/>
      <c r="J362" s="263"/>
      <c r="K362" s="263"/>
      <c r="L362" s="268"/>
      <c r="M362" s="269"/>
      <c r="N362" s="270"/>
      <c r="O362" s="270"/>
      <c r="P362" s="270"/>
      <c r="Q362" s="270"/>
      <c r="R362" s="270"/>
      <c r="S362" s="270"/>
      <c r="T362" s="271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72" t="s">
        <v>201</v>
      </c>
      <c r="AU362" s="272" t="s">
        <v>83</v>
      </c>
      <c r="AV362" s="14" t="s">
        <v>83</v>
      </c>
      <c r="AW362" s="14" t="s">
        <v>30</v>
      </c>
      <c r="AX362" s="14" t="s">
        <v>73</v>
      </c>
      <c r="AY362" s="272" t="s">
        <v>191</v>
      </c>
    </row>
    <row r="363" s="14" customFormat="1">
      <c r="A363" s="14"/>
      <c r="B363" s="262"/>
      <c r="C363" s="263"/>
      <c r="D363" s="248" t="s">
        <v>201</v>
      </c>
      <c r="E363" s="264" t="s">
        <v>1</v>
      </c>
      <c r="F363" s="265" t="s">
        <v>2759</v>
      </c>
      <c r="G363" s="263"/>
      <c r="H363" s="266">
        <v>-1.4199999999999999</v>
      </c>
      <c r="I363" s="267"/>
      <c r="J363" s="263"/>
      <c r="K363" s="263"/>
      <c r="L363" s="268"/>
      <c r="M363" s="269"/>
      <c r="N363" s="270"/>
      <c r="O363" s="270"/>
      <c r="P363" s="270"/>
      <c r="Q363" s="270"/>
      <c r="R363" s="270"/>
      <c r="S363" s="270"/>
      <c r="T363" s="271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2" t="s">
        <v>201</v>
      </c>
      <c r="AU363" s="272" t="s">
        <v>83</v>
      </c>
      <c r="AV363" s="14" t="s">
        <v>83</v>
      </c>
      <c r="AW363" s="14" t="s">
        <v>30</v>
      </c>
      <c r="AX363" s="14" t="s">
        <v>73</v>
      </c>
      <c r="AY363" s="272" t="s">
        <v>191</v>
      </c>
    </row>
    <row r="364" s="15" customFormat="1">
      <c r="A364" s="15"/>
      <c r="B364" s="273"/>
      <c r="C364" s="274"/>
      <c r="D364" s="248" t="s">
        <v>201</v>
      </c>
      <c r="E364" s="275" t="s">
        <v>1</v>
      </c>
      <c r="F364" s="276" t="s">
        <v>205</v>
      </c>
      <c r="G364" s="274"/>
      <c r="H364" s="277">
        <v>3.8300000000000001</v>
      </c>
      <c r="I364" s="278"/>
      <c r="J364" s="274"/>
      <c r="K364" s="274"/>
      <c r="L364" s="279"/>
      <c r="M364" s="280"/>
      <c r="N364" s="281"/>
      <c r="O364" s="281"/>
      <c r="P364" s="281"/>
      <c r="Q364" s="281"/>
      <c r="R364" s="281"/>
      <c r="S364" s="281"/>
      <c r="T364" s="282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83" t="s">
        <v>201</v>
      </c>
      <c r="AU364" s="283" t="s">
        <v>83</v>
      </c>
      <c r="AV364" s="15" t="s">
        <v>198</v>
      </c>
      <c r="AW364" s="15" t="s">
        <v>30</v>
      </c>
      <c r="AX364" s="15" t="s">
        <v>81</v>
      </c>
      <c r="AY364" s="283" t="s">
        <v>191</v>
      </c>
    </row>
    <row r="365" s="2" customFormat="1" ht="16.5" customHeight="1">
      <c r="A365" s="39"/>
      <c r="B365" s="40"/>
      <c r="C365" s="236" t="s">
        <v>673</v>
      </c>
      <c r="D365" s="236" t="s">
        <v>194</v>
      </c>
      <c r="E365" s="237" t="s">
        <v>2760</v>
      </c>
      <c r="F365" s="238" t="s">
        <v>2761</v>
      </c>
      <c r="G365" s="239" t="s">
        <v>349</v>
      </c>
      <c r="H365" s="240">
        <v>1.4199999999999999</v>
      </c>
      <c r="I365" s="241"/>
      <c r="J365" s="240">
        <f>ROUND(I365*H365,2)</f>
        <v>0</v>
      </c>
      <c r="K365" s="238" t="s">
        <v>1</v>
      </c>
      <c r="L365" s="45"/>
      <c r="M365" s="242" t="s">
        <v>1</v>
      </c>
      <c r="N365" s="243" t="s">
        <v>38</v>
      </c>
      <c r="O365" s="92"/>
      <c r="P365" s="244">
        <f>O365*H365</f>
        <v>0</v>
      </c>
      <c r="Q365" s="244">
        <v>0</v>
      </c>
      <c r="R365" s="244">
        <f>Q365*H365</f>
        <v>0</v>
      </c>
      <c r="S365" s="244">
        <v>0</v>
      </c>
      <c r="T365" s="245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6" t="s">
        <v>198</v>
      </c>
      <c r="AT365" s="246" t="s">
        <v>194</v>
      </c>
      <c r="AU365" s="246" t="s">
        <v>83</v>
      </c>
      <c r="AY365" s="18" t="s">
        <v>191</v>
      </c>
      <c r="BE365" s="247">
        <f>IF(N365="základní",J365,0)</f>
        <v>0</v>
      </c>
      <c r="BF365" s="247">
        <f>IF(N365="snížená",J365,0)</f>
        <v>0</v>
      </c>
      <c r="BG365" s="247">
        <f>IF(N365="zákl. přenesená",J365,0)</f>
        <v>0</v>
      </c>
      <c r="BH365" s="247">
        <f>IF(N365="sníž. přenesená",J365,0)</f>
        <v>0</v>
      </c>
      <c r="BI365" s="247">
        <f>IF(N365="nulová",J365,0)</f>
        <v>0</v>
      </c>
      <c r="BJ365" s="18" t="s">
        <v>81</v>
      </c>
      <c r="BK365" s="247">
        <f>ROUND(I365*H365,2)</f>
        <v>0</v>
      </c>
      <c r="BL365" s="18" t="s">
        <v>198</v>
      </c>
      <c r="BM365" s="246" t="s">
        <v>2762</v>
      </c>
    </row>
    <row r="366" s="2" customFormat="1">
      <c r="A366" s="39"/>
      <c r="B366" s="40"/>
      <c r="C366" s="41"/>
      <c r="D366" s="248" t="s">
        <v>200</v>
      </c>
      <c r="E366" s="41"/>
      <c r="F366" s="249" t="s">
        <v>2761</v>
      </c>
      <c r="G366" s="41"/>
      <c r="H366" s="41"/>
      <c r="I366" s="145"/>
      <c r="J366" s="41"/>
      <c r="K366" s="41"/>
      <c r="L366" s="45"/>
      <c r="M366" s="250"/>
      <c r="N366" s="251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200</v>
      </c>
      <c r="AU366" s="18" t="s">
        <v>83</v>
      </c>
    </row>
    <row r="367" s="14" customFormat="1">
      <c r="A367" s="14"/>
      <c r="B367" s="262"/>
      <c r="C367" s="263"/>
      <c r="D367" s="248" t="s">
        <v>201</v>
      </c>
      <c r="E367" s="264" t="s">
        <v>2497</v>
      </c>
      <c r="F367" s="265" t="s">
        <v>2498</v>
      </c>
      <c r="G367" s="263"/>
      <c r="H367" s="266">
        <v>1.4199999999999999</v>
      </c>
      <c r="I367" s="267"/>
      <c r="J367" s="263"/>
      <c r="K367" s="263"/>
      <c r="L367" s="268"/>
      <c r="M367" s="269"/>
      <c r="N367" s="270"/>
      <c r="O367" s="270"/>
      <c r="P367" s="270"/>
      <c r="Q367" s="270"/>
      <c r="R367" s="270"/>
      <c r="S367" s="270"/>
      <c r="T367" s="27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72" t="s">
        <v>201</v>
      </c>
      <c r="AU367" s="272" t="s">
        <v>83</v>
      </c>
      <c r="AV367" s="14" t="s">
        <v>83</v>
      </c>
      <c r="AW367" s="14" t="s">
        <v>30</v>
      </c>
      <c r="AX367" s="14" t="s">
        <v>81</v>
      </c>
      <c r="AY367" s="272" t="s">
        <v>191</v>
      </c>
    </row>
    <row r="368" s="2" customFormat="1" ht="16.5" customHeight="1">
      <c r="A368" s="39"/>
      <c r="B368" s="40"/>
      <c r="C368" s="236" t="s">
        <v>680</v>
      </c>
      <c r="D368" s="236" t="s">
        <v>194</v>
      </c>
      <c r="E368" s="237" t="s">
        <v>2763</v>
      </c>
      <c r="F368" s="238" t="s">
        <v>2764</v>
      </c>
      <c r="G368" s="239" t="s">
        <v>349</v>
      </c>
      <c r="H368" s="240">
        <v>1.7</v>
      </c>
      <c r="I368" s="241"/>
      <c r="J368" s="240">
        <f>ROUND(I368*H368,2)</f>
        <v>0</v>
      </c>
      <c r="K368" s="238" t="s">
        <v>1</v>
      </c>
      <c r="L368" s="45"/>
      <c r="M368" s="242" t="s">
        <v>1</v>
      </c>
      <c r="N368" s="243" t="s">
        <v>38</v>
      </c>
      <c r="O368" s="92"/>
      <c r="P368" s="244">
        <f>O368*H368</f>
        <v>0</v>
      </c>
      <c r="Q368" s="244">
        <v>0</v>
      </c>
      <c r="R368" s="244">
        <f>Q368*H368</f>
        <v>0</v>
      </c>
      <c r="S368" s="244">
        <v>0</v>
      </c>
      <c r="T368" s="245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6" t="s">
        <v>198</v>
      </c>
      <c r="AT368" s="246" t="s">
        <v>194</v>
      </c>
      <c r="AU368" s="246" t="s">
        <v>83</v>
      </c>
      <c r="AY368" s="18" t="s">
        <v>191</v>
      </c>
      <c r="BE368" s="247">
        <f>IF(N368="základní",J368,0)</f>
        <v>0</v>
      </c>
      <c r="BF368" s="247">
        <f>IF(N368="snížená",J368,0)</f>
        <v>0</v>
      </c>
      <c r="BG368" s="247">
        <f>IF(N368="zákl. přenesená",J368,0)</f>
        <v>0</v>
      </c>
      <c r="BH368" s="247">
        <f>IF(N368="sníž. přenesená",J368,0)</f>
        <v>0</v>
      </c>
      <c r="BI368" s="247">
        <f>IF(N368="nulová",J368,0)</f>
        <v>0</v>
      </c>
      <c r="BJ368" s="18" t="s">
        <v>81</v>
      </c>
      <c r="BK368" s="247">
        <f>ROUND(I368*H368,2)</f>
        <v>0</v>
      </c>
      <c r="BL368" s="18" t="s">
        <v>198</v>
      </c>
      <c r="BM368" s="246" t="s">
        <v>2765</v>
      </c>
    </row>
    <row r="369" s="2" customFormat="1">
      <c r="A369" s="39"/>
      <c r="B369" s="40"/>
      <c r="C369" s="41"/>
      <c r="D369" s="248" t="s">
        <v>200</v>
      </c>
      <c r="E369" s="41"/>
      <c r="F369" s="249" t="s">
        <v>2764</v>
      </c>
      <c r="G369" s="41"/>
      <c r="H369" s="41"/>
      <c r="I369" s="145"/>
      <c r="J369" s="41"/>
      <c r="K369" s="41"/>
      <c r="L369" s="45"/>
      <c r="M369" s="250"/>
      <c r="N369" s="251"/>
      <c r="O369" s="92"/>
      <c r="P369" s="92"/>
      <c r="Q369" s="92"/>
      <c r="R369" s="92"/>
      <c r="S369" s="92"/>
      <c r="T369" s="93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200</v>
      </c>
      <c r="AU369" s="18" t="s">
        <v>83</v>
      </c>
    </row>
    <row r="370" s="14" customFormat="1">
      <c r="A370" s="14"/>
      <c r="B370" s="262"/>
      <c r="C370" s="263"/>
      <c r="D370" s="248" t="s">
        <v>201</v>
      </c>
      <c r="E370" s="264" t="s">
        <v>2471</v>
      </c>
      <c r="F370" s="265" t="s">
        <v>2472</v>
      </c>
      <c r="G370" s="263"/>
      <c r="H370" s="266">
        <v>1.7</v>
      </c>
      <c r="I370" s="267"/>
      <c r="J370" s="263"/>
      <c r="K370" s="263"/>
      <c r="L370" s="268"/>
      <c r="M370" s="269"/>
      <c r="N370" s="270"/>
      <c r="O370" s="270"/>
      <c r="P370" s="270"/>
      <c r="Q370" s="270"/>
      <c r="R370" s="270"/>
      <c r="S370" s="270"/>
      <c r="T370" s="27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72" t="s">
        <v>201</v>
      </c>
      <c r="AU370" s="272" t="s">
        <v>83</v>
      </c>
      <c r="AV370" s="14" t="s">
        <v>83</v>
      </c>
      <c r="AW370" s="14" t="s">
        <v>30</v>
      </c>
      <c r="AX370" s="14" t="s">
        <v>81</v>
      </c>
      <c r="AY370" s="272" t="s">
        <v>191</v>
      </c>
    </row>
    <row r="371" s="12" customFormat="1" ht="25.92" customHeight="1">
      <c r="A371" s="12"/>
      <c r="B371" s="220"/>
      <c r="C371" s="221"/>
      <c r="D371" s="222" t="s">
        <v>72</v>
      </c>
      <c r="E371" s="223" t="s">
        <v>156</v>
      </c>
      <c r="F371" s="223" t="s">
        <v>157</v>
      </c>
      <c r="G371" s="221"/>
      <c r="H371" s="221"/>
      <c r="I371" s="224"/>
      <c r="J371" s="225">
        <f>BK371</f>
        <v>0</v>
      </c>
      <c r="K371" s="221"/>
      <c r="L371" s="226"/>
      <c r="M371" s="227"/>
      <c r="N371" s="228"/>
      <c r="O371" s="228"/>
      <c r="P371" s="229">
        <f>SUM(P372:P377)</f>
        <v>0</v>
      </c>
      <c r="Q371" s="228"/>
      <c r="R371" s="229">
        <f>SUM(R372:R377)</f>
        <v>0</v>
      </c>
      <c r="S371" s="228"/>
      <c r="T371" s="230">
        <f>SUM(T372:T377)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31" t="s">
        <v>229</v>
      </c>
      <c r="AT371" s="232" t="s">
        <v>72</v>
      </c>
      <c r="AU371" s="232" t="s">
        <v>73</v>
      </c>
      <c r="AY371" s="231" t="s">
        <v>191</v>
      </c>
      <c r="BK371" s="233">
        <f>SUM(BK372:BK377)</f>
        <v>0</v>
      </c>
    </row>
    <row r="372" s="2" customFormat="1" ht="16.5" customHeight="1">
      <c r="A372" s="39"/>
      <c r="B372" s="40"/>
      <c r="C372" s="236" t="s">
        <v>686</v>
      </c>
      <c r="D372" s="236" t="s">
        <v>194</v>
      </c>
      <c r="E372" s="237" t="s">
        <v>2766</v>
      </c>
      <c r="F372" s="238" t="s">
        <v>2767</v>
      </c>
      <c r="G372" s="239" t="s">
        <v>1151</v>
      </c>
      <c r="H372" s="240">
        <v>1</v>
      </c>
      <c r="I372" s="241"/>
      <c r="J372" s="240">
        <f>ROUND(I372*H372,2)</f>
        <v>0</v>
      </c>
      <c r="K372" s="238" t="s">
        <v>2530</v>
      </c>
      <c r="L372" s="45"/>
      <c r="M372" s="242" t="s">
        <v>1</v>
      </c>
      <c r="N372" s="243" t="s">
        <v>38</v>
      </c>
      <c r="O372" s="92"/>
      <c r="P372" s="244">
        <f>O372*H372</f>
        <v>0</v>
      </c>
      <c r="Q372" s="244">
        <v>0</v>
      </c>
      <c r="R372" s="244">
        <f>Q372*H372</f>
        <v>0</v>
      </c>
      <c r="S372" s="244">
        <v>0</v>
      </c>
      <c r="T372" s="245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6" t="s">
        <v>1203</v>
      </c>
      <c r="AT372" s="246" t="s">
        <v>194</v>
      </c>
      <c r="AU372" s="246" t="s">
        <v>81</v>
      </c>
      <c r="AY372" s="18" t="s">
        <v>191</v>
      </c>
      <c r="BE372" s="247">
        <f>IF(N372="základní",J372,0)</f>
        <v>0</v>
      </c>
      <c r="BF372" s="247">
        <f>IF(N372="snížená",J372,0)</f>
        <v>0</v>
      </c>
      <c r="BG372" s="247">
        <f>IF(N372="zákl. přenesená",J372,0)</f>
        <v>0</v>
      </c>
      <c r="BH372" s="247">
        <f>IF(N372="sníž. přenesená",J372,0)</f>
        <v>0</v>
      </c>
      <c r="BI372" s="247">
        <f>IF(N372="nulová",J372,0)</f>
        <v>0</v>
      </c>
      <c r="BJ372" s="18" t="s">
        <v>81</v>
      </c>
      <c r="BK372" s="247">
        <f>ROUND(I372*H372,2)</f>
        <v>0</v>
      </c>
      <c r="BL372" s="18" t="s">
        <v>1203</v>
      </c>
      <c r="BM372" s="246" t="s">
        <v>2768</v>
      </c>
    </row>
    <row r="373" s="2" customFormat="1">
      <c r="A373" s="39"/>
      <c r="B373" s="40"/>
      <c r="C373" s="41"/>
      <c r="D373" s="248" t="s">
        <v>200</v>
      </c>
      <c r="E373" s="41"/>
      <c r="F373" s="249" t="s">
        <v>2767</v>
      </c>
      <c r="G373" s="41"/>
      <c r="H373" s="41"/>
      <c r="I373" s="145"/>
      <c r="J373" s="41"/>
      <c r="K373" s="41"/>
      <c r="L373" s="45"/>
      <c r="M373" s="250"/>
      <c r="N373" s="251"/>
      <c r="O373" s="92"/>
      <c r="P373" s="92"/>
      <c r="Q373" s="92"/>
      <c r="R373" s="92"/>
      <c r="S373" s="92"/>
      <c r="T373" s="93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200</v>
      </c>
      <c r="AU373" s="18" t="s">
        <v>81</v>
      </c>
    </row>
    <row r="374" s="2" customFormat="1" ht="16.5" customHeight="1">
      <c r="A374" s="39"/>
      <c r="B374" s="40"/>
      <c r="C374" s="236" t="s">
        <v>693</v>
      </c>
      <c r="D374" s="236" t="s">
        <v>194</v>
      </c>
      <c r="E374" s="237" t="s">
        <v>2769</v>
      </c>
      <c r="F374" s="238" t="s">
        <v>2770</v>
      </c>
      <c r="G374" s="239" t="s">
        <v>1151</v>
      </c>
      <c r="H374" s="240">
        <v>1</v>
      </c>
      <c r="I374" s="241"/>
      <c r="J374" s="240">
        <f>ROUND(I374*H374,2)</f>
        <v>0</v>
      </c>
      <c r="K374" s="238" t="s">
        <v>2771</v>
      </c>
      <c r="L374" s="45"/>
      <c r="M374" s="242" t="s">
        <v>1</v>
      </c>
      <c r="N374" s="243" t="s">
        <v>38</v>
      </c>
      <c r="O374" s="92"/>
      <c r="P374" s="244">
        <f>O374*H374</f>
        <v>0</v>
      </c>
      <c r="Q374" s="244">
        <v>0</v>
      </c>
      <c r="R374" s="244">
        <f>Q374*H374</f>
        <v>0</v>
      </c>
      <c r="S374" s="244">
        <v>0</v>
      </c>
      <c r="T374" s="245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6" t="s">
        <v>1203</v>
      </c>
      <c r="AT374" s="246" t="s">
        <v>194</v>
      </c>
      <c r="AU374" s="246" t="s">
        <v>81</v>
      </c>
      <c r="AY374" s="18" t="s">
        <v>191</v>
      </c>
      <c r="BE374" s="247">
        <f>IF(N374="základní",J374,0)</f>
        <v>0</v>
      </c>
      <c r="BF374" s="247">
        <f>IF(N374="snížená",J374,0)</f>
        <v>0</v>
      </c>
      <c r="BG374" s="247">
        <f>IF(N374="zákl. přenesená",J374,0)</f>
        <v>0</v>
      </c>
      <c r="BH374" s="247">
        <f>IF(N374="sníž. přenesená",J374,0)</f>
        <v>0</v>
      </c>
      <c r="BI374" s="247">
        <f>IF(N374="nulová",J374,0)</f>
        <v>0</v>
      </c>
      <c r="BJ374" s="18" t="s">
        <v>81</v>
      </c>
      <c r="BK374" s="247">
        <f>ROUND(I374*H374,2)</f>
        <v>0</v>
      </c>
      <c r="BL374" s="18" t="s">
        <v>1203</v>
      </c>
      <c r="BM374" s="246" t="s">
        <v>2772</v>
      </c>
    </row>
    <row r="375" s="2" customFormat="1">
      <c r="A375" s="39"/>
      <c r="B375" s="40"/>
      <c r="C375" s="41"/>
      <c r="D375" s="248" t="s">
        <v>200</v>
      </c>
      <c r="E375" s="41"/>
      <c r="F375" s="249" t="s">
        <v>2770</v>
      </c>
      <c r="G375" s="41"/>
      <c r="H375" s="41"/>
      <c r="I375" s="145"/>
      <c r="J375" s="41"/>
      <c r="K375" s="41"/>
      <c r="L375" s="45"/>
      <c r="M375" s="250"/>
      <c r="N375" s="251"/>
      <c r="O375" s="92"/>
      <c r="P375" s="92"/>
      <c r="Q375" s="92"/>
      <c r="R375" s="92"/>
      <c r="S375" s="92"/>
      <c r="T375" s="93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200</v>
      </c>
      <c r="AU375" s="18" t="s">
        <v>81</v>
      </c>
    </row>
    <row r="376" s="2" customFormat="1" ht="16.5" customHeight="1">
      <c r="A376" s="39"/>
      <c r="B376" s="40"/>
      <c r="C376" s="236" t="s">
        <v>700</v>
      </c>
      <c r="D376" s="236" t="s">
        <v>194</v>
      </c>
      <c r="E376" s="237" t="s">
        <v>2773</v>
      </c>
      <c r="F376" s="238" t="s">
        <v>2774</v>
      </c>
      <c r="G376" s="239" t="s">
        <v>1151</v>
      </c>
      <c r="H376" s="240">
        <v>1</v>
      </c>
      <c r="I376" s="241"/>
      <c r="J376" s="240">
        <f>ROUND(I376*H376,2)</f>
        <v>0</v>
      </c>
      <c r="K376" s="238" t="s">
        <v>2771</v>
      </c>
      <c r="L376" s="45"/>
      <c r="M376" s="242" t="s">
        <v>1</v>
      </c>
      <c r="N376" s="243" t="s">
        <v>38</v>
      </c>
      <c r="O376" s="92"/>
      <c r="P376" s="244">
        <f>O376*H376</f>
        <v>0</v>
      </c>
      <c r="Q376" s="244">
        <v>0</v>
      </c>
      <c r="R376" s="244">
        <f>Q376*H376</f>
        <v>0</v>
      </c>
      <c r="S376" s="244">
        <v>0</v>
      </c>
      <c r="T376" s="245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6" t="s">
        <v>1203</v>
      </c>
      <c r="AT376" s="246" t="s">
        <v>194</v>
      </c>
      <c r="AU376" s="246" t="s">
        <v>81</v>
      </c>
      <c r="AY376" s="18" t="s">
        <v>191</v>
      </c>
      <c r="BE376" s="247">
        <f>IF(N376="základní",J376,0)</f>
        <v>0</v>
      </c>
      <c r="BF376" s="247">
        <f>IF(N376="snížená",J376,0)</f>
        <v>0</v>
      </c>
      <c r="BG376" s="247">
        <f>IF(N376="zákl. přenesená",J376,0)</f>
        <v>0</v>
      </c>
      <c r="BH376" s="247">
        <f>IF(N376="sníž. přenesená",J376,0)</f>
        <v>0</v>
      </c>
      <c r="BI376" s="247">
        <f>IF(N376="nulová",J376,0)</f>
        <v>0</v>
      </c>
      <c r="BJ376" s="18" t="s">
        <v>81</v>
      </c>
      <c r="BK376" s="247">
        <f>ROUND(I376*H376,2)</f>
        <v>0</v>
      </c>
      <c r="BL376" s="18" t="s">
        <v>1203</v>
      </c>
      <c r="BM376" s="246" t="s">
        <v>2775</v>
      </c>
    </row>
    <row r="377" s="2" customFormat="1">
      <c r="A377" s="39"/>
      <c r="B377" s="40"/>
      <c r="C377" s="41"/>
      <c r="D377" s="248" t="s">
        <v>200</v>
      </c>
      <c r="E377" s="41"/>
      <c r="F377" s="249" t="s">
        <v>2774</v>
      </c>
      <c r="G377" s="41"/>
      <c r="H377" s="41"/>
      <c r="I377" s="145"/>
      <c r="J377" s="41"/>
      <c r="K377" s="41"/>
      <c r="L377" s="45"/>
      <c r="M377" s="297"/>
      <c r="N377" s="298"/>
      <c r="O377" s="299"/>
      <c r="P377" s="299"/>
      <c r="Q377" s="299"/>
      <c r="R377" s="299"/>
      <c r="S377" s="299"/>
      <c r="T377" s="300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200</v>
      </c>
      <c r="AU377" s="18" t="s">
        <v>81</v>
      </c>
    </row>
    <row r="378" s="2" customFormat="1" ht="6.96" customHeight="1">
      <c r="A378" s="39"/>
      <c r="B378" s="67"/>
      <c r="C378" s="68"/>
      <c r="D378" s="68"/>
      <c r="E378" s="68"/>
      <c r="F378" s="68"/>
      <c r="G378" s="68"/>
      <c r="H378" s="68"/>
      <c r="I378" s="184"/>
      <c r="J378" s="68"/>
      <c r="K378" s="68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fvSfcowMQqsiwLRI9rTVfogPUjkdKgJ6sYiRl9FFk3Rf+rA1sR0aTkWP9omtDEJZa02/NPtu+MCvUJE7drjhhw==" hashValue="gfTj3Z+yj1s8Dim7+iSrSa5yW+M56tACBG0OAZhQyn+apl9gGN01XheiKumg3SHjt5JwZKrx1/fQwysuDYmfcg==" algorithmName="SHA-512" password="CC35"/>
  <autoFilter ref="C127:K37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2776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ROUND((SUM(BE124:BE733)),  2)</f>
        <v>0</v>
      </c>
      <c r="G33" s="39"/>
      <c r="H33" s="39"/>
      <c r="I33" s="163">
        <v>0.20999999999999999</v>
      </c>
      <c r="J33" s="162">
        <f>ROUND(((SUM(BE124:BE733))*I33),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ROUND((SUM(BF124:BF733)),  2)</f>
        <v>0</v>
      </c>
      <c r="G34" s="39"/>
      <c r="H34" s="39"/>
      <c r="I34" s="163">
        <v>0.14999999999999999</v>
      </c>
      <c r="J34" s="162">
        <f>ROUND(((SUM(BF124:BF733))*I34),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ROUND((SUM(BG124:BG733)),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ROUND((SUM(BH124:BH733)),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ROUND((SUM(BI124:BI733)),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18-01 - Místní komunikace (OKAS)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J125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J126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J290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J291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171</v>
      </c>
      <c r="E101" s="204"/>
      <c r="F101" s="204"/>
      <c r="G101" s="204"/>
      <c r="H101" s="204"/>
      <c r="I101" s="205"/>
      <c r="J101" s="206">
        <f>J365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202"/>
      <c r="D102" s="203" t="s">
        <v>172</v>
      </c>
      <c r="E102" s="204"/>
      <c r="F102" s="204"/>
      <c r="G102" s="204"/>
      <c r="H102" s="204"/>
      <c r="I102" s="205"/>
      <c r="J102" s="206">
        <f>J471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202"/>
      <c r="D103" s="203" t="s">
        <v>173</v>
      </c>
      <c r="E103" s="204"/>
      <c r="F103" s="204"/>
      <c r="G103" s="204"/>
      <c r="H103" s="204"/>
      <c r="I103" s="205"/>
      <c r="J103" s="206">
        <f>J554</f>
        <v>0</v>
      </c>
      <c r="K103" s="202"/>
      <c r="L103" s="20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202"/>
      <c r="D104" s="203" t="s">
        <v>174</v>
      </c>
      <c r="E104" s="204"/>
      <c r="F104" s="204"/>
      <c r="G104" s="204"/>
      <c r="H104" s="204"/>
      <c r="I104" s="205"/>
      <c r="J104" s="206">
        <f>J555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184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187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176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8" t="str">
        <f>E7</f>
        <v>Rekonstrukce TT na ul. Pavlova vč. zastávky Rodimcevova</v>
      </c>
      <c r="F114" s="33"/>
      <c r="G114" s="33"/>
      <c r="H114" s="33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160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SO 18-01 - Místní komunikace (OKAS)</v>
      </c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Ostrava</v>
      </c>
      <c r="G118" s="41"/>
      <c r="H118" s="41"/>
      <c r="I118" s="148" t="s">
        <v>21</v>
      </c>
      <c r="J118" s="80" t="str">
        <f>IF(J12="","",J12)</f>
        <v>19. 11. 2019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 xml:space="preserve"> </v>
      </c>
      <c r="G120" s="41"/>
      <c r="H120" s="41"/>
      <c r="I120" s="148" t="s">
        <v>29</v>
      </c>
      <c r="J120" s="37" t="str">
        <f>E21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148" t="s">
        <v>31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8"/>
      <c r="B123" s="209"/>
      <c r="C123" s="210" t="s">
        <v>177</v>
      </c>
      <c r="D123" s="211" t="s">
        <v>58</v>
      </c>
      <c r="E123" s="211" t="s">
        <v>54</v>
      </c>
      <c r="F123" s="211" t="s">
        <v>55</v>
      </c>
      <c r="G123" s="211" t="s">
        <v>178</v>
      </c>
      <c r="H123" s="211" t="s">
        <v>179</v>
      </c>
      <c r="I123" s="212" t="s">
        <v>180</v>
      </c>
      <c r="J123" s="211" t="s">
        <v>164</v>
      </c>
      <c r="K123" s="213" t="s">
        <v>181</v>
      </c>
      <c r="L123" s="214"/>
      <c r="M123" s="101" t="s">
        <v>1</v>
      </c>
      <c r="N123" s="102" t="s">
        <v>37</v>
      </c>
      <c r="O123" s="102" t="s">
        <v>182</v>
      </c>
      <c r="P123" s="102" t="s">
        <v>183</v>
      </c>
      <c r="Q123" s="102" t="s">
        <v>184</v>
      </c>
      <c r="R123" s="102" t="s">
        <v>185</v>
      </c>
      <c r="S123" s="102" t="s">
        <v>186</v>
      </c>
      <c r="T123" s="103" t="s">
        <v>187</v>
      </c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</row>
    <row r="124" s="2" customFormat="1" ht="22.8" customHeight="1">
      <c r="A124" s="39"/>
      <c r="B124" s="40"/>
      <c r="C124" s="108" t="s">
        <v>188</v>
      </c>
      <c r="D124" s="41"/>
      <c r="E124" s="41"/>
      <c r="F124" s="41"/>
      <c r="G124" s="41"/>
      <c r="H124" s="41"/>
      <c r="I124" s="145"/>
      <c r="J124" s="215">
        <f>BK124</f>
        <v>0</v>
      </c>
      <c r="K124" s="41"/>
      <c r="L124" s="45"/>
      <c r="M124" s="104"/>
      <c r="N124" s="216"/>
      <c r="O124" s="105"/>
      <c r="P124" s="217">
        <f>P125</f>
        <v>0</v>
      </c>
      <c r="Q124" s="105"/>
      <c r="R124" s="217">
        <f>R125</f>
        <v>573.31444339999996</v>
      </c>
      <c r="S124" s="105"/>
      <c r="T124" s="218">
        <f>T125</f>
        <v>587.56427999999994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166</v>
      </c>
      <c r="BK124" s="219">
        <f>BK125</f>
        <v>0</v>
      </c>
    </row>
    <row r="125" s="12" customFormat="1" ht="25.92" customHeight="1">
      <c r="A125" s="12"/>
      <c r="B125" s="220"/>
      <c r="C125" s="221"/>
      <c r="D125" s="222" t="s">
        <v>72</v>
      </c>
      <c r="E125" s="223" t="s">
        <v>189</v>
      </c>
      <c r="F125" s="223" t="s">
        <v>190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P126+P290+P471+P554</f>
        <v>0</v>
      </c>
      <c r="Q125" s="228"/>
      <c r="R125" s="229">
        <f>R126+R290+R471+R554</f>
        <v>573.31444339999996</v>
      </c>
      <c r="S125" s="228"/>
      <c r="T125" s="230">
        <f>T126+T290+T471+T554</f>
        <v>587.56427999999994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1" t="s">
        <v>81</v>
      </c>
      <c r="AT125" s="232" t="s">
        <v>72</v>
      </c>
      <c r="AU125" s="232" t="s">
        <v>73</v>
      </c>
      <c r="AY125" s="231" t="s">
        <v>191</v>
      </c>
      <c r="BK125" s="233">
        <f>BK126+BK290+BK471+BK554</f>
        <v>0</v>
      </c>
    </row>
    <row r="126" s="12" customFormat="1" ht="22.8" customHeight="1">
      <c r="A126" s="12"/>
      <c r="B126" s="220"/>
      <c r="C126" s="221"/>
      <c r="D126" s="222" t="s">
        <v>72</v>
      </c>
      <c r="E126" s="234" t="s">
        <v>192</v>
      </c>
      <c r="F126" s="234" t="s">
        <v>193</v>
      </c>
      <c r="G126" s="221"/>
      <c r="H126" s="221"/>
      <c r="I126" s="224"/>
      <c r="J126" s="235">
        <f>BK126</f>
        <v>0</v>
      </c>
      <c r="K126" s="221"/>
      <c r="L126" s="226"/>
      <c r="M126" s="227"/>
      <c r="N126" s="228"/>
      <c r="O126" s="228"/>
      <c r="P126" s="229">
        <f>SUM(P127:P289)</f>
        <v>0</v>
      </c>
      <c r="Q126" s="228"/>
      <c r="R126" s="229">
        <f>SUM(R127:R289)</f>
        <v>1.3173329999999996</v>
      </c>
      <c r="S126" s="228"/>
      <c r="T126" s="230">
        <f>SUM(T127:T289)</f>
        <v>584.73727999999994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1" t="s">
        <v>81</v>
      </c>
      <c r="AT126" s="232" t="s">
        <v>72</v>
      </c>
      <c r="AU126" s="232" t="s">
        <v>81</v>
      </c>
      <c r="AY126" s="231" t="s">
        <v>191</v>
      </c>
      <c r="BK126" s="233">
        <f>SUM(BK127:BK289)</f>
        <v>0</v>
      </c>
    </row>
    <row r="127" s="2" customFormat="1" ht="21.75" customHeight="1">
      <c r="A127" s="39"/>
      <c r="B127" s="40"/>
      <c r="C127" s="236" t="s">
        <v>81</v>
      </c>
      <c r="D127" s="236" t="s">
        <v>194</v>
      </c>
      <c r="E127" s="237" t="s">
        <v>2777</v>
      </c>
      <c r="F127" s="238" t="s">
        <v>2778</v>
      </c>
      <c r="G127" s="239" t="s">
        <v>197</v>
      </c>
      <c r="H127" s="240">
        <v>58.700000000000003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0.29499999999999998</v>
      </c>
      <c r="T127" s="245">
        <f>S127*H127</f>
        <v>17.316500000000001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2779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2778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13" customFormat="1">
      <c r="A129" s="13"/>
      <c r="B129" s="252"/>
      <c r="C129" s="253"/>
      <c r="D129" s="248" t="s">
        <v>201</v>
      </c>
      <c r="E129" s="254" t="s">
        <v>1</v>
      </c>
      <c r="F129" s="255" t="s">
        <v>2780</v>
      </c>
      <c r="G129" s="253"/>
      <c r="H129" s="254" t="s">
        <v>1</v>
      </c>
      <c r="I129" s="256"/>
      <c r="J129" s="253"/>
      <c r="K129" s="253"/>
      <c r="L129" s="257"/>
      <c r="M129" s="258"/>
      <c r="N129" s="259"/>
      <c r="O129" s="259"/>
      <c r="P129" s="259"/>
      <c r="Q129" s="259"/>
      <c r="R129" s="259"/>
      <c r="S129" s="259"/>
      <c r="T129" s="26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1" t="s">
        <v>201</v>
      </c>
      <c r="AU129" s="261" t="s">
        <v>83</v>
      </c>
      <c r="AV129" s="13" t="s">
        <v>81</v>
      </c>
      <c r="AW129" s="13" t="s">
        <v>30</v>
      </c>
      <c r="AX129" s="13" t="s">
        <v>73</v>
      </c>
      <c r="AY129" s="261" t="s">
        <v>191</v>
      </c>
    </row>
    <row r="130" s="14" customFormat="1">
      <c r="A130" s="14"/>
      <c r="B130" s="262"/>
      <c r="C130" s="263"/>
      <c r="D130" s="248" t="s">
        <v>201</v>
      </c>
      <c r="E130" s="264" t="s">
        <v>1</v>
      </c>
      <c r="F130" s="265" t="s">
        <v>2781</v>
      </c>
      <c r="G130" s="263"/>
      <c r="H130" s="266">
        <v>58.700000000000003</v>
      </c>
      <c r="I130" s="267"/>
      <c r="J130" s="263"/>
      <c r="K130" s="263"/>
      <c r="L130" s="268"/>
      <c r="M130" s="269"/>
      <c r="N130" s="270"/>
      <c r="O130" s="270"/>
      <c r="P130" s="270"/>
      <c r="Q130" s="270"/>
      <c r="R130" s="270"/>
      <c r="S130" s="270"/>
      <c r="T130" s="27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72" t="s">
        <v>201</v>
      </c>
      <c r="AU130" s="272" t="s">
        <v>83</v>
      </c>
      <c r="AV130" s="14" t="s">
        <v>83</v>
      </c>
      <c r="AW130" s="14" t="s">
        <v>30</v>
      </c>
      <c r="AX130" s="14" t="s">
        <v>73</v>
      </c>
      <c r="AY130" s="272" t="s">
        <v>191</v>
      </c>
    </row>
    <row r="131" s="15" customFormat="1">
      <c r="A131" s="15"/>
      <c r="B131" s="273"/>
      <c r="C131" s="274"/>
      <c r="D131" s="248" t="s">
        <v>201</v>
      </c>
      <c r="E131" s="275" t="s">
        <v>1</v>
      </c>
      <c r="F131" s="276" t="s">
        <v>205</v>
      </c>
      <c r="G131" s="274"/>
      <c r="H131" s="277">
        <v>58.700000000000003</v>
      </c>
      <c r="I131" s="278"/>
      <c r="J131" s="274"/>
      <c r="K131" s="274"/>
      <c r="L131" s="279"/>
      <c r="M131" s="280"/>
      <c r="N131" s="281"/>
      <c r="O131" s="281"/>
      <c r="P131" s="281"/>
      <c r="Q131" s="281"/>
      <c r="R131" s="281"/>
      <c r="S131" s="281"/>
      <c r="T131" s="28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3" t="s">
        <v>201</v>
      </c>
      <c r="AU131" s="283" t="s">
        <v>83</v>
      </c>
      <c r="AV131" s="15" t="s">
        <v>198</v>
      </c>
      <c r="AW131" s="15" t="s">
        <v>30</v>
      </c>
      <c r="AX131" s="15" t="s">
        <v>81</v>
      </c>
      <c r="AY131" s="283" t="s">
        <v>191</v>
      </c>
    </row>
    <row r="132" s="2" customFormat="1" ht="33" customHeight="1">
      <c r="A132" s="39"/>
      <c r="B132" s="40"/>
      <c r="C132" s="236" t="s">
        <v>83</v>
      </c>
      <c r="D132" s="236" t="s">
        <v>194</v>
      </c>
      <c r="E132" s="237" t="s">
        <v>195</v>
      </c>
      <c r="F132" s="238" t="s">
        <v>196</v>
      </c>
      <c r="G132" s="239" t="s">
        <v>197</v>
      </c>
      <c r="H132" s="240">
        <v>3.9399999999999999</v>
      </c>
      <c r="I132" s="241"/>
      <c r="J132" s="240">
        <f>ROUND(I132*H132,2)</f>
        <v>0</v>
      </c>
      <c r="K132" s="238" t="s">
        <v>1</v>
      </c>
      <c r="L132" s="45"/>
      <c r="M132" s="242" t="s">
        <v>1</v>
      </c>
      <c r="N132" s="243" t="s">
        <v>38</v>
      </c>
      <c r="O132" s="92"/>
      <c r="P132" s="244">
        <f>O132*H132</f>
        <v>0</v>
      </c>
      <c r="Q132" s="244">
        <v>0</v>
      </c>
      <c r="R132" s="244">
        <f>Q132*H132</f>
        <v>0</v>
      </c>
      <c r="S132" s="244">
        <v>0.41699999999999998</v>
      </c>
      <c r="T132" s="245">
        <f>S132*H132</f>
        <v>1.6429799999999999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6" t="s">
        <v>198</v>
      </c>
      <c r="AT132" s="246" t="s">
        <v>194</v>
      </c>
      <c r="AU132" s="246" t="s">
        <v>83</v>
      </c>
      <c r="AY132" s="18" t="s">
        <v>191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8" t="s">
        <v>81</v>
      </c>
      <c r="BK132" s="247">
        <f>ROUND(I132*H132,2)</f>
        <v>0</v>
      </c>
      <c r="BL132" s="18" t="s">
        <v>198</v>
      </c>
      <c r="BM132" s="246" t="s">
        <v>2782</v>
      </c>
    </row>
    <row r="133" s="2" customFormat="1">
      <c r="A133" s="39"/>
      <c r="B133" s="40"/>
      <c r="C133" s="41"/>
      <c r="D133" s="248" t="s">
        <v>200</v>
      </c>
      <c r="E133" s="41"/>
      <c r="F133" s="249" t="s">
        <v>196</v>
      </c>
      <c r="G133" s="41"/>
      <c r="H133" s="41"/>
      <c r="I133" s="145"/>
      <c r="J133" s="41"/>
      <c r="K133" s="41"/>
      <c r="L133" s="45"/>
      <c r="M133" s="250"/>
      <c r="N133" s="251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200</v>
      </c>
      <c r="AU133" s="18" t="s">
        <v>83</v>
      </c>
    </row>
    <row r="134" s="13" customFormat="1">
      <c r="A134" s="13"/>
      <c r="B134" s="252"/>
      <c r="C134" s="253"/>
      <c r="D134" s="248" t="s">
        <v>201</v>
      </c>
      <c r="E134" s="254" t="s">
        <v>1</v>
      </c>
      <c r="F134" s="255" t="s">
        <v>2783</v>
      </c>
      <c r="G134" s="253"/>
      <c r="H134" s="254" t="s">
        <v>1</v>
      </c>
      <c r="I134" s="256"/>
      <c r="J134" s="253"/>
      <c r="K134" s="253"/>
      <c r="L134" s="257"/>
      <c r="M134" s="258"/>
      <c r="N134" s="259"/>
      <c r="O134" s="259"/>
      <c r="P134" s="259"/>
      <c r="Q134" s="259"/>
      <c r="R134" s="259"/>
      <c r="S134" s="259"/>
      <c r="T134" s="26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1" t="s">
        <v>201</v>
      </c>
      <c r="AU134" s="261" t="s">
        <v>83</v>
      </c>
      <c r="AV134" s="13" t="s">
        <v>81</v>
      </c>
      <c r="AW134" s="13" t="s">
        <v>30</v>
      </c>
      <c r="AX134" s="13" t="s">
        <v>73</v>
      </c>
      <c r="AY134" s="261" t="s">
        <v>191</v>
      </c>
    </row>
    <row r="135" s="13" customFormat="1">
      <c r="A135" s="13"/>
      <c r="B135" s="252"/>
      <c r="C135" s="253"/>
      <c r="D135" s="248" t="s">
        <v>201</v>
      </c>
      <c r="E135" s="254" t="s">
        <v>1</v>
      </c>
      <c r="F135" s="255" t="s">
        <v>2784</v>
      </c>
      <c r="G135" s="253"/>
      <c r="H135" s="254" t="s">
        <v>1</v>
      </c>
      <c r="I135" s="256"/>
      <c r="J135" s="253"/>
      <c r="K135" s="253"/>
      <c r="L135" s="257"/>
      <c r="M135" s="258"/>
      <c r="N135" s="259"/>
      <c r="O135" s="259"/>
      <c r="P135" s="259"/>
      <c r="Q135" s="259"/>
      <c r="R135" s="259"/>
      <c r="S135" s="259"/>
      <c r="T135" s="26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1" t="s">
        <v>201</v>
      </c>
      <c r="AU135" s="261" t="s">
        <v>83</v>
      </c>
      <c r="AV135" s="13" t="s">
        <v>81</v>
      </c>
      <c r="AW135" s="13" t="s">
        <v>30</v>
      </c>
      <c r="AX135" s="13" t="s">
        <v>73</v>
      </c>
      <c r="AY135" s="261" t="s">
        <v>191</v>
      </c>
    </row>
    <row r="136" s="14" customFormat="1">
      <c r="A136" s="14"/>
      <c r="B136" s="262"/>
      <c r="C136" s="263"/>
      <c r="D136" s="248" t="s">
        <v>201</v>
      </c>
      <c r="E136" s="264" t="s">
        <v>1</v>
      </c>
      <c r="F136" s="265" t="s">
        <v>2785</v>
      </c>
      <c r="G136" s="263"/>
      <c r="H136" s="266">
        <v>3.5</v>
      </c>
      <c r="I136" s="267"/>
      <c r="J136" s="263"/>
      <c r="K136" s="263"/>
      <c r="L136" s="268"/>
      <c r="M136" s="269"/>
      <c r="N136" s="270"/>
      <c r="O136" s="270"/>
      <c r="P136" s="270"/>
      <c r="Q136" s="270"/>
      <c r="R136" s="270"/>
      <c r="S136" s="270"/>
      <c r="T136" s="27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2" t="s">
        <v>201</v>
      </c>
      <c r="AU136" s="272" t="s">
        <v>83</v>
      </c>
      <c r="AV136" s="14" t="s">
        <v>83</v>
      </c>
      <c r="AW136" s="14" t="s">
        <v>30</v>
      </c>
      <c r="AX136" s="14" t="s">
        <v>73</v>
      </c>
      <c r="AY136" s="272" t="s">
        <v>191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2786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83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3" customFormat="1">
      <c r="A138" s="13"/>
      <c r="B138" s="252"/>
      <c r="C138" s="253"/>
      <c r="D138" s="248" t="s">
        <v>201</v>
      </c>
      <c r="E138" s="254" t="s">
        <v>1</v>
      </c>
      <c r="F138" s="255" t="s">
        <v>2787</v>
      </c>
      <c r="G138" s="253"/>
      <c r="H138" s="254" t="s">
        <v>1</v>
      </c>
      <c r="I138" s="256"/>
      <c r="J138" s="253"/>
      <c r="K138" s="253"/>
      <c r="L138" s="257"/>
      <c r="M138" s="258"/>
      <c r="N138" s="259"/>
      <c r="O138" s="259"/>
      <c r="P138" s="259"/>
      <c r="Q138" s="259"/>
      <c r="R138" s="259"/>
      <c r="S138" s="259"/>
      <c r="T138" s="26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1" t="s">
        <v>201</v>
      </c>
      <c r="AU138" s="261" t="s">
        <v>83</v>
      </c>
      <c r="AV138" s="13" t="s">
        <v>81</v>
      </c>
      <c r="AW138" s="13" t="s">
        <v>30</v>
      </c>
      <c r="AX138" s="13" t="s">
        <v>73</v>
      </c>
      <c r="AY138" s="261" t="s">
        <v>191</v>
      </c>
    </row>
    <row r="139" s="14" customFormat="1">
      <c r="A139" s="14"/>
      <c r="B139" s="262"/>
      <c r="C139" s="263"/>
      <c r="D139" s="248" t="s">
        <v>201</v>
      </c>
      <c r="E139" s="264" t="s">
        <v>1</v>
      </c>
      <c r="F139" s="265" t="s">
        <v>2788</v>
      </c>
      <c r="G139" s="263"/>
      <c r="H139" s="266">
        <v>0.44</v>
      </c>
      <c r="I139" s="267"/>
      <c r="J139" s="263"/>
      <c r="K139" s="263"/>
      <c r="L139" s="268"/>
      <c r="M139" s="269"/>
      <c r="N139" s="270"/>
      <c r="O139" s="270"/>
      <c r="P139" s="270"/>
      <c r="Q139" s="270"/>
      <c r="R139" s="270"/>
      <c r="S139" s="270"/>
      <c r="T139" s="27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2" t="s">
        <v>201</v>
      </c>
      <c r="AU139" s="272" t="s">
        <v>83</v>
      </c>
      <c r="AV139" s="14" t="s">
        <v>83</v>
      </c>
      <c r="AW139" s="14" t="s">
        <v>30</v>
      </c>
      <c r="AX139" s="14" t="s">
        <v>73</v>
      </c>
      <c r="AY139" s="272" t="s">
        <v>191</v>
      </c>
    </row>
    <row r="140" s="15" customFormat="1">
      <c r="A140" s="15"/>
      <c r="B140" s="273"/>
      <c r="C140" s="274"/>
      <c r="D140" s="248" t="s">
        <v>201</v>
      </c>
      <c r="E140" s="275" t="s">
        <v>1</v>
      </c>
      <c r="F140" s="276" t="s">
        <v>205</v>
      </c>
      <c r="G140" s="274"/>
      <c r="H140" s="277">
        <v>3.9399999999999999</v>
      </c>
      <c r="I140" s="278"/>
      <c r="J140" s="274"/>
      <c r="K140" s="274"/>
      <c r="L140" s="279"/>
      <c r="M140" s="280"/>
      <c r="N140" s="281"/>
      <c r="O140" s="281"/>
      <c r="P140" s="281"/>
      <c r="Q140" s="281"/>
      <c r="R140" s="281"/>
      <c r="S140" s="281"/>
      <c r="T140" s="28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83" t="s">
        <v>201</v>
      </c>
      <c r="AU140" s="283" t="s">
        <v>83</v>
      </c>
      <c r="AV140" s="15" t="s">
        <v>198</v>
      </c>
      <c r="AW140" s="15" t="s">
        <v>30</v>
      </c>
      <c r="AX140" s="15" t="s">
        <v>81</v>
      </c>
      <c r="AY140" s="283" t="s">
        <v>191</v>
      </c>
    </row>
    <row r="141" s="2" customFormat="1" ht="21.75" customHeight="1">
      <c r="A141" s="39"/>
      <c r="B141" s="40"/>
      <c r="C141" s="236" t="s">
        <v>212</v>
      </c>
      <c r="D141" s="236" t="s">
        <v>194</v>
      </c>
      <c r="E141" s="237" t="s">
        <v>206</v>
      </c>
      <c r="F141" s="238" t="s">
        <v>207</v>
      </c>
      <c r="G141" s="239" t="s">
        <v>197</v>
      </c>
      <c r="H141" s="240">
        <v>35.450000000000003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0.41699999999999998</v>
      </c>
      <c r="T141" s="245">
        <f>S141*H141</f>
        <v>14.78265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2789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207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2790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83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2791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83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2792</v>
      </c>
      <c r="G145" s="263"/>
      <c r="H145" s="266">
        <v>31.460000000000001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83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3" customFormat="1">
      <c r="A146" s="13"/>
      <c r="B146" s="252"/>
      <c r="C146" s="253"/>
      <c r="D146" s="248" t="s">
        <v>201</v>
      </c>
      <c r="E146" s="254" t="s">
        <v>1</v>
      </c>
      <c r="F146" s="255" t="s">
        <v>2793</v>
      </c>
      <c r="G146" s="253"/>
      <c r="H146" s="254" t="s">
        <v>1</v>
      </c>
      <c r="I146" s="256"/>
      <c r="J146" s="253"/>
      <c r="K146" s="253"/>
      <c r="L146" s="257"/>
      <c r="M146" s="258"/>
      <c r="N146" s="259"/>
      <c r="O146" s="259"/>
      <c r="P146" s="259"/>
      <c r="Q146" s="259"/>
      <c r="R146" s="259"/>
      <c r="S146" s="259"/>
      <c r="T146" s="26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1" t="s">
        <v>201</v>
      </c>
      <c r="AU146" s="261" t="s">
        <v>83</v>
      </c>
      <c r="AV146" s="13" t="s">
        <v>81</v>
      </c>
      <c r="AW146" s="13" t="s">
        <v>30</v>
      </c>
      <c r="AX146" s="13" t="s">
        <v>73</v>
      </c>
      <c r="AY146" s="261" t="s">
        <v>191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2791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4" customFormat="1">
      <c r="A148" s="14"/>
      <c r="B148" s="262"/>
      <c r="C148" s="263"/>
      <c r="D148" s="248" t="s">
        <v>201</v>
      </c>
      <c r="E148" s="264" t="s">
        <v>1</v>
      </c>
      <c r="F148" s="265" t="s">
        <v>2794</v>
      </c>
      <c r="G148" s="263"/>
      <c r="H148" s="266">
        <v>3.9900000000000002</v>
      </c>
      <c r="I148" s="267"/>
      <c r="J148" s="263"/>
      <c r="K148" s="263"/>
      <c r="L148" s="268"/>
      <c r="M148" s="269"/>
      <c r="N148" s="270"/>
      <c r="O148" s="270"/>
      <c r="P148" s="270"/>
      <c r="Q148" s="270"/>
      <c r="R148" s="270"/>
      <c r="S148" s="270"/>
      <c r="T148" s="27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2" t="s">
        <v>201</v>
      </c>
      <c r="AU148" s="272" t="s">
        <v>83</v>
      </c>
      <c r="AV148" s="14" t="s">
        <v>83</v>
      </c>
      <c r="AW148" s="14" t="s">
        <v>30</v>
      </c>
      <c r="AX148" s="14" t="s">
        <v>73</v>
      </c>
      <c r="AY148" s="272" t="s">
        <v>191</v>
      </c>
    </row>
    <row r="149" s="15" customFormat="1">
      <c r="A149" s="15"/>
      <c r="B149" s="273"/>
      <c r="C149" s="274"/>
      <c r="D149" s="248" t="s">
        <v>201</v>
      </c>
      <c r="E149" s="275" t="s">
        <v>1</v>
      </c>
      <c r="F149" s="276" t="s">
        <v>205</v>
      </c>
      <c r="G149" s="274"/>
      <c r="H149" s="277">
        <v>35.450000000000003</v>
      </c>
      <c r="I149" s="278"/>
      <c r="J149" s="274"/>
      <c r="K149" s="274"/>
      <c r="L149" s="279"/>
      <c r="M149" s="280"/>
      <c r="N149" s="281"/>
      <c r="O149" s="281"/>
      <c r="P149" s="281"/>
      <c r="Q149" s="281"/>
      <c r="R149" s="281"/>
      <c r="S149" s="281"/>
      <c r="T149" s="28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3" t="s">
        <v>201</v>
      </c>
      <c r="AU149" s="283" t="s">
        <v>83</v>
      </c>
      <c r="AV149" s="15" t="s">
        <v>198</v>
      </c>
      <c r="AW149" s="15" t="s">
        <v>30</v>
      </c>
      <c r="AX149" s="15" t="s">
        <v>81</v>
      </c>
      <c r="AY149" s="283" t="s">
        <v>191</v>
      </c>
    </row>
    <row r="150" s="2" customFormat="1" ht="16.5" customHeight="1">
      <c r="A150" s="39"/>
      <c r="B150" s="40"/>
      <c r="C150" s="236" t="s">
        <v>198</v>
      </c>
      <c r="D150" s="236" t="s">
        <v>194</v>
      </c>
      <c r="E150" s="237" t="s">
        <v>213</v>
      </c>
      <c r="F150" s="238" t="s">
        <v>214</v>
      </c>
      <c r="G150" s="239" t="s">
        <v>215</v>
      </c>
      <c r="H150" s="240">
        <v>205.94999999999999</v>
      </c>
      <c r="I150" s="241"/>
      <c r="J150" s="240">
        <f>ROUND(I150*H150,2)</f>
        <v>0</v>
      </c>
      <c r="K150" s="238" t="s">
        <v>1</v>
      </c>
      <c r="L150" s="45"/>
      <c r="M150" s="242" t="s">
        <v>1</v>
      </c>
      <c r="N150" s="243" t="s">
        <v>38</v>
      </c>
      <c r="O150" s="92"/>
      <c r="P150" s="244">
        <f>O150*H150</f>
        <v>0</v>
      </c>
      <c r="Q150" s="244">
        <v>0</v>
      </c>
      <c r="R150" s="244">
        <f>Q150*H150</f>
        <v>0</v>
      </c>
      <c r="S150" s="244">
        <v>0.22</v>
      </c>
      <c r="T150" s="245">
        <f>S150*H150</f>
        <v>45.308999999999998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6" t="s">
        <v>198</v>
      </c>
      <c r="AT150" s="246" t="s">
        <v>194</v>
      </c>
      <c r="AU150" s="246" t="s">
        <v>83</v>
      </c>
      <c r="AY150" s="18" t="s">
        <v>191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18" t="s">
        <v>81</v>
      </c>
      <c r="BK150" s="247">
        <f>ROUND(I150*H150,2)</f>
        <v>0</v>
      </c>
      <c r="BL150" s="18" t="s">
        <v>198</v>
      </c>
      <c r="BM150" s="246" t="s">
        <v>2795</v>
      </c>
    </row>
    <row r="151" s="2" customFormat="1">
      <c r="A151" s="39"/>
      <c r="B151" s="40"/>
      <c r="C151" s="41"/>
      <c r="D151" s="248" t="s">
        <v>200</v>
      </c>
      <c r="E151" s="41"/>
      <c r="F151" s="249" t="s">
        <v>214</v>
      </c>
      <c r="G151" s="41"/>
      <c r="H151" s="41"/>
      <c r="I151" s="145"/>
      <c r="J151" s="41"/>
      <c r="K151" s="41"/>
      <c r="L151" s="45"/>
      <c r="M151" s="250"/>
      <c r="N151" s="251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200</v>
      </c>
      <c r="AU151" s="18" t="s">
        <v>83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2796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83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4" customFormat="1">
      <c r="A153" s="14"/>
      <c r="B153" s="262"/>
      <c r="C153" s="263"/>
      <c r="D153" s="248" t="s">
        <v>201</v>
      </c>
      <c r="E153" s="264" t="s">
        <v>1</v>
      </c>
      <c r="F153" s="265" t="s">
        <v>2797</v>
      </c>
      <c r="G153" s="263"/>
      <c r="H153" s="266">
        <v>82.379999999999995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2" t="s">
        <v>201</v>
      </c>
      <c r="AU153" s="272" t="s">
        <v>83</v>
      </c>
      <c r="AV153" s="14" t="s">
        <v>83</v>
      </c>
      <c r="AW153" s="14" t="s">
        <v>30</v>
      </c>
      <c r="AX153" s="14" t="s">
        <v>73</v>
      </c>
      <c r="AY153" s="272" t="s">
        <v>191</v>
      </c>
    </row>
    <row r="154" s="13" customFormat="1">
      <c r="A154" s="13"/>
      <c r="B154" s="252"/>
      <c r="C154" s="253"/>
      <c r="D154" s="248" t="s">
        <v>201</v>
      </c>
      <c r="E154" s="254" t="s">
        <v>1</v>
      </c>
      <c r="F154" s="255" t="s">
        <v>2798</v>
      </c>
      <c r="G154" s="253"/>
      <c r="H154" s="254" t="s">
        <v>1</v>
      </c>
      <c r="I154" s="256"/>
      <c r="J154" s="253"/>
      <c r="K154" s="253"/>
      <c r="L154" s="257"/>
      <c r="M154" s="258"/>
      <c r="N154" s="259"/>
      <c r="O154" s="259"/>
      <c r="P154" s="259"/>
      <c r="Q154" s="259"/>
      <c r="R154" s="259"/>
      <c r="S154" s="259"/>
      <c r="T154" s="26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1" t="s">
        <v>201</v>
      </c>
      <c r="AU154" s="261" t="s">
        <v>83</v>
      </c>
      <c r="AV154" s="13" t="s">
        <v>81</v>
      </c>
      <c r="AW154" s="13" t="s">
        <v>30</v>
      </c>
      <c r="AX154" s="13" t="s">
        <v>73</v>
      </c>
      <c r="AY154" s="261" t="s">
        <v>191</v>
      </c>
    </row>
    <row r="155" s="14" customFormat="1">
      <c r="A155" s="14"/>
      <c r="B155" s="262"/>
      <c r="C155" s="263"/>
      <c r="D155" s="248" t="s">
        <v>201</v>
      </c>
      <c r="E155" s="264" t="s">
        <v>1</v>
      </c>
      <c r="F155" s="265" t="s">
        <v>2799</v>
      </c>
      <c r="G155" s="263"/>
      <c r="H155" s="266">
        <v>123.56999999999999</v>
      </c>
      <c r="I155" s="267"/>
      <c r="J155" s="263"/>
      <c r="K155" s="263"/>
      <c r="L155" s="268"/>
      <c r="M155" s="269"/>
      <c r="N155" s="270"/>
      <c r="O155" s="270"/>
      <c r="P155" s="270"/>
      <c r="Q155" s="270"/>
      <c r="R155" s="270"/>
      <c r="S155" s="270"/>
      <c r="T155" s="27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2" t="s">
        <v>201</v>
      </c>
      <c r="AU155" s="272" t="s">
        <v>83</v>
      </c>
      <c r="AV155" s="14" t="s">
        <v>83</v>
      </c>
      <c r="AW155" s="14" t="s">
        <v>30</v>
      </c>
      <c r="AX155" s="14" t="s">
        <v>73</v>
      </c>
      <c r="AY155" s="272" t="s">
        <v>191</v>
      </c>
    </row>
    <row r="156" s="15" customFormat="1">
      <c r="A156" s="15"/>
      <c r="B156" s="273"/>
      <c r="C156" s="274"/>
      <c r="D156" s="248" t="s">
        <v>201</v>
      </c>
      <c r="E156" s="275" t="s">
        <v>1</v>
      </c>
      <c r="F156" s="276" t="s">
        <v>205</v>
      </c>
      <c r="G156" s="274"/>
      <c r="H156" s="277">
        <v>205.94999999999999</v>
      </c>
      <c r="I156" s="278"/>
      <c r="J156" s="274"/>
      <c r="K156" s="274"/>
      <c r="L156" s="279"/>
      <c r="M156" s="280"/>
      <c r="N156" s="281"/>
      <c r="O156" s="281"/>
      <c r="P156" s="281"/>
      <c r="Q156" s="281"/>
      <c r="R156" s="281"/>
      <c r="S156" s="281"/>
      <c r="T156" s="282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3" t="s">
        <v>201</v>
      </c>
      <c r="AU156" s="283" t="s">
        <v>83</v>
      </c>
      <c r="AV156" s="15" t="s">
        <v>198</v>
      </c>
      <c r="AW156" s="15" t="s">
        <v>30</v>
      </c>
      <c r="AX156" s="15" t="s">
        <v>81</v>
      </c>
      <c r="AY156" s="283" t="s">
        <v>191</v>
      </c>
    </row>
    <row r="157" s="2" customFormat="1" ht="16.5" customHeight="1">
      <c r="A157" s="39"/>
      <c r="B157" s="40"/>
      <c r="C157" s="236" t="s">
        <v>229</v>
      </c>
      <c r="D157" s="236" t="s">
        <v>194</v>
      </c>
      <c r="E157" s="237" t="s">
        <v>890</v>
      </c>
      <c r="F157" s="238" t="s">
        <v>220</v>
      </c>
      <c r="G157" s="239" t="s">
        <v>215</v>
      </c>
      <c r="H157" s="240">
        <v>692.38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0.5</v>
      </c>
      <c r="T157" s="245">
        <f>S157*H157</f>
        <v>346.19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198</v>
      </c>
      <c r="AT157" s="246" t="s">
        <v>194</v>
      </c>
      <c r="AU157" s="246" t="s">
        <v>83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198</v>
      </c>
      <c r="BM157" s="246" t="s">
        <v>2800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220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83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2801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3" customFormat="1">
      <c r="A160" s="13"/>
      <c r="B160" s="252"/>
      <c r="C160" s="253"/>
      <c r="D160" s="248" t="s">
        <v>201</v>
      </c>
      <c r="E160" s="254" t="s">
        <v>1</v>
      </c>
      <c r="F160" s="255" t="s">
        <v>260</v>
      </c>
      <c r="G160" s="253"/>
      <c r="H160" s="254" t="s">
        <v>1</v>
      </c>
      <c r="I160" s="256"/>
      <c r="J160" s="253"/>
      <c r="K160" s="253"/>
      <c r="L160" s="257"/>
      <c r="M160" s="258"/>
      <c r="N160" s="259"/>
      <c r="O160" s="259"/>
      <c r="P160" s="259"/>
      <c r="Q160" s="259"/>
      <c r="R160" s="259"/>
      <c r="S160" s="259"/>
      <c r="T160" s="26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1" t="s">
        <v>201</v>
      </c>
      <c r="AU160" s="261" t="s">
        <v>83</v>
      </c>
      <c r="AV160" s="13" t="s">
        <v>81</v>
      </c>
      <c r="AW160" s="13" t="s">
        <v>30</v>
      </c>
      <c r="AX160" s="13" t="s">
        <v>73</v>
      </c>
      <c r="AY160" s="261" t="s">
        <v>191</v>
      </c>
    </row>
    <row r="161" s="14" customFormat="1">
      <c r="A161" s="14"/>
      <c r="B161" s="262"/>
      <c r="C161" s="263"/>
      <c r="D161" s="248" t="s">
        <v>201</v>
      </c>
      <c r="E161" s="264" t="s">
        <v>1</v>
      </c>
      <c r="F161" s="265" t="s">
        <v>2802</v>
      </c>
      <c r="G161" s="263"/>
      <c r="H161" s="266">
        <v>87.569999999999993</v>
      </c>
      <c r="I161" s="267"/>
      <c r="J161" s="263"/>
      <c r="K161" s="263"/>
      <c r="L161" s="268"/>
      <c r="M161" s="269"/>
      <c r="N161" s="270"/>
      <c r="O161" s="270"/>
      <c r="P161" s="270"/>
      <c r="Q161" s="270"/>
      <c r="R161" s="270"/>
      <c r="S161" s="270"/>
      <c r="T161" s="27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2" t="s">
        <v>201</v>
      </c>
      <c r="AU161" s="272" t="s">
        <v>83</v>
      </c>
      <c r="AV161" s="14" t="s">
        <v>83</v>
      </c>
      <c r="AW161" s="14" t="s">
        <v>30</v>
      </c>
      <c r="AX161" s="14" t="s">
        <v>73</v>
      </c>
      <c r="AY161" s="272" t="s">
        <v>191</v>
      </c>
    </row>
    <row r="162" s="13" customFormat="1">
      <c r="A162" s="13"/>
      <c r="B162" s="252"/>
      <c r="C162" s="253"/>
      <c r="D162" s="248" t="s">
        <v>201</v>
      </c>
      <c r="E162" s="254" t="s">
        <v>1</v>
      </c>
      <c r="F162" s="255" t="s">
        <v>2803</v>
      </c>
      <c r="G162" s="253"/>
      <c r="H162" s="254" t="s">
        <v>1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1" t="s">
        <v>201</v>
      </c>
      <c r="AU162" s="261" t="s">
        <v>83</v>
      </c>
      <c r="AV162" s="13" t="s">
        <v>81</v>
      </c>
      <c r="AW162" s="13" t="s">
        <v>30</v>
      </c>
      <c r="AX162" s="13" t="s">
        <v>73</v>
      </c>
      <c r="AY162" s="261" t="s">
        <v>191</v>
      </c>
    </row>
    <row r="163" s="13" customFormat="1">
      <c r="A163" s="13"/>
      <c r="B163" s="252"/>
      <c r="C163" s="253"/>
      <c r="D163" s="248" t="s">
        <v>201</v>
      </c>
      <c r="E163" s="254" t="s">
        <v>1</v>
      </c>
      <c r="F163" s="255" t="s">
        <v>260</v>
      </c>
      <c r="G163" s="253"/>
      <c r="H163" s="254" t="s">
        <v>1</v>
      </c>
      <c r="I163" s="256"/>
      <c r="J163" s="253"/>
      <c r="K163" s="253"/>
      <c r="L163" s="257"/>
      <c r="M163" s="258"/>
      <c r="N163" s="259"/>
      <c r="O163" s="259"/>
      <c r="P163" s="259"/>
      <c r="Q163" s="259"/>
      <c r="R163" s="259"/>
      <c r="S163" s="259"/>
      <c r="T163" s="26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1" t="s">
        <v>201</v>
      </c>
      <c r="AU163" s="261" t="s">
        <v>83</v>
      </c>
      <c r="AV163" s="13" t="s">
        <v>81</v>
      </c>
      <c r="AW163" s="13" t="s">
        <v>30</v>
      </c>
      <c r="AX163" s="13" t="s">
        <v>73</v>
      </c>
      <c r="AY163" s="261" t="s">
        <v>191</v>
      </c>
    </row>
    <row r="164" s="14" customFormat="1">
      <c r="A164" s="14"/>
      <c r="B164" s="262"/>
      <c r="C164" s="263"/>
      <c r="D164" s="248" t="s">
        <v>201</v>
      </c>
      <c r="E164" s="264" t="s">
        <v>1</v>
      </c>
      <c r="F164" s="265" t="s">
        <v>2804</v>
      </c>
      <c r="G164" s="263"/>
      <c r="H164" s="266">
        <v>604.80999999999995</v>
      </c>
      <c r="I164" s="267"/>
      <c r="J164" s="263"/>
      <c r="K164" s="263"/>
      <c r="L164" s="268"/>
      <c r="M164" s="269"/>
      <c r="N164" s="270"/>
      <c r="O164" s="270"/>
      <c r="P164" s="270"/>
      <c r="Q164" s="270"/>
      <c r="R164" s="270"/>
      <c r="S164" s="270"/>
      <c r="T164" s="27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2" t="s">
        <v>201</v>
      </c>
      <c r="AU164" s="272" t="s">
        <v>83</v>
      </c>
      <c r="AV164" s="14" t="s">
        <v>83</v>
      </c>
      <c r="AW164" s="14" t="s">
        <v>30</v>
      </c>
      <c r="AX164" s="14" t="s">
        <v>73</v>
      </c>
      <c r="AY164" s="272" t="s">
        <v>191</v>
      </c>
    </row>
    <row r="165" s="15" customFormat="1">
      <c r="A165" s="15"/>
      <c r="B165" s="273"/>
      <c r="C165" s="274"/>
      <c r="D165" s="248" t="s">
        <v>201</v>
      </c>
      <c r="E165" s="275" t="s">
        <v>1</v>
      </c>
      <c r="F165" s="276" t="s">
        <v>205</v>
      </c>
      <c r="G165" s="274"/>
      <c r="H165" s="277">
        <v>692.37999999999988</v>
      </c>
      <c r="I165" s="278"/>
      <c r="J165" s="274"/>
      <c r="K165" s="274"/>
      <c r="L165" s="279"/>
      <c r="M165" s="280"/>
      <c r="N165" s="281"/>
      <c r="O165" s="281"/>
      <c r="P165" s="281"/>
      <c r="Q165" s="281"/>
      <c r="R165" s="281"/>
      <c r="S165" s="281"/>
      <c r="T165" s="282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83" t="s">
        <v>201</v>
      </c>
      <c r="AU165" s="283" t="s">
        <v>83</v>
      </c>
      <c r="AV165" s="15" t="s">
        <v>198</v>
      </c>
      <c r="AW165" s="15" t="s">
        <v>30</v>
      </c>
      <c r="AX165" s="15" t="s">
        <v>81</v>
      </c>
      <c r="AY165" s="283" t="s">
        <v>191</v>
      </c>
    </row>
    <row r="166" s="2" customFormat="1" ht="21.75" customHeight="1">
      <c r="A166" s="39"/>
      <c r="B166" s="40"/>
      <c r="C166" s="236" t="s">
        <v>238</v>
      </c>
      <c r="D166" s="236" t="s">
        <v>194</v>
      </c>
      <c r="E166" s="237" t="s">
        <v>2805</v>
      </c>
      <c r="F166" s="238" t="s">
        <v>2806</v>
      </c>
      <c r="G166" s="239" t="s">
        <v>197</v>
      </c>
      <c r="H166" s="240">
        <v>1536.8</v>
      </c>
      <c r="I166" s="241"/>
      <c r="J166" s="240">
        <f>ROUND(I166*H166,2)</f>
        <v>0</v>
      </c>
      <c r="K166" s="238" t="s">
        <v>1</v>
      </c>
      <c r="L166" s="45"/>
      <c r="M166" s="242" t="s">
        <v>1</v>
      </c>
      <c r="N166" s="243" t="s">
        <v>38</v>
      </c>
      <c r="O166" s="92"/>
      <c r="P166" s="244">
        <f>O166*H166</f>
        <v>0</v>
      </c>
      <c r="Q166" s="244">
        <v>4.0000000000000003E-05</v>
      </c>
      <c r="R166" s="244">
        <f>Q166*H166</f>
        <v>0.061472000000000006</v>
      </c>
      <c r="S166" s="244">
        <v>0.10299999999999999</v>
      </c>
      <c r="T166" s="245">
        <f>S166*H166</f>
        <v>158.29039999999998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6" t="s">
        <v>198</v>
      </c>
      <c r="AT166" s="246" t="s">
        <v>194</v>
      </c>
      <c r="AU166" s="246" t="s">
        <v>83</v>
      </c>
      <c r="AY166" s="18" t="s">
        <v>191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18" t="s">
        <v>81</v>
      </c>
      <c r="BK166" s="247">
        <f>ROUND(I166*H166,2)</f>
        <v>0</v>
      </c>
      <c r="BL166" s="18" t="s">
        <v>198</v>
      </c>
      <c r="BM166" s="246" t="s">
        <v>2807</v>
      </c>
    </row>
    <row r="167" s="2" customFormat="1">
      <c r="A167" s="39"/>
      <c r="B167" s="40"/>
      <c r="C167" s="41"/>
      <c r="D167" s="248" t="s">
        <v>200</v>
      </c>
      <c r="E167" s="41"/>
      <c r="F167" s="249" t="s">
        <v>2806</v>
      </c>
      <c r="G167" s="41"/>
      <c r="H167" s="41"/>
      <c r="I167" s="145"/>
      <c r="J167" s="41"/>
      <c r="K167" s="41"/>
      <c r="L167" s="45"/>
      <c r="M167" s="250"/>
      <c r="N167" s="251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200</v>
      </c>
      <c r="AU167" s="18" t="s">
        <v>83</v>
      </c>
    </row>
    <row r="168" s="13" customFormat="1">
      <c r="A168" s="13"/>
      <c r="B168" s="252"/>
      <c r="C168" s="253"/>
      <c r="D168" s="248" t="s">
        <v>201</v>
      </c>
      <c r="E168" s="254" t="s">
        <v>1</v>
      </c>
      <c r="F168" s="255" t="s">
        <v>2808</v>
      </c>
      <c r="G168" s="253"/>
      <c r="H168" s="254" t="s">
        <v>1</v>
      </c>
      <c r="I168" s="256"/>
      <c r="J168" s="253"/>
      <c r="K168" s="253"/>
      <c r="L168" s="257"/>
      <c r="M168" s="258"/>
      <c r="N168" s="259"/>
      <c r="O168" s="259"/>
      <c r="P168" s="259"/>
      <c r="Q168" s="259"/>
      <c r="R168" s="259"/>
      <c r="S168" s="259"/>
      <c r="T168" s="26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1" t="s">
        <v>201</v>
      </c>
      <c r="AU168" s="261" t="s">
        <v>83</v>
      </c>
      <c r="AV168" s="13" t="s">
        <v>81</v>
      </c>
      <c r="AW168" s="13" t="s">
        <v>30</v>
      </c>
      <c r="AX168" s="13" t="s">
        <v>73</v>
      </c>
      <c r="AY168" s="261" t="s">
        <v>191</v>
      </c>
    </row>
    <row r="169" s="14" customFormat="1">
      <c r="A169" s="14"/>
      <c r="B169" s="262"/>
      <c r="C169" s="263"/>
      <c r="D169" s="248" t="s">
        <v>201</v>
      </c>
      <c r="E169" s="264" t="s">
        <v>1</v>
      </c>
      <c r="F169" s="265" t="s">
        <v>2809</v>
      </c>
      <c r="G169" s="263"/>
      <c r="H169" s="266">
        <v>1536.8</v>
      </c>
      <c r="I169" s="267"/>
      <c r="J169" s="263"/>
      <c r="K169" s="263"/>
      <c r="L169" s="268"/>
      <c r="M169" s="269"/>
      <c r="N169" s="270"/>
      <c r="O169" s="270"/>
      <c r="P169" s="270"/>
      <c r="Q169" s="270"/>
      <c r="R169" s="270"/>
      <c r="S169" s="270"/>
      <c r="T169" s="27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2" t="s">
        <v>201</v>
      </c>
      <c r="AU169" s="272" t="s">
        <v>83</v>
      </c>
      <c r="AV169" s="14" t="s">
        <v>83</v>
      </c>
      <c r="AW169" s="14" t="s">
        <v>30</v>
      </c>
      <c r="AX169" s="14" t="s">
        <v>73</v>
      </c>
      <c r="AY169" s="272" t="s">
        <v>191</v>
      </c>
    </row>
    <row r="170" s="15" customFormat="1">
      <c r="A170" s="15"/>
      <c r="B170" s="273"/>
      <c r="C170" s="274"/>
      <c r="D170" s="248" t="s">
        <v>201</v>
      </c>
      <c r="E170" s="275" t="s">
        <v>1</v>
      </c>
      <c r="F170" s="276" t="s">
        <v>205</v>
      </c>
      <c r="G170" s="274"/>
      <c r="H170" s="277">
        <v>1536.8</v>
      </c>
      <c r="I170" s="278"/>
      <c r="J170" s="274"/>
      <c r="K170" s="274"/>
      <c r="L170" s="279"/>
      <c r="M170" s="280"/>
      <c r="N170" s="281"/>
      <c r="O170" s="281"/>
      <c r="P170" s="281"/>
      <c r="Q170" s="281"/>
      <c r="R170" s="281"/>
      <c r="S170" s="281"/>
      <c r="T170" s="282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3" t="s">
        <v>201</v>
      </c>
      <c r="AU170" s="283" t="s">
        <v>83</v>
      </c>
      <c r="AV170" s="15" t="s">
        <v>198</v>
      </c>
      <c r="AW170" s="15" t="s">
        <v>30</v>
      </c>
      <c r="AX170" s="15" t="s">
        <v>81</v>
      </c>
      <c r="AY170" s="283" t="s">
        <v>191</v>
      </c>
    </row>
    <row r="171" s="2" customFormat="1" ht="33" customHeight="1">
      <c r="A171" s="39"/>
      <c r="B171" s="40"/>
      <c r="C171" s="236" t="s">
        <v>244</v>
      </c>
      <c r="D171" s="236" t="s">
        <v>194</v>
      </c>
      <c r="E171" s="237" t="s">
        <v>2810</v>
      </c>
      <c r="F171" s="238" t="s">
        <v>2811</v>
      </c>
      <c r="G171" s="239" t="s">
        <v>215</v>
      </c>
      <c r="H171" s="240">
        <v>2.4100000000000001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198</v>
      </c>
      <c r="AT171" s="246" t="s">
        <v>194</v>
      </c>
      <c r="AU171" s="246" t="s">
        <v>83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198</v>
      </c>
      <c r="BM171" s="246" t="s">
        <v>2812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2811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83</v>
      </c>
    </row>
    <row r="173" s="13" customFormat="1">
      <c r="A173" s="13"/>
      <c r="B173" s="252"/>
      <c r="C173" s="253"/>
      <c r="D173" s="248" t="s">
        <v>201</v>
      </c>
      <c r="E173" s="254" t="s">
        <v>1</v>
      </c>
      <c r="F173" s="255" t="s">
        <v>2813</v>
      </c>
      <c r="G173" s="253"/>
      <c r="H173" s="254" t="s">
        <v>1</v>
      </c>
      <c r="I173" s="256"/>
      <c r="J173" s="253"/>
      <c r="K173" s="253"/>
      <c r="L173" s="257"/>
      <c r="M173" s="258"/>
      <c r="N173" s="259"/>
      <c r="O173" s="259"/>
      <c r="P173" s="259"/>
      <c r="Q173" s="259"/>
      <c r="R173" s="259"/>
      <c r="S173" s="259"/>
      <c r="T173" s="26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1" t="s">
        <v>201</v>
      </c>
      <c r="AU173" s="261" t="s">
        <v>83</v>
      </c>
      <c r="AV173" s="13" t="s">
        <v>81</v>
      </c>
      <c r="AW173" s="13" t="s">
        <v>30</v>
      </c>
      <c r="AX173" s="13" t="s">
        <v>73</v>
      </c>
      <c r="AY173" s="261" t="s">
        <v>191</v>
      </c>
    </row>
    <row r="174" s="13" customFormat="1">
      <c r="A174" s="13"/>
      <c r="B174" s="252"/>
      <c r="C174" s="253"/>
      <c r="D174" s="248" t="s">
        <v>201</v>
      </c>
      <c r="E174" s="254" t="s">
        <v>1</v>
      </c>
      <c r="F174" s="255" t="s">
        <v>2814</v>
      </c>
      <c r="G174" s="253"/>
      <c r="H174" s="254" t="s">
        <v>1</v>
      </c>
      <c r="I174" s="256"/>
      <c r="J174" s="253"/>
      <c r="K174" s="253"/>
      <c r="L174" s="257"/>
      <c r="M174" s="258"/>
      <c r="N174" s="259"/>
      <c r="O174" s="259"/>
      <c r="P174" s="259"/>
      <c r="Q174" s="259"/>
      <c r="R174" s="259"/>
      <c r="S174" s="259"/>
      <c r="T174" s="26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1" t="s">
        <v>201</v>
      </c>
      <c r="AU174" s="261" t="s">
        <v>83</v>
      </c>
      <c r="AV174" s="13" t="s">
        <v>81</v>
      </c>
      <c r="AW174" s="13" t="s">
        <v>30</v>
      </c>
      <c r="AX174" s="13" t="s">
        <v>73</v>
      </c>
      <c r="AY174" s="261" t="s">
        <v>191</v>
      </c>
    </row>
    <row r="175" s="13" customFormat="1">
      <c r="A175" s="13"/>
      <c r="B175" s="252"/>
      <c r="C175" s="253"/>
      <c r="D175" s="248" t="s">
        <v>201</v>
      </c>
      <c r="E175" s="254" t="s">
        <v>1</v>
      </c>
      <c r="F175" s="255" t="s">
        <v>2815</v>
      </c>
      <c r="G175" s="253"/>
      <c r="H175" s="254" t="s">
        <v>1</v>
      </c>
      <c r="I175" s="256"/>
      <c r="J175" s="253"/>
      <c r="K175" s="253"/>
      <c r="L175" s="257"/>
      <c r="M175" s="258"/>
      <c r="N175" s="259"/>
      <c r="O175" s="259"/>
      <c r="P175" s="259"/>
      <c r="Q175" s="259"/>
      <c r="R175" s="259"/>
      <c r="S175" s="259"/>
      <c r="T175" s="26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1" t="s">
        <v>201</v>
      </c>
      <c r="AU175" s="261" t="s">
        <v>83</v>
      </c>
      <c r="AV175" s="13" t="s">
        <v>81</v>
      </c>
      <c r="AW175" s="13" t="s">
        <v>30</v>
      </c>
      <c r="AX175" s="13" t="s">
        <v>73</v>
      </c>
      <c r="AY175" s="261" t="s">
        <v>191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2816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83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2817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83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3" customFormat="1">
      <c r="A178" s="13"/>
      <c r="B178" s="252"/>
      <c r="C178" s="253"/>
      <c r="D178" s="248" t="s">
        <v>201</v>
      </c>
      <c r="E178" s="254" t="s">
        <v>1</v>
      </c>
      <c r="F178" s="255" t="s">
        <v>2818</v>
      </c>
      <c r="G178" s="253"/>
      <c r="H178" s="254" t="s">
        <v>1</v>
      </c>
      <c r="I178" s="256"/>
      <c r="J178" s="253"/>
      <c r="K178" s="253"/>
      <c r="L178" s="257"/>
      <c r="M178" s="258"/>
      <c r="N178" s="259"/>
      <c r="O178" s="259"/>
      <c r="P178" s="259"/>
      <c r="Q178" s="259"/>
      <c r="R178" s="259"/>
      <c r="S178" s="259"/>
      <c r="T178" s="26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1" t="s">
        <v>201</v>
      </c>
      <c r="AU178" s="261" t="s">
        <v>83</v>
      </c>
      <c r="AV178" s="13" t="s">
        <v>81</v>
      </c>
      <c r="AW178" s="13" t="s">
        <v>30</v>
      </c>
      <c r="AX178" s="13" t="s">
        <v>73</v>
      </c>
      <c r="AY178" s="261" t="s">
        <v>191</v>
      </c>
    </row>
    <row r="179" s="13" customFormat="1">
      <c r="A179" s="13"/>
      <c r="B179" s="252"/>
      <c r="C179" s="253"/>
      <c r="D179" s="248" t="s">
        <v>201</v>
      </c>
      <c r="E179" s="254" t="s">
        <v>1</v>
      </c>
      <c r="F179" s="255" t="s">
        <v>2819</v>
      </c>
      <c r="G179" s="253"/>
      <c r="H179" s="254" t="s">
        <v>1</v>
      </c>
      <c r="I179" s="256"/>
      <c r="J179" s="253"/>
      <c r="K179" s="253"/>
      <c r="L179" s="257"/>
      <c r="M179" s="258"/>
      <c r="N179" s="259"/>
      <c r="O179" s="259"/>
      <c r="P179" s="259"/>
      <c r="Q179" s="259"/>
      <c r="R179" s="259"/>
      <c r="S179" s="259"/>
      <c r="T179" s="26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1" t="s">
        <v>201</v>
      </c>
      <c r="AU179" s="261" t="s">
        <v>83</v>
      </c>
      <c r="AV179" s="13" t="s">
        <v>81</v>
      </c>
      <c r="AW179" s="13" t="s">
        <v>30</v>
      </c>
      <c r="AX179" s="13" t="s">
        <v>73</v>
      </c>
      <c r="AY179" s="261" t="s">
        <v>191</v>
      </c>
    </row>
    <row r="180" s="14" customFormat="1">
      <c r="A180" s="14"/>
      <c r="B180" s="262"/>
      <c r="C180" s="263"/>
      <c r="D180" s="248" t="s">
        <v>201</v>
      </c>
      <c r="E180" s="264" t="s">
        <v>1</v>
      </c>
      <c r="F180" s="265" t="s">
        <v>2820</v>
      </c>
      <c r="G180" s="263"/>
      <c r="H180" s="266">
        <v>2.4100000000000001</v>
      </c>
      <c r="I180" s="267"/>
      <c r="J180" s="263"/>
      <c r="K180" s="263"/>
      <c r="L180" s="268"/>
      <c r="M180" s="269"/>
      <c r="N180" s="270"/>
      <c r="O180" s="270"/>
      <c r="P180" s="270"/>
      <c r="Q180" s="270"/>
      <c r="R180" s="270"/>
      <c r="S180" s="270"/>
      <c r="T180" s="27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2" t="s">
        <v>201</v>
      </c>
      <c r="AU180" s="272" t="s">
        <v>83</v>
      </c>
      <c r="AV180" s="14" t="s">
        <v>83</v>
      </c>
      <c r="AW180" s="14" t="s">
        <v>30</v>
      </c>
      <c r="AX180" s="14" t="s">
        <v>73</v>
      </c>
      <c r="AY180" s="272" t="s">
        <v>191</v>
      </c>
    </row>
    <row r="181" s="15" customFormat="1">
      <c r="A181" s="15"/>
      <c r="B181" s="273"/>
      <c r="C181" s="274"/>
      <c r="D181" s="248" t="s">
        <v>201</v>
      </c>
      <c r="E181" s="275" t="s">
        <v>1</v>
      </c>
      <c r="F181" s="276" t="s">
        <v>205</v>
      </c>
      <c r="G181" s="274"/>
      <c r="H181" s="277">
        <v>2.4100000000000001</v>
      </c>
      <c r="I181" s="278"/>
      <c r="J181" s="274"/>
      <c r="K181" s="274"/>
      <c r="L181" s="279"/>
      <c r="M181" s="280"/>
      <c r="N181" s="281"/>
      <c r="O181" s="281"/>
      <c r="P181" s="281"/>
      <c r="Q181" s="281"/>
      <c r="R181" s="281"/>
      <c r="S181" s="281"/>
      <c r="T181" s="28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3" t="s">
        <v>201</v>
      </c>
      <c r="AU181" s="283" t="s">
        <v>83</v>
      </c>
      <c r="AV181" s="15" t="s">
        <v>198</v>
      </c>
      <c r="AW181" s="15" t="s">
        <v>30</v>
      </c>
      <c r="AX181" s="15" t="s">
        <v>81</v>
      </c>
      <c r="AY181" s="283" t="s">
        <v>191</v>
      </c>
    </row>
    <row r="182" s="2" customFormat="1" ht="21.75" customHeight="1">
      <c r="A182" s="39"/>
      <c r="B182" s="40"/>
      <c r="C182" s="236" t="s">
        <v>255</v>
      </c>
      <c r="D182" s="236" t="s">
        <v>194</v>
      </c>
      <c r="E182" s="237" t="s">
        <v>256</v>
      </c>
      <c r="F182" s="238" t="s">
        <v>895</v>
      </c>
      <c r="G182" s="239" t="s">
        <v>215</v>
      </c>
      <c r="H182" s="240">
        <v>89.420000000000002</v>
      </c>
      <c r="I182" s="241"/>
      <c r="J182" s="240">
        <f>ROUND(I182*H182,2)</f>
        <v>0</v>
      </c>
      <c r="K182" s="238" t="s">
        <v>1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198</v>
      </c>
      <c r="AT182" s="246" t="s">
        <v>194</v>
      </c>
      <c r="AU182" s="246" t="s">
        <v>83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198</v>
      </c>
      <c r="BM182" s="246" t="s">
        <v>2821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895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83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2822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3" customFormat="1">
      <c r="A185" s="13"/>
      <c r="B185" s="252"/>
      <c r="C185" s="253"/>
      <c r="D185" s="248" t="s">
        <v>201</v>
      </c>
      <c r="E185" s="254" t="s">
        <v>1</v>
      </c>
      <c r="F185" s="255" t="s">
        <v>249</v>
      </c>
      <c r="G185" s="253"/>
      <c r="H185" s="254" t="s">
        <v>1</v>
      </c>
      <c r="I185" s="256"/>
      <c r="J185" s="253"/>
      <c r="K185" s="253"/>
      <c r="L185" s="257"/>
      <c r="M185" s="258"/>
      <c r="N185" s="259"/>
      <c r="O185" s="259"/>
      <c r="P185" s="259"/>
      <c r="Q185" s="259"/>
      <c r="R185" s="259"/>
      <c r="S185" s="259"/>
      <c r="T185" s="26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1" t="s">
        <v>201</v>
      </c>
      <c r="AU185" s="261" t="s">
        <v>83</v>
      </c>
      <c r="AV185" s="13" t="s">
        <v>81</v>
      </c>
      <c r="AW185" s="13" t="s">
        <v>30</v>
      </c>
      <c r="AX185" s="13" t="s">
        <v>73</v>
      </c>
      <c r="AY185" s="261" t="s">
        <v>191</v>
      </c>
    </row>
    <row r="186" s="14" customFormat="1">
      <c r="A186" s="14"/>
      <c r="B186" s="262"/>
      <c r="C186" s="263"/>
      <c r="D186" s="248" t="s">
        <v>201</v>
      </c>
      <c r="E186" s="264" t="s">
        <v>1</v>
      </c>
      <c r="F186" s="265" t="s">
        <v>2823</v>
      </c>
      <c r="G186" s="263"/>
      <c r="H186" s="266">
        <v>89.420000000000002</v>
      </c>
      <c r="I186" s="267"/>
      <c r="J186" s="263"/>
      <c r="K186" s="263"/>
      <c r="L186" s="268"/>
      <c r="M186" s="269"/>
      <c r="N186" s="270"/>
      <c r="O186" s="270"/>
      <c r="P186" s="270"/>
      <c r="Q186" s="270"/>
      <c r="R186" s="270"/>
      <c r="S186" s="270"/>
      <c r="T186" s="27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2" t="s">
        <v>201</v>
      </c>
      <c r="AU186" s="272" t="s">
        <v>83</v>
      </c>
      <c r="AV186" s="14" t="s">
        <v>83</v>
      </c>
      <c r="AW186" s="14" t="s">
        <v>30</v>
      </c>
      <c r="AX186" s="14" t="s">
        <v>73</v>
      </c>
      <c r="AY186" s="272" t="s">
        <v>191</v>
      </c>
    </row>
    <row r="187" s="15" customFormat="1">
      <c r="A187" s="15"/>
      <c r="B187" s="273"/>
      <c r="C187" s="274"/>
      <c r="D187" s="248" t="s">
        <v>201</v>
      </c>
      <c r="E187" s="275" t="s">
        <v>1</v>
      </c>
      <c r="F187" s="276" t="s">
        <v>205</v>
      </c>
      <c r="G187" s="274"/>
      <c r="H187" s="277">
        <v>89.420000000000002</v>
      </c>
      <c r="I187" s="278"/>
      <c r="J187" s="274"/>
      <c r="K187" s="274"/>
      <c r="L187" s="279"/>
      <c r="M187" s="280"/>
      <c r="N187" s="281"/>
      <c r="O187" s="281"/>
      <c r="P187" s="281"/>
      <c r="Q187" s="281"/>
      <c r="R187" s="281"/>
      <c r="S187" s="281"/>
      <c r="T187" s="28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83" t="s">
        <v>201</v>
      </c>
      <c r="AU187" s="283" t="s">
        <v>83</v>
      </c>
      <c r="AV187" s="15" t="s">
        <v>198</v>
      </c>
      <c r="AW187" s="15" t="s">
        <v>30</v>
      </c>
      <c r="AX187" s="15" t="s">
        <v>81</v>
      </c>
      <c r="AY187" s="283" t="s">
        <v>191</v>
      </c>
    </row>
    <row r="188" s="2" customFormat="1" ht="21.75" customHeight="1">
      <c r="A188" s="39"/>
      <c r="B188" s="40"/>
      <c r="C188" s="236" t="s">
        <v>272</v>
      </c>
      <c r="D188" s="236" t="s">
        <v>194</v>
      </c>
      <c r="E188" s="237" t="s">
        <v>900</v>
      </c>
      <c r="F188" s="238" t="s">
        <v>901</v>
      </c>
      <c r="G188" s="239" t="s">
        <v>215</v>
      </c>
      <c r="H188" s="240">
        <v>668</v>
      </c>
      <c r="I188" s="241"/>
      <c r="J188" s="240">
        <f>ROUND(I188*H188,2)</f>
        <v>0</v>
      </c>
      <c r="K188" s="238" t="s">
        <v>1</v>
      </c>
      <c r="L188" s="45"/>
      <c r="M188" s="242" t="s">
        <v>1</v>
      </c>
      <c r="N188" s="243" t="s">
        <v>38</v>
      </c>
      <c r="O188" s="92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6" t="s">
        <v>198</v>
      </c>
      <c r="AT188" s="246" t="s">
        <v>194</v>
      </c>
      <c r="AU188" s="246" t="s">
        <v>83</v>
      </c>
      <c r="AY188" s="18" t="s">
        <v>191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18" t="s">
        <v>81</v>
      </c>
      <c r="BK188" s="247">
        <f>ROUND(I188*H188,2)</f>
        <v>0</v>
      </c>
      <c r="BL188" s="18" t="s">
        <v>198</v>
      </c>
      <c r="BM188" s="246" t="s">
        <v>2824</v>
      </c>
    </row>
    <row r="189" s="2" customFormat="1">
      <c r="A189" s="39"/>
      <c r="B189" s="40"/>
      <c r="C189" s="41"/>
      <c r="D189" s="248" t="s">
        <v>200</v>
      </c>
      <c r="E189" s="41"/>
      <c r="F189" s="249" t="s">
        <v>901</v>
      </c>
      <c r="G189" s="41"/>
      <c r="H189" s="41"/>
      <c r="I189" s="145"/>
      <c r="J189" s="41"/>
      <c r="K189" s="41"/>
      <c r="L189" s="45"/>
      <c r="M189" s="250"/>
      <c r="N189" s="251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200</v>
      </c>
      <c r="AU189" s="18" t="s">
        <v>83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2825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3" customFormat="1">
      <c r="A191" s="13"/>
      <c r="B191" s="252"/>
      <c r="C191" s="253"/>
      <c r="D191" s="248" t="s">
        <v>201</v>
      </c>
      <c r="E191" s="254" t="s">
        <v>1</v>
      </c>
      <c r="F191" s="255" t="s">
        <v>260</v>
      </c>
      <c r="G191" s="253"/>
      <c r="H191" s="254" t="s">
        <v>1</v>
      </c>
      <c r="I191" s="256"/>
      <c r="J191" s="253"/>
      <c r="K191" s="253"/>
      <c r="L191" s="257"/>
      <c r="M191" s="258"/>
      <c r="N191" s="259"/>
      <c r="O191" s="259"/>
      <c r="P191" s="259"/>
      <c r="Q191" s="259"/>
      <c r="R191" s="259"/>
      <c r="S191" s="259"/>
      <c r="T191" s="26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1" t="s">
        <v>201</v>
      </c>
      <c r="AU191" s="261" t="s">
        <v>83</v>
      </c>
      <c r="AV191" s="13" t="s">
        <v>81</v>
      </c>
      <c r="AW191" s="13" t="s">
        <v>30</v>
      </c>
      <c r="AX191" s="13" t="s">
        <v>73</v>
      </c>
      <c r="AY191" s="261" t="s">
        <v>191</v>
      </c>
    </row>
    <row r="192" s="14" customFormat="1">
      <c r="A192" s="14"/>
      <c r="B192" s="262"/>
      <c r="C192" s="263"/>
      <c r="D192" s="248" t="s">
        <v>201</v>
      </c>
      <c r="E192" s="264" t="s">
        <v>1</v>
      </c>
      <c r="F192" s="265" t="s">
        <v>2826</v>
      </c>
      <c r="G192" s="263"/>
      <c r="H192" s="266">
        <v>668</v>
      </c>
      <c r="I192" s="267"/>
      <c r="J192" s="263"/>
      <c r="K192" s="263"/>
      <c r="L192" s="268"/>
      <c r="M192" s="269"/>
      <c r="N192" s="270"/>
      <c r="O192" s="270"/>
      <c r="P192" s="270"/>
      <c r="Q192" s="270"/>
      <c r="R192" s="270"/>
      <c r="S192" s="270"/>
      <c r="T192" s="27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2" t="s">
        <v>201</v>
      </c>
      <c r="AU192" s="272" t="s">
        <v>83</v>
      </c>
      <c r="AV192" s="14" t="s">
        <v>83</v>
      </c>
      <c r="AW192" s="14" t="s">
        <v>30</v>
      </c>
      <c r="AX192" s="14" t="s">
        <v>73</v>
      </c>
      <c r="AY192" s="272" t="s">
        <v>191</v>
      </c>
    </row>
    <row r="193" s="15" customFormat="1">
      <c r="A193" s="15"/>
      <c r="B193" s="273"/>
      <c r="C193" s="274"/>
      <c r="D193" s="248" t="s">
        <v>201</v>
      </c>
      <c r="E193" s="275" t="s">
        <v>1</v>
      </c>
      <c r="F193" s="276" t="s">
        <v>205</v>
      </c>
      <c r="G193" s="274"/>
      <c r="H193" s="277">
        <v>668</v>
      </c>
      <c r="I193" s="278"/>
      <c r="J193" s="274"/>
      <c r="K193" s="274"/>
      <c r="L193" s="279"/>
      <c r="M193" s="280"/>
      <c r="N193" s="281"/>
      <c r="O193" s="281"/>
      <c r="P193" s="281"/>
      <c r="Q193" s="281"/>
      <c r="R193" s="281"/>
      <c r="S193" s="281"/>
      <c r="T193" s="282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83" t="s">
        <v>201</v>
      </c>
      <c r="AU193" s="283" t="s">
        <v>83</v>
      </c>
      <c r="AV193" s="15" t="s">
        <v>198</v>
      </c>
      <c r="AW193" s="15" t="s">
        <v>30</v>
      </c>
      <c r="AX193" s="15" t="s">
        <v>81</v>
      </c>
      <c r="AY193" s="283" t="s">
        <v>191</v>
      </c>
    </row>
    <row r="194" s="2" customFormat="1" ht="21.75" customHeight="1">
      <c r="A194" s="39"/>
      <c r="B194" s="40"/>
      <c r="C194" s="236" t="s">
        <v>280</v>
      </c>
      <c r="D194" s="236" t="s">
        <v>194</v>
      </c>
      <c r="E194" s="237" t="s">
        <v>2827</v>
      </c>
      <c r="F194" s="238" t="s">
        <v>2828</v>
      </c>
      <c r="G194" s="239" t="s">
        <v>215</v>
      </c>
      <c r="H194" s="240">
        <v>109.49</v>
      </c>
      <c r="I194" s="241"/>
      <c r="J194" s="240">
        <f>ROUND(I194*H194,2)</f>
        <v>0</v>
      </c>
      <c r="K194" s="238" t="s">
        <v>1</v>
      </c>
      <c r="L194" s="45"/>
      <c r="M194" s="242" t="s">
        <v>1</v>
      </c>
      <c r="N194" s="243" t="s">
        <v>38</v>
      </c>
      <c r="O194" s="92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6" t="s">
        <v>198</v>
      </c>
      <c r="AT194" s="246" t="s">
        <v>194</v>
      </c>
      <c r="AU194" s="246" t="s">
        <v>83</v>
      </c>
      <c r="AY194" s="18" t="s">
        <v>191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8" t="s">
        <v>81</v>
      </c>
      <c r="BK194" s="247">
        <f>ROUND(I194*H194,2)</f>
        <v>0</v>
      </c>
      <c r="BL194" s="18" t="s">
        <v>198</v>
      </c>
      <c r="BM194" s="246" t="s">
        <v>2829</v>
      </c>
    </row>
    <row r="195" s="2" customFormat="1">
      <c r="A195" s="39"/>
      <c r="B195" s="40"/>
      <c r="C195" s="41"/>
      <c r="D195" s="248" t="s">
        <v>200</v>
      </c>
      <c r="E195" s="41"/>
      <c r="F195" s="249" t="s">
        <v>2828</v>
      </c>
      <c r="G195" s="41"/>
      <c r="H195" s="41"/>
      <c r="I195" s="145"/>
      <c r="J195" s="41"/>
      <c r="K195" s="41"/>
      <c r="L195" s="45"/>
      <c r="M195" s="250"/>
      <c r="N195" s="251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200</v>
      </c>
      <c r="AU195" s="18" t="s">
        <v>83</v>
      </c>
    </row>
    <row r="196" s="13" customFormat="1">
      <c r="A196" s="13"/>
      <c r="B196" s="252"/>
      <c r="C196" s="253"/>
      <c r="D196" s="248" t="s">
        <v>201</v>
      </c>
      <c r="E196" s="254" t="s">
        <v>1</v>
      </c>
      <c r="F196" s="255" t="s">
        <v>2830</v>
      </c>
      <c r="G196" s="253"/>
      <c r="H196" s="254" t="s">
        <v>1</v>
      </c>
      <c r="I196" s="256"/>
      <c r="J196" s="253"/>
      <c r="K196" s="253"/>
      <c r="L196" s="257"/>
      <c r="M196" s="258"/>
      <c r="N196" s="259"/>
      <c r="O196" s="259"/>
      <c r="P196" s="259"/>
      <c r="Q196" s="259"/>
      <c r="R196" s="259"/>
      <c r="S196" s="259"/>
      <c r="T196" s="26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1" t="s">
        <v>201</v>
      </c>
      <c r="AU196" s="261" t="s">
        <v>83</v>
      </c>
      <c r="AV196" s="13" t="s">
        <v>81</v>
      </c>
      <c r="AW196" s="13" t="s">
        <v>30</v>
      </c>
      <c r="AX196" s="13" t="s">
        <v>73</v>
      </c>
      <c r="AY196" s="261" t="s">
        <v>191</v>
      </c>
    </row>
    <row r="197" s="13" customFormat="1">
      <c r="A197" s="13"/>
      <c r="B197" s="252"/>
      <c r="C197" s="253"/>
      <c r="D197" s="248" t="s">
        <v>201</v>
      </c>
      <c r="E197" s="254" t="s">
        <v>1</v>
      </c>
      <c r="F197" s="255" t="s">
        <v>260</v>
      </c>
      <c r="G197" s="253"/>
      <c r="H197" s="254" t="s">
        <v>1</v>
      </c>
      <c r="I197" s="256"/>
      <c r="J197" s="253"/>
      <c r="K197" s="253"/>
      <c r="L197" s="257"/>
      <c r="M197" s="258"/>
      <c r="N197" s="259"/>
      <c r="O197" s="259"/>
      <c r="P197" s="259"/>
      <c r="Q197" s="259"/>
      <c r="R197" s="259"/>
      <c r="S197" s="259"/>
      <c r="T197" s="26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1" t="s">
        <v>201</v>
      </c>
      <c r="AU197" s="261" t="s">
        <v>83</v>
      </c>
      <c r="AV197" s="13" t="s">
        <v>81</v>
      </c>
      <c r="AW197" s="13" t="s">
        <v>30</v>
      </c>
      <c r="AX197" s="13" t="s">
        <v>73</v>
      </c>
      <c r="AY197" s="261" t="s">
        <v>191</v>
      </c>
    </row>
    <row r="198" s="14" customFormat="1">
      <c r="A198" s="14"/>
      <c r="B198" s="262"/>
      <c r="C198" s="263"/>
      <c r="D198" s="248" t="s">
        <v>201</v>
      </c>
      <c r="E198" s="264" t="s">
        <v>1</v>
      </c>
      <c r="F198" s="265" t="s">
        <v>2831</v>
      </c>
      <c r="G198" s="263"/>
      <c r="H198" s="266">
        <v>55.649999999999999</v>
      </c>
      <c r="I198" s="267"/>
      <c r="J198" s="263"/>
      <c r="K198" s="263"/>
      <c r="L198" s="268"/>
      <c r="M198" s="269"/>
      <c r="N198" s="270"/>
      <c r="O198" s="270"/>
      <c r="P198" s="270"/>
      <c r="Q198" s="270"/>
      <c r="R198" s="270"/>
      <c r="S198" s="270"/>
      <c r="T198" s="27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2" t="s">
        <v>201</v>
      </c>
      <c r="AU198" s="272" t="s">
        <v>83</v>
      </c>
      <c r="AV198" s="14" t="s">
        <v>83</v>
      </c>
      <c r="AW198" s="14" t="s">
        <v>30</v>
      </c>
      <c r="AX198" s="14" t="s">
        <v>73</v>
      </c>
      <c r="AY198" s="272" t="s">
        <v>191</v>
      </c>
    </row>
    <row r="199" s="13" customFormat="1">
      <c r="A199" s="13"/>
      <c r="B199" s="252"/>
      <c r="C199" s="253"/>
      <c r="D199" s="248" t="s">
        <v>201</v>
      </c>
      <c r="E199" s="254" t="s">
        <v>1</v>
      </c>
      <c r="F199" s="255" t="s">
        <v>2832</v>
      </c>
      <c r="G199" s="253"/>
      <c r="H199" s="254" t="s">
        <v>1</v>
      </c>
      <c r="I199" s="256"/>
      <c r="J199" s="253"/>
      <c r="K199" s="253"/>
      <c r="L199" s="257"/>
      <c r="M199" s="258"/>
      <c r="N199" s="259"/>
      <c r="O199" s="259"/>
      <c r="P199" s="259"/>
      <c r="Q199" s="259"/>
      <c r="R199" s="259"/>
      <c r="S199" s="259"/>
      <c r="T199" s="26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1" t="s">
        <v>201</v>
      </c>
      <c r="AU199" s="261" t="s">
        <v>83</v>
      </c>
      <c r="AV199" s="13" t="s">
        <v>81</v>
      </c>
      <c r="AW199" s="13" t="s">
        <v>30</v>
      </c>
      <c r="AX199" s="13" t="s">
        <v>73</v>
      </c>
      <c r="AY199" s="261" t="s">
        <v>191</v>
      </c>
    </row>
    <row r="200" s="13" customFormat="1">
      <c r="A200" s="13"/>
      <c r="B200" s="252"/>
      <c r="C200" s="253"/>
      <c r="D200" s="248" t="s">
        <v>201</v>
      </c>
      <c r="E200" s="254" t="s">
        <v>1</v>
      </c>
      <c r="F200" s="255" t="s">
        <v>260</v>
      </c>
      <c r="G200" s="253"/>
      <c r="H200" s="254" t="s">
        <v>1</v>
      </c>
      <c r="I200" s="256"/>
      <c r="J200" s="253"/>
      <c r="K200" s="253"/>
      <c r="L200" s="257"/>
      <c r="M200" s="258"/>
      <c r="N200" s="259"/>
      <c r="O200" s="259"/>
      <c r="P200" s="259"/>
      <c r="Q200" s="259"/>
      <c r="R200" s="259"/>
      <c r="S200" s="259"/>
      <c r="T200" s="26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1" t="s">
        <v>201</v>
      </c>
      <c r="AU200" s="261" t="s">
        <v>83</v>
      </c>
      <c r="AV200" s="13" t="s">
        <v>81</v>
      </c>
      <c r="AW200" s="13" t="s">
        <v>30</v>
      </c>
      <c r="AX200" s="13" t="s">
        <v>73</v>
      </c>
      <c r="AY200" s="261" t="s">
        <v>191</v>
      </c>
    </row>
    <row r="201" s="14" customFormat="1">
      <c r="A201" s="14"/>
      <c r="B201" s="262"/>
      <c r="C201" s="263"/>
      <c r="D201" s="248" t="s">
        <v>201</v>
      </c>
      <c r="E201" s="264" t="s">
        <v>1</v>
      </c>
      <c r="F201" s="265" t="s">
        <v>2833</v>
      </c>
      <c r="G201" s="263"/>
      <c r="H201" s="266">
        <v>53.840000000000003</v>
      </c>
      <c r="I201" s="267"/>
      <c r="J201" s="263"/>
      <c r="K201" s="263"/>
      <c r="L201" s="268"/>
      <c r="M201" s="269"/>
      <c r="N201" s="270"/>
      <c r="O201" s="270"/>
      <c r="P201" s="270"/>
      <c r="Q201" s="270"/>
      <c r="R201" s="270"/>
      <c r="S201" s="270"/>
      <c r="T201" s="27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2" t="s">
        <v>201</v>
      </c>
      <c r="AU201" s="272" t="s">
        <v>83</v>
      </c>
      <c r="AV201" s="14" t="s">
        <v>83</v>
      </c>
      <c r="AW201" s="14" t="s">
        <v>30</v>
      </c>
      <c r="AX201" s="14" t="s">
        <v>73</v>
      </c>
      <c r="AY201" s="272" t="s">
        <v>191</v>
      </c>
    </row>
    <row r="202" s="15" customFormat="1">
      <c r="A202" s="15"/>
      <c r="B202" s="273"/>
      <c r="C202" s="274"/>
      <c r="D202" s="248" t="s">
        <v>201</v>
      </c>
      <c r="E202" s="275" t="s">
        <v>1</v>
      </c>
      <c r="F202" s="276" t="s">
        <v>205</v>
      </c>
      <c r="G202" s="274"/>
      <c r="H202" s="277">
        <v>109.49000000000001</v>
      </c>
      <c r="I202" s="278"/>
      <c r="J202" s="274"/>
      <c r="K202" s="274"/>
      <c r="L202" s="279"/>
      <c r="M202" s="280"/>
      <c r="N202" s="281"/>
      <c r="O202" s="281"/>
      <c r="P202" s="281"/>
      <c r="Q202" s="281"/>
      <c r="R202" s="281"/>
      <c r="S202" s="281"/>
      <c r="T202" s="28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3" t="s">
        <v>201</v>
      </c>
      <c r="AU202" s="283" t="s">
        <v>83</v>
      </c>
      <c r="AV202" s="15" t="s">
        <v>198</v>
      </c>
      <c r="AW202" s="15" t="s">
        <v>30</v>
      </c>
      <c r="AX202" s="15" t="s">
        <v>81</v>
      </c>
      <c r="AY202" s="283" t="s">
        <v>191</v>
      </c>
    </row>
    <row r="203" s="2" customFormat="1" ht="16.5" customHeight="1">
      <c r="A203" s="39"/>
      <c r="B203" s="40"/>
      <c r="C203" s="236" t="s">
        <v>192</v>
      </c>
      <c r="D203" s="236" t="s">
        <v>194</v>
      </c>
      <c r="E203" s="237" t="s">
        <v>273</v>
      </c>
      <c r="F203" s="238" t="s">
        <v>274</v>
      </c>
      <c r="G203" s="239" t="s">
        <v>197</v>
      </c>
      <c r="H203" s="240">
        <v>833.05999999999995</v>
      </c>
      <c r="I203" s="241"/>
      <c r="J203" s="240">
        <f>ROUND(I203*H203,2)</f>
        <v>0</v>
      </c>
      <c r="K203" s="238" t="s">
        <v>1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0.00084999999999999995</v>
      </c>
      <c r="R203" s="244">
        <f>Q203*H203</f>
        <v>0.70810099999999987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198</v>
      </c>
      <c r="AT203" s="246" t="s">
        <v>194</v>
      </c>
      <c r="AU203" s="246" t="s">
        <v>83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198</v>
      </c>
      <c r="BM203" s="246" t="s">
        <v>2834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274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83</v>
      </c>
    </row>
    <row r="205" s="13" customFormat="1">
      <c r="A205" s="13"/>
      <c r="B205" s="252"/>
      <c r="C205" s="253"/>
      <c r="D205" s="248" t="s">
        <v>201</v>
      </c>
      <c r="E205" s="254" t="s">
        <v>1</v>
      </c>
      <c r="F205" s="255" t="s">
        <v>2835</v>
      </c>
      <c r="G205" s="253"/>
      <c r="H205" s="254" t="s">
        <v>1</v>
      </c>
      <c r="I205" s="256"/>
      <c r="J205" s="253"/>
      <c r="K205" s="253"/>
      <c r="L205" s="257"/>
      <c r="M205" s="258"/>
      <c r="N205" s="259"/>
      <c r="O205" s="259"/>
      <c r="P205" s="259"/>
      <c r="Q205" s="259"/>
      <c r="R205" s="259"/>
      <c r="S205" s="259"/>
      <c r="T205" s="26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1" t="s">
        <v>201</v>
      </c>
      <c r="AU205" s="261" t="s">
        <v>83</v>
      </c>
      <c r="AV205" s="13" t="s">
        <v>81</v>
      </c>
      <c r="AW205" s="13" t="s">
        <v>30</v>
      </c>
      <c r="AX205" s="13" t="s">
        <v>73</v>
      </c>
      <c r="AY205" s="261" t="s">
        <v>191</v>
      </c>
    </row>
    <row r="206" s="14" customFormat="1">
      <c r="A206" s="14"/>
      <c r="B206" s="262"/>
      <c r="C206" s="263"/>
      <c r="D206" s="248" t="s">
        <v>201</v>
      </c>
      <c r="E206" s="264" t="s">
        <v>1</v>
      </c>
      <c r="F206" s="265" t="s">
        <v>2836</v>
      </c>
      <c r="G206" s="263"/>
      <c r="H206" s="266">
        <v>559.60000000000002</v>
      </c>
      <c r="I206" s="267"/>
      <c r="J206" s="263"/>
      <c r="K206" s="263"/>
      <c r="L206" s="268"/>
      <c r="M206" s="269"/>
      <c r="N206" s="270"/>
      <c r="O206" s="270"/>
      <c r="P206" s="270"/>
      <c r="Q206" s="270"/>
      <c r="R206" s="270"/>
      <c r="S206" s="270"/>
      <c r="T206" s="27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2" t="s">
        <v>201</v>
      </c>
      <c r="AU206" s="272" t="s">
        <v>83</v>
      </c>
      <c r="AV206" s="14" t="s">
        <v>83</v>
      </c>
      <c r="AW206" s="14" t="s">
        <v>30</v>
      </c>
      <c r="AX206" s="14" t="s">
        <v>73</v>
      </c>
      <c r="AY206" s="272" t="s">
        <v>191</v>
      </c>
    </row>
    <row r="207" s="13" customFormat="1">
      <c r="A207" s="13"/>
      <c r="B207" s="252"/>
      <c r="C207" s="253"/>
      <c r="D207" s="248" t="s">
        <v>201</v>
      </c>
      <c r="E207" s="254" t="s">
        <v>1</v>
      </c>
      <c r="F207" s="255" t="s">
        <v>2837</v>
      </c>
      <c r="G207" s="253"/>
      <c r="H207" s="254" t="s">
        <v>1</v>
      </c>
      <c r="I207" s="256"/>
      <c r="J207" s="253"/>
      <c r="K207" s="253"/>
      <c r="L207" s="257"/>
      <c r="M207" s="258"/>
      <c r="N207" s="259"/>
      <c r="O207" s="259"/>
      <c r="P207" s="259"/>
      <c r="Q207" s="259"/>
      <c r="R207" s="259"/>
      <c r="S207" s="259"/>
      <c r="T207" s="26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1" t="s">
        <v>201</v>
      </c>
      <c r="AU207" s="261" t="s">
        <v>83</v>
      </c>
      <c r="AV207" s="13" t="s">
        <v>81</v>
      </c>
      <c r="AW207" s="13" t="s">
        <v>30</v>
      </c>
      <c r="AX207" s="13" t="s">
        <v>73</v>
      </c>
      <c r="AY207" s="261" t="s">
        <v>191</v>
      </c>
    </row>
    <row r="208" s="14" customFormat="1">
      <c r="A208" s="14"/>
      <c r="B208" s="262"/>
      <c r="C208" s="263"/>
      <c r="D208" s="248" t="s">
        <v>201</v>
      </c>
      <c r="E208" s="264" t="s">
        <v>1</v>
      </c>
      <c r="F208" s="265" t="s">
        <v>2838</v>
      </c>
      <c r="G208" s="263"/>
      <c r="H208" s="266">
        <v>273.45999999999998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2" t="s">
        <v>201</v>
      </c>
      <c r="AU208" s="272" t="s">
        <v>83</v>
      </c>
      <c r="AV208" s="14" t="s">
        <v>83</v>
      </c>
      <c r="AW208" s="14" t="s">
        <v>30</v>
      </c>
      <c r="AX208" s="14" t="s">
        <v>73</v>
      </c>
      <c r="AY208" s="272" t="s">
        <v>191</v>
      </c>
    </row>
    <row r="209" s="15" customFormat="1">
      <c r="A209" s="15"/>
      <c r="B209" s="273"/>
      <c r="C209" s="274"/>
      <c r="D209" s="248" t="s">
        <v>201</v>
      </c>
      <c r="E209" s="275" t="s">
        <v>1</v>
      </c>
      <c r="F209" s="276" t="s">
        <v>205</v>
      </c>
      <c r="G209" s="274"/>
      <c r="H209" s="277">
        <v>833.05999999999995</v>
      </c>
      <c r="I209" s="278"/>
      <c r="J209" s="274"/>
      <c r="K209" s="274"/>
      <c r="L209" s="279"/>
      <c r="M209" s="280"/>
      <c r="N209" s="281"/>
      <c r="O209" s="281"/>
      <c r="P209" s="281"/>
      <c r="Q209" s="281"/>
      <c r="R209" s="281"/>
      <c r="S209" s="281"/>
      <c r="T209" s="28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3" t="s">
        <v>201</v>
      </c>
      <c r="AU209" s="283" t="s">
        <v>83</v>
      </c>
      <c r="AV209" s="15" t="s">
        <v>198</v>
      </c>
      <c r="AW209" s="15" t="s">
        <v>30</v>
      </c>
      <c r="AX209" s="15" t="s">
        <v>81</v>
      </c>
      <c r="AY209" s="283" t="s">
        <v>191</v>
      </c>
    </row>
    <row r="210" s="2" customFormat="1" ht="21.75" customHeight="1">
      <c r="A210" s="39"/>
      <c r="B210" s="40"/>
      <c r="C210" s="236" t="s">
        <v>291</v>
      </c>
      <c r="D210" s="236" t="s">
        <v>194</v>
      </c>
      <c r="E210" s="237" t="s">
        <v>281</v>
      </c>
      <c r="F210" s="238" t="s">
        <v>282</v>
      </c>
      <c r="G210" s="239" t="s">
        <v>197</v>
      </c>
      <c r="H210" s="240">
        <v>833.05999999999995</v>
      </c>
      <c r="I210" s="241"/>
      <c r="J210" s="240">
        <f>ROUND(I210*H210,2)</f>
        <v>0</v>
      </c>
      <c r="K210" s="238" t="s">
        <v>1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198</v>
      </c>
      <c r="AT210" s="246" t="s">
        <v>194</v>
      </c>
      <c r="AU210" s="246" t="s">
        <v>83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198</v>
      </c>
      <c r="BM210" s="246" t="s">
        <v>2839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282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83</v>
      </c>
    </row>
    <row r="212" s="13" customFormat="1">
      <c r="A212" s="13"/>
      <c r="B212" s="252"/>
      <c r="C212" s="253"/>
      <c r="D212" s="248" t="s">
        <v>201</v>
      </c>
      <c r="E212" s="254" t="s">
        <v>1</v>
      </c>
      <c r="F212" s="255" t="s">
        <v>2835</v>
      </c>
      <c r="G212" s="253"/>
      <c r="H212" s="254" t="s">
        <v>1</v>
      </c>
      <c r="I212" s="256"/>
      <c r="J212" s="253"/>
      <c r="K212" s="253"/>
      <c r="L212" s="257"/>
      <c r="M212" s="258"/>
      <c r="N212" s="259"/>
      <c r="O212" s="259"/>
      <c r="P212" s="259"/>
      <c r="Q212" s="259"/>
      <c r="R212" s="259"/>
      <c r="S212" s="259"/>
      <c r="T212" s="26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1" t="s">
        <v>201</v>
      </c>
      <c r="AU212" s="261" t="s">
        <v>83</v>
      </c>
      <c r="AV212" s="13" t="s">
        <v>81</v>
      </c>
      <c r="AW212" s="13" t="s">
        <v>30</v>
      </c>
      <c r="AX212" s="13" t="s">
        <v>73</v>
      </c>
      <c r="AY212" s="261" t="s">
        <v>191</v>
      </c>
    </row>
    <row r="213" s="14" customFormat="1">
      <c r="A213" s="14"/>
      <c r="B213" s="262"/>
      <c r="C213" s="263"/>
      <c r="D213" s="248" t="s">
        <v>201</v>
      </c>
      <c r="E213" s="264" t="s">
        <v>1</v>
      </c>
      <c r="F213" s="265" t="s">
        <v>2836</v>
      </c>
      <c r="G213" s="263"/>
      <c r="H213" s="266">
        <v>559.60000000000002</v>
      </c>
      <c r="I213" s="267"/>
      <c r="J213" s="263"/>
      <c r="K213" s="263"/>
      <c r="L213" s="268"/>
      <c r="M213" s="269"/>
      <c r="N213" s="270"/>
      <c r="O213" s="270"/>
      <c r="P213" s="270"/>
      <c r="Q213" s="270"/>
      <c r="R213" s="270"/>
      <c r="S213" s="270"/>
      <c r="T213" s="27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2" t="s">
        <v>201</v>
      </c>
      <c r="AU213" s="272" t="s">
        <v>83</v>
      </c>
      <c r="AV213" s="14" t="s">
        <v>83</v>
      </c>
      <c r="AW213" s="14" t="s">
        <v>30</v>
      </c>
      <c r="AX213" s="14" t="s">
        <v>73</v>
      </c>
      <c r="AY213" s="272" t="s">
        <v>191</v>
      </c>
    </row>
    <row r="214" s="13" customFormat="1">
      <c r="A214" s="13"/>
      <c r="B214" s="252"/>
      <c r="C214" s="253"/>
      <c r="D214" s="248" t="s">
        <v>201</v>
      </c>
      <c r="E214" s="254" t="s">
        <v>1</v>
      </c>
      <c r="F214" s="255" t="s">
        <v>2837</v>
      </c>
      <c r="G214" s="253"/>
      <c r="H214" s="254" t="s">
        <v>1</v>
      </c>
      <c r="I214" s="256"/>
      <c r="J214" s="253"/>
      <c r="K214" s="253"/>
      <c r="L214" s="257"/>
      <c r="M214" s="258"/>
      <c r="N214" s="259"/>
      <c r="O214" s="259"/>
      <c r="P214" s="259"/>
      <c r="Q214" s="259"/>
      <c r="R214" s="259"/>
      <c r="S214" s="259"/>
      <c r="T214" s="26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1" t="s">
        <v>201</v>
      </c>
      <c r="AU214" s="261" t="s">
        <v>83</v>
      </c>
      <c r="AV214" s="13" t="s">
        <v>81</v>
      </c>
      <c r="AW214" s="13" t="s">
        <v>30</v>
      </c>
      <c r="AX214" s="13" t="s">
        <v>73</v>
      </c>
      <c r="AY214" s="261" t="s">
        <v>191</v>
      </c>
    </row>
    <row r="215" s="14" customFormat="1">
      <c r="A215" s="14"/>
      <c r="B215" s="262"/>
      <c r="C215" s="263"/>
      <c r="D215" s="248" t="s">
        <v>201</v>
      </c>
      <c r="E215" s="264" t="s">
        <v>1</v>
      </c>
      <c r="F215" s="265" t="s">
        <v>2838</v>
      </c>
      <c r="G215" s="263"/>
      <c r="H215" s="266">
        <v>273.45999999999998</v>
      </c>
      <c r="I215" s="267"/>
      <c r="J215" s="263"/>
      <c r="K215" s="263"/>
      <c r="L215" s="268"/>
      <c r="M215" s="269"/>
      <c r="N215" s="270"/>
      <c r="O215" s="270"/>
      <c r="P215" s="270"/>
      <c r="Q215" s="270"/>
      <c r="R215" s="270"/>
      <c r="S215" s="270"/>
      <c r="T215" s="27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2" t="s">
        <v>201</v>
      </c>
      <c r="AU215" s="272" t="s">
        <v>83</v>
      </c>
      <c r="AV215" s="14" t="s">
        <v>83</v>
      </c>
      <c r="AW215" s="14" t="s">
        <v>30</v>
      </c>
      <c r="AX215" s="14" t="s">
        <v>73</v>
      </c>
      <c r="AY215" s="272" t="s">
        <v>191</v>
      </c>
    </row>
    <row r="216" s="15" customFormat="1">
      <c r="A216" s="15"/>
      <c r="B216" s="273"/>
      <c r="C216" s="274"/>
      <c r="D216" s="248" t="s">
        <v>201</v>
      </c>
      <c r="E216" s="275" t="s">
        <v>1</v>
      </c>
      <c r="F216" s="276" t="s">
        <v>205</v>
      </c>
      <c r="G216" s="274"/>
      <c r="H216" s="277">
        <v>833.05999999999995</v>
      </c>
      <c r="I216" s="278"/>
      <c r="J216" s="274"/>
      <c r="K216" s="274"/>
      <c r="L216" s="279"/>
      <c r="M216" s="280"/>
      <c r="N216" s="281"/>
      <c r="O216" s="281"/>
      <c r="P216" s="281"/>
      <c r="Q216" s="281"/>
      <c r="R216" s="281"/>
      <c r="S216" s="281"/>
      <c r="T216" s="28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3" t="s">
        <v>201</v>
      </c>
      <c r="AU216" s="283" t="s">
        <v>83</v>
      </c>
      <c r="AV216" s="15" t="s">
        <v>198</v>
      </c>
      <c r="AW216" s="15" t="s">
        <v>30</v>
      </c>
      <c r="AX216" s="15" t="s">
        <v>81</v>
      </c>
      <c r="AY216" s="283" t="s">
        <v>191</v>
      </c>
    </row>
    <row r="217" s="2" customFormat="1" ht="21.75" customHeight="1">
      <c r="A217" s="39"/>
      <c r="B217" s="40"/>
      <c r="C217" s="236" t="s">
        <v>299</v>
      </c>
      <c r="D217" s="236" t="s">
        <v>194</v>
      </c>
      <c r="E217" s="237" t="s">
        <v>2840</v>
      </c>
      <c r="F217" s="238" t="s">
        <v>2841</v>
      </c>
      <c r="G217" s="239" t="s">
        <v>215</v>
      </c>
      <c r="H217" s="240">
        <v>28.760000000000002</v>
      </c>
      <c r="I217" s="241"/>
      <c r="J217" s="240">
        <f>ROUND(I217*H217,2)</f>
        <v>0</v>
      </c>
      <c r="K217" s="238" t="s">
        <v>1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198</v>
      </c>
      <c r="AT217" s="246" t="s">
        <v>194</v>
      </c>
      <c r="AU217" s="246" t="s">
        <v>83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198</v>
      </c>
      <c r="BM217" s="246" t="s">
        <v>2842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2841</v>
      </c>
      <c r="G218" s="41"/>
      <c r="H218" s="41"/>
      <c r="I218" s="145"/>
      <c r="J218" s="41"/>
      <c r="K218" s="41"/>
      <c r="L218" s="45"/>
      <c r="M218" s="250"/>
      <c r="N218" s="251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83</v>
      </c>
    </row>
    <row r="219" s="13" customFormat="1">
      <c r="A219" s="13"/>
      <c r="B219" s="252"/>
      <c r="C219" s="253"/>
      <c r="D219" s="248" t="s">
        <v>201</v>
      </c>
      <c r="E219" s="254" t="s">
        <v>1</v>
      </c>
      <c r="F219" s="255" t="s">
        <v>2843</v>
      </c>
      <c r="G219" s="253"/>
      <c r="H219" s="254" t="s">
        <v>1</v>
      </c>
      <c r="I219" s="256"/>
      <c r="J219" s="253"/>
      <c r="K219" s="253"/>
      <c r="L219" s="257"/>
      <c r="M219" s="258"/>
      <c r="N219" s="259"/>
      <c r="O219" s="259"/>
      <c r="P219" s="259"/>
      <c r="Q219" s="259"/>
      <c r="R219" s="259"/>
      <c r="S219" s="259"/>
      <c r="T219" s="26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1" t="s">
        <v>201</v>
      </c>
      <c r="AU219" s="261" t="s">
        <v>83</v>
      </c>
      <c r="AV219" s="13" t="s">
        <v>81</v>
      </c>
      <c r="AW219" s="13" t="s">
        <v>30</v>
      </c>
      <c r="AX219" s="13" t="s">
        <v>73</v>
      </c>
      <c r="AY219" s="261" t="s">
        <v>191</v>
      </c>
    </row>
    <row r="220" s="13" customFormat="1">
      <c r="A220" s="13"/>
      <c r="B220" s="252"/>
      <c r="C220" s="253"/>
      <c r="D220" s="248" t="s">
        <v>201</v>
      </c>
      <c r="E220" s="254" t="s">
        <v>1</v>
      </c>
      <c r="F220" s="255" t="s">
        <v>2844</v>
      </c>
      <c r="G220" s="253"/>
      <c r="H220" s="254" t="s">
        <v>1</v>
      </c>
      <c r="I220" s="256"/>
      <c r="J220" s="253"/>
      <c r="K220" s="253"/>
      <c r="L220" s="257"/>
      <c r="M220" s="258"/>
      <c r="N220" s="259"/>
      <c r="O220" s="259"/>
      <c r="P220" s="259"/>
      <c r="Q220" s="259"/>
      <c r="R220" s="259"/>
      <c r="S220" s="259"/>
      <c r="T220" s="26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1" t="s">
        <v>201</v>
      </c>
      <c r="AU220" s="261" t="s">
        <v>83</v>
      </c>
      <c r="AV220" s="13" t="s">
        <v>81</v>
      </c>
      <c r="AW220" s="13" t="s">
        <v>30</v>
      </c>
      <c r="AX220" s="13" t="s">
        <v>73</v>
      </c>
      <c r="AY220" s="261" t="s">
        <v>191</v>
      </c>
    </row>
    <row r="221" s="13" customFormat="1">
      <c r="A221" s="13"/>
      <c r="B221" s="252"/>
      <c r="C221" s="253"/>
      <c r="D221" s="248" t="s">
        <v>201</v>
      </c>
      <c r="E221" s="254" t="s">
        <v>1</v>
      </c>
      <c r="F221" s="255" t="s">
        <v>2845</v>
      </c>
      <c r="G221" s="253"/>
      <c r="H221" s="254" t="s">
        <v>1</v>
      </c>
      <c r="I221" s="256"/>
      <c r="J221" s="253"/>
      <c r="K221" s="253"/>
      <c r="L221" s="257"/>
      <c r="M221" s="258"/>
      <c r="N221" s="259"/>
      <c r="O221" s="259"/>
      <c r="P221" s="259"/>
      <c r="Q221" s="259"/>
      <c r="R221" s="259"/>
      <c r="S221" s="259"/>
      <c r="T221" s="26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1" t="s">
        <v>201</v>
      </c>
      <c r="AU221" s="261" t="s">
        <v>83</v>
      </c>
      <c r="AV221" s="13" t="s">
        <v>81</v>
      </c>
      <c r="AW221" s="13" t="s">
        <v>30</v>
      </c>
      <c r="AX221" s="13" t="s">
        <v>73</v>
      </c>
      <c r="AY221" s="261" t="s">
        <v>191</v>
      </c>
    </row>
    <row r="222" s="13" customFormat="1">
      <c r="A222" s="13"/>
      <c r="B222" s="252"/>
      <c r="C222" s="253"/>
      <c r="D222" s="248" t="s">
        <v>201</v>
      </c>
      <c r="E222" s="254" t="s">
        <v>1</v>
      </c>
      <c r="F222" s="255" t="s">
        <v>2846</v>
      </c>
      <c r="G222" s="253"/>
      <c r="H222" s="254" t="s">
        <v>1</v>
      </c>
      <c r="I222" s="256"/>
      <c r="J222" s="253"/>
      <c r="K222" s="253"/>
      <c r="L222" s="257"/>
      <c r="M222" s="258"/>
      <c r="N222" s="259"/>
      <c r="O222" s="259"/>
      <c r="P222" s="259"/>
      <c r="Q222" s="259"/>
      <c r="R222" s="259"/>
      <c r="S222" s="259"/>
      <c r="T222" s="26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1" t="s">
        <v>201</v>
      </c>
      <c r="AU222" s="261" t="s">
        <v>83</v>
      </c>
      <c r="AV222" s="13" t="s">
        <v>81</v>
      </c>
      <c r="AW222" s="13" t="s">
        <v>30</v>
      </c>
      <c r="AX222" s="13" t="s">
        <v>73</v>
      </c>
      <c r="AY222" s="261" t="s">
        <v>191</v>
      </c>
    </row>
    <row r="223" s="14" customFormat="1">
      <c r="A223" s="14"/>
      <c r="B223" s="262"/>
      <c r="C223" s="263"/>
      <c r="D223" s="248" t="s">
        <v>201</v>
      </c>
      <c r="E223" s="264" t="s">
        <v>1</v>
      </c>
      <c r="F223" s="265" t="s">
        <v>2847</v>
      </c>
      <c r="G223" s="263"/>
      <c r="H223" s="266">
        <v>28.760000000000002</v>
      </c>
      <c r="I223" s="267"/>
      <c r="J223" s="263"/>
      <c r="K223" s="263"/>
      <c r="L223" s="268"/>
      <c r="M223" s="269"/>
      <c r="N223" s="270"/>
      <c r="O223" s="270"/>
      <c r="P223" s="270"/>
      <c r="Q223" s="270"/>
      <c r="R223" s="270"/>
      <c r="S223" s="270"/>
      <c r="T223" s="27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2" t="s">
        <v>201</v>
      </c>
      <c r="AU223" s="272" t="s">
        <v>83</v>
      </c>
      <c r="AV223" s="14" t="s">
        <v>83</v>
      </c>
      <c r="AW223" s="14" t="s">
        <v>30</v>
      </c>
      <c r="AX223" s="14" t="s">
        <v>73</v>
      </c>
      <c r="AY223" s="272" t="s">
        <v>191</v>
      </c>
    </row>
    <row r="224" s="15" customFormat="1">
      <c r="A224" s="15"/>
      <c r="B224" s="273"/>
      <c r="C224" s="274"/>
      <c r="D224" s="248" t="s">
        <v>201</v>
      </c>
      <c r="E224" s="275" t="s">
        <v>1</v>
      </c>
      <c r="F224" s="276" t="s">
        <v>205</v>
      </c>
      <c r="G224" s="274"/>
      <c r="H224" s="277">
        <v>28.760000000000002</v>
      </c>
      <c r="I224" s="278"/>
      <c r="J224" s="274"/>
      <c r="K224" s="274"/>
      <c r="L224" s="279"/>
      <c r="M224" s="280"/>
      <c r="N224" s="281"/>
      <c r="O224" s="281"/>
      <c r="P224" s="281"/>
      <c r="Q224" s="281"/>
      <c r="R224" s="281"/>
      <c r="S224" s="281"/>
      <c r="T224" s="282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83" t="s">
        <v>201</v>
      </c>
      <c r="AU224" s="283" t="s">
        <v>83</v>
      </c>
      <c r="AV224" s="15" t="s">
        <v>198</v>
      </c>
      <c r="AW224" s="15" t="s">
        <v>30</v>
      </c>
      <c r="AX224" s="15" t="s">
        <v>81</v>
      </c>
      <c r="AY224" s="283" t="s">
        <v>191</v>
      </c>
    </row>
    <row r="225" s="2" customFormat="1" ht="16.5" customHeight="1">
      <c r="A225" s="39"/>
      <c r="B225" s="40"/>
      <c r="C225" s="236" t="s">
        <v>305</v>
      </c>
      <c r="D225" s="236" t="s">
        <v>194</v>
      </c>
      <c r="E225" s="237" t="s">
        <v>292</v>
      </c>
      <c r="F225" s="238" t="s">
        <v>293</v>
      </c>
      <c r="G225" s="239" t="s">
        <v>197</v>
      </c>
      <c r="H225" s="240">
        <v>2834.6999999999998</v>
      </c>
      <c r="I225" s="241"/>
      <c r="J225" s="240">
        <f>ROUND(I225*H225,2)</f>
        <v>0</v>
      </c>
      <c r="K225" s="238" t="s">
        <v>1</v>
      </c>
      <c r="L225" s="45"/>
      <c r="M225" s="242" t="s">
        <v>1</v>
      </c>
      <c r="N225" s="243" t="s">
        <v>38</v>
      </c>
      <c r="O225" s="92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6" t="s">
        <v>198</v>
      </c>
      <c r="AT225" s="246" t="s">
        <v>194</v>
      </c>
      <c r="AU225" s="246" t="s">
        <v>83</v>
      </c>
      <c r="AY225" s="18" t="s">
        <v>191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18" t="s">
        <v>81</v>
      </c>
      <c r="BK225" s="247">
        <f>ROUND(I225*H225,2)</f>
        <v>0</v>
      </c>
      <c r="BL225" s="18" t="s">
        <v>198</v>
      </c>
      <c r="BM225" s="246" t="s">
        <v>2848</v>
      </c>
    </row>
    <row r="226" s="2" customFormat="1">
      <c r="A226" s="39"/>
      <c r="B226" s="40"/>
      <c r="C226" s="41"/>
      <c r="D226" s="248" t="s">
        <v>200</v>
      </c>
      <c r="E226" s="41"/>
      <c r="F226" s="249" t="s">
        <v>293</v>
      </c>
      <c r="G226" s="41"/>
      <c r="H226" s="41"/>
      <c r="I226" s="145"/>
      <c r="J226" s="41"/>
      <c r="K226" s="41"/>
      <c r="L226" s="45"/>
      <c r="M226" s="250"/>
      <c r="N226" s="251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200</v>
      </c>
      <c r="AU226" s="18" t="s">
        <v>83</v>
      </c>
    </row>
    <row r="227" s="13" customFormat="1">
      <c r="A227" s="13"/>
      <c r="B227" s="252"/>
      <c r="C227" s="253"/>
      <c r="D227" s="248" t="s">
        <v>201</v>
      </c>
      <c r="E227" s="254" t="s">
        <v>1</v>
      </c>
      <c r="F227" s="255" t="s">
        <v>2849</v>
      </c>
      <c r="G227" s="253"/>
      <c r="H227" s="254" t="s">
        <v>1</v>
      </c>
      <c r="I227" s="256"/>
      <c r="J227" s="253"/>
      <c r="K227" s="253"/>
      <c r="L227" s="257"/>
      <c r="M227" s="258"/>
      <c r="N227" s="259"/>
      <c r="O227" s="259"/>
      <c r="P227" s="259"/>
      <c r="Q227" s="259"/>
      <c r="R227" s="259"/>
      <c r="S227" s="259"/>
      <c r="T227" s="26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1" t="s">
        <v>201</v>
      </c>
      <c r="AU227" s="261" t="s">
        <v>83</v>
      </c>
      <c r="AV227" s="13" t="s">
        <v>81</v>
      </c>
      <c r="AW227" s="13" t="s">
        <v>30</v>
      </c>
      <c r="AX227" s="13" t="s">
        <v>73</v>
      </c>
      <c r="AY227" s="261" t="s">
        <v>191</v>
      </c>
    </row>
    <row r="228" s="14" customFormat="1">
      <c r="A228" s="14"/>
      <c r="B228" s="262"/>
      <c r="C228" s="263"/>
      <c r="D228" s="248" t="s">
        <v>201</v>
      </c>
      <c r="E228" s="264" t="s">
        <v>1</v>
      </c>
      <c r="F228" s="265" t="s">
        <v>2850</v>
      </c>
      <c r="G228" s="263"/>
      <c r="H228" s="266">
        <v>1336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2" t="s">
        <v>201</v>
      </c>
      <c r="AU228" s="272" t="s">
        <v>83</v>
      </c>
      <c r="AV228" s="14" t="s">
        <v>83</v>
      </c>
      <c r="AW228" s="14" t="s">
        <v>30</v>
      </c>
      <c r="AX228" s="14" t="s">
        <v>73</v>
      </c>
      <c r="AY228" s="272" t="s">
        <v>191</v>
      </c>
    </row>
    <row r="229" s="13" customFormat="1">
      <c r="A229" s="13"/>
      <c r="B229" s="252"/>
      <c r="C229" s="253"/>
      <c r="D229" s="248" t="s">
        <v>201</v>
      </c>
      <c r="E229" s="254" t="s">
        <v>1</v>
      </c>
      <c r="F229" s="255" t="s">
        <v>2851</v>
      </c>
      <c r="G229" s="253"/>
      <c r="H229" s="254" t="s">
        <v>1</v>
      </c>
      <c r="I229" s="256"/>
      <c r="J229" s="253"/>
      <c r="K229" s="253"/>
      <c r="L229" s="257"/>
      <c r="M229" s="258"/>
      <c r="N229" s="259"/>
      <c r="O229" s="259"/>
      <c r="P229" s="259"/>
      <c r="Q229" s="259"/>
      <c r="R229" s="259"/>
      <c r="S229" s="259"/>
      <c r="T229" s="26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1" t="s">
        <v>201</v>
      </c>
      <c r="AU229" s="261" t="s">
        <v>83</v>
      </c>
      <c r="AV229" s="13" t="s">
        <v>81</v>
      </c>
      <c r="AW229" s="13" t="s">
        <v>30</v>
      </c>
      <c r="AX229" s="13" t="s">
        <v>73</v>
      </c>
      <c r="AY229" s="261" t="s">
        <v>191</v>
      </c>
    </row>
    <row r="230" s="14" customFormat="1">
      <c r="A230" s="14"/>
      <c r="B230" s="262"/>
      <c r="C230" s="263"/>
      <c r="D230" s="248" t="s">
        <v>201</v>
      </c>
      <c r="E230" s="264" t="s">
        <v>1</v>
      </c>
      <c r="F230" s="265" t="s">
        <v>2850</v>
      </c>
      <c r="G230" s="263"/>
      <c r="H230" s="266">
        <v>1336</v>
      </c>
      <c r="I230" s="267"/>
      <c r="J230" s="263"/>
      <c r="K230" s="263"/>
      <c r="L230" s="268"/>
      <c r="M230" s="269"/>
      <c r="N230" s="270"/>
      <c r="O230" s="270"/>
      <c r="P230" s="270"/>
      <c r="Q230" s="270"/>
      <c r="R230" s="270"/>
      <c r="S230" s="270"/>
      <c r="T230" s="27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2" t="s">
        <v>201</v>
      </c>
      <c r="AU230" s="272" t="s">
        <v>83</v>
      </c>
      <c r="AV230" s="14" t="s">
        <v>83</v>
      </c>
      <c r="AW230" s="14" t="s">
        <v>30</v>
      </c>
      <c r="AX230" s="14" t="s">
        <v>73</v>
      </c>
      <c r="AY230" s="272" t="s">
        <v>191</v>
      </c>
    </row>
    <row r="231" s="13" customFormat="1">
      <c r="A231" s="13"/>
      <c r="B231" s="252"/>
      <c r="C231" s="253"/>
      <c r="D231" s="248" t="s">
        <v>201</v>
      </c>
      <c r="E231" s="254" t="s">
        <v>1</v>
      </c>
      <c r="F231" s="255" t="s">
        <v>2852</v>
      </c>
      <c r="G231" s="253"/>
      <c r="H231" s="254" t="s">
        <v>1</v>
      </c>
      <c r="I231" s="256"/>
      <c r="J231" s="253"/>
      <c r="K231" s="253"/>
      <c r="L231" s="257"/>
      <c r="M231" s="258"/>
      <c r="N231" s="259"/>
      <c r="O231" s="259"/>
      <c r="P231" s="259"/>
      <c r="Q231" s="259"/>
      <c r="R231" s="259"/>
      <c r="S231" s="259"/>
      <c r="T231" s="26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1" t="s">
        <v>201</v>
      </c>
      <c r="AU231" s="261" t="s">
        <v>83</v>
      </c>
      <c r="AV231" s="13" t="s">
        <v>81</v>
      </c>
      <c r="AW231" s="13" t="s">
        <v>30</v>
      </c>
      <c r="AX231" s="13" t="s">
        <v>73</v>
      </c>
      <c r="AY231" s="261" t="s">
        <v>191</v>
      </c>
    </row>
    <row r="232" s="14" customFormat="1">
      <c r="A232" s="14"/>
      <c r="B232" s="262"/>
      <c r="C232" s="263"/>
      <c r="D232" s="248" t="s">
        <v>201</v>
      </c>
      <c r="E232" s="264" t="s">
        <v>1</v>
      </c>
      <c r="F232" s="265" t="s">
        <v>2853</v>
      </c>
      <c r="G232" s="263"/>
      <c r="H232" s="266">
        <v>80.900000000000006</v>
      </c>
      <c r="I232" s="267"/>
      <c r="J232" s="263"/>
      <c r="K232" s="263"/>
      <c r="L232" s="268"/>
      <c r="M232" s="269"/>
      <c r="N232" s="270"/>
      <c r="O232" s="270"/>
      <c r="P232" s="270"/>
      <c r="Q232" s="270"/>
      <c r="R232" s="270"/>
      <c r="S232" s="270"/>
      <c r="T232" s="27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2" t="s">
        <v>201</v>
      </c>
      <c r="AU232" s="272" t="s">
        <v>83</v>
      </c>
      <c r="AV232" s="14" t="s">
        <v>83</v>
      </c>
      <c r="AW232" s="14" t="s">
        <v>30</v>
      </c>
      <c r="AX232" s="14" t="s">
        <v>73</v>
      </c>
      <c r="AY232" s="272" t="s">
        <v>191</v>
      </c>
    </row>
    <row r="233" s="13" customFormat="1">
      <c r="A233" s="13"/>
      <c r="B233" s="252"/>
      <c r="C233" s="253"/>
      <c r="D233" s="248" t="s">
        <v>201</v>
      </c>
      <c r="E233" s="254" t="s">
        <v>1</v>
      </c>
      <c r="F233" s="255" t="s">
        <v>2854</v>
      </c>
      <c r="G233" s="253"/>
      <c r="H233" s="254" t="s">
        <v>1</v>
      </c>
      <c r="I233" s="256"/>
      <c r="J233" s="253"/>
      <c r="K233" s="253"/>
      <c r="L233" s="257"/>
      <c r="M233" s="258"/>
      <c r="N233" s="259"/>
      <c r="O233" s="259"/>
      <c r="P233" s="259"/>
      <c r="Q233" s="259"/>
      <c r="R233" s="259"/>
      <c r="S233" s="259"/>
      <c r="T233" s="26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1" t="s">
        <v>201</v>
      </c>
      <c r="AU233" s="261" t="s">
        <v>83</v>
      </c>
      <c r="AV233" s="13" t="s">
        <v>81</v>
      </c>
      <c r="AW233" s="13" t="s">
        <v>30</v>
      </c>
      <c r="AX233" s="13" t="s">
        <v>73</v>
      </c>
      <c r="AY233" s="261" t="s">
        <v>191</v>
      </c>
    </row>
    <row r="234" s="14" customFormat="1">
      <c r="A234" s="14"/>
      <c r="B234" s="262"/>
      <c r="C234" s="263"/>
      <c r="D234" s="248" t="s">
        <v>201</v>
      </c>
      <c r="E234" s="264" t="s">
        <v>1</v>
      </c>
      <c r="F234" s="265" t="s">
        <v>2855</v>
      </c>
      <c r="G234" s="263"/>
      <c r="H234" s="266">
        <v>81.799999999999997</v>
      </c>
      <c r="I234" s="267"/>
      <c r="J234" s="263"/>
      <c r="K234" s="263"/>
      <c r="L234" s="268"/>
      <c r="M234" s="269"/>
      <c r="N234" s="270"/>
      <c r="O234" s="270"/>
      <c r="P234" s="270"/>
      <c r="Q234" s="270"/>
      <c r="R234" s="270"/>
      <c r="S234" s="270"/>
      <c r="T234" s="27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2" t="s">
        <v>201</v>
      </c>
      <c r="AU234" s="272" t="s">
        <v>83</v>
      </c>
      <c r="AV234" s="14" t="s">
        <v>83</v>
      </c>
      <c r="AW234" s="14" t="s">
        <v>30</v>
      </c>
      <c r="AX234" s="14" t="s">
        <v>73</v>
      </c>
      <c r="AY234" s="272" t="s">
        <v>191</v>
      </c>
    </row>
    <row r="235" s="15" customFormat="1">
      <c r="A235" s="15"/>
      <c r="B235" s="273"/>
      <c r="C235" s="274"/>
      <c r="D235" s="248" t="s">
        <v>201</v>
      </c>
      <c r="E235" s="275" t="s">
        <v>1</v>
      </c>
      <c r="F235" s="276" t="s">
        <v>205</v>
      </c>
      <c r="G235" s="274"/>
      <c r="H235" s="277">
        <v>2834.7000000000003</v>
      </c>
      <c r="I235" s="278"/>
      <c r="J235" s="274"/>
      <c r="K235" s="274"/>
      <c r="L235" s="279"/>
      <c r="M235" s="280"/>
      <c r="N235" s="281"/>
      <c r="O235" s="281"/>
      <c r="P235" s="281"/>
      <c r="Q235" s="281"/>
      <c r="R235" s="281"/>
      <c r="S235" s="281"/>
      <c r="T235" s="282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83" t="s">
        <v>201</v>
      </c>
      <c r="AU235" s="283" t="s">
        <v>83</v>
      </c>
      <c r="AV235" s="15" t="s">
        <v>198</v>
      </c>
      <c r="AW235" s="15" t="s">
        <v>30</v>
      </c>
      <c r="AX235" s="15" t="s">
        <v>81</v>
      </c>
      <c r="AY235" s="283" t="s">
        <v>191</v>
      </c>
    </row>
    <row r="236" s="2" customFormat="1" ht="21.75" customHeight="1">
      <c r="A236" s="39"/>
      <c r="B236" s="40"/>
      <c r="C236" s="236" t="s">
        <v>8</v>
      </c>
      <c r="D236" s="236" t="s">
        <v>194</v>
      </c>
      <c r="E236" s="237" t="s">
        <v>300</v>
      </c>
      <c r="F236" s="238" t="s">
        <v>301</v>
      </c>
      <c r="G236" s="239" t="s">
        <v>197</v>
      </c>
      <c r="H236" s="240">
        <v>1336</v>
      </c>
      <c r="I236" s="241"/>
      <c r="J236" s="240">
        <f>ROUND(I236*H236,2)</f>
        <v>0</v>
      </c>
      <c r="K236" s="238" t="s">
        <v>275</v>
      </c>
      <c r="L236" s="45"/>
      <c r="M236" s="242" t="s">
        <v>1</v>
      </c>
      <c r="N236" s="243" t="s">
        <v>38</v>
      </c>
      <c r="O236" s="92"/>
      <c r="P236" s="244">
        <f>O236*H236</f>
        <v>0</v>
      </c>
      <c r="Q236" s="244">
        <v>0.00010000000000000001</v>
      </c>
      <c r="R236" s="244">
        <f>Q236*H236</f>
        <v>0.1336</v>
      </c>
      <c r="S236" s="244">
        <v>0</v>
      </c>
      <c r="T236" s="245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6" t="s">
        <v>198</v>
      </c>
      <c r="AT236" s="246" t="s">
        <v>194</v>
      </c>
      <c r="AU236" s="246" t="s">
        <v>83</v>
      </c>
      <c r="AY236" s="18" t="s">
        <v>191</v>
      </c>
      <c r="BE236" s="247">
        <f>IF(N236="základní",J236,0)</f>
        <v>0</v>
      </c>
      <c r="BF236" s="247">
        <f>IF(N236="snížená",J236,0)</f>
        <v>0</v>
      </c>
      <c r="BG236" s="247">
        <f>IF(N236="zákl. přenesená",J236,0)</f>
        <v>0</v>
      </c>
      <c r="BH236" s="247">
        <f>IF(N236="sníž. přenesená",J236,0)</f>
        <v>0</v>
      </c>
      <c r="BI236" s="247">
        <f>IF(N236="nulová",J236,0)</f>
        <v>0</v>
      </c>
      <c r="BJ236" s="18" t="s">
        <v>81</v>
      </c>
      <c r="BK236" s="247">
        <f>ROUND(I236*H236,2)</f>
        <v>0</v>
      </c>
      <c r="BL236" s="18" t="s">
        <v>198</v>
      </c>
      <c r="BM236" s="246" t="s">
        <v>2856</v>
      </c>
    </row>
    <row r="237" s="2" customFormat="1">
      <c r="A237" s="39"/>
      <c r="B237" s="40"/>
      <c r="C237" s="41"/>
      <c r="D237" s="248" t="s">
        <v>200</v>
      </c>
      <c r="E237" s="41"/>
      <c r="F237" s="249" t="s">
        <v>301</v>
      </c>
      <c r="G237" s="41"/>
      <c r="H237" s="41"/>
      <c r="I237" s="145"/>
      <c r="J237" s="41"/>
      <c r="K237" s="41"/>
      <c r="L237" s="45"/>
      <c r="M237" s="250"/>
      <c r="N237" s="251"/>
      <c r="O237" s="92"/>
      <c r="P237" s="92"/>
      <c r="Q237" s="92"/>
      <c r="R237" s="92"/>
      <c r="S237" s="92"/>
      <c r="T237" s="93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200</v>
      </c>
      <c r="AU237" s="18" t="s">
        <v>83</v>
      </c>
    </row>
    <row r="238" s="13" customFormat="1">
      <c r="A238" s="13"/>
      <c r="B238" s="252"/>
      <c r="C238" s="253"/>
      <c r="D238" s="248" t="s">
        <v>201</v>
      </c>
      <c r="E238" s="254" t="s">
        <v>1</v>
      </c>
      <c r="F238" s="255" t="s">
        <v>2857</v>
      </c>
      <c r="G238" s="253"/>
      <c r="H238" s="254" t="s">
        <v>1</v>
      </c>
      <c r="I238" s="256"/>
      <c r="J238" s="253"/>
      <c r="K238" s="253"/>
      <c r="L238" s="257"/>
      <c r="M238" s="258"/>
      <c r="N238" s="259"/>
      <c r="O238" s="259"/>
      <c r="P238" s="259"/>
      <c r="Q238" s="259"/>
      <c r="R238" s="259"/>
      <c r="S238" s="259"/>
      <c r="T238" s="26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1" t="s">
        <v>201</v>
      </c>
      <c r="AU238" s="261" t="s">
        <v>83</v>
      </c>
      <c r="AV238" s="13" t="s">
        <v>81</v>
      </c>
      <c r="AW238" s="13" t="s">
        <v>30</v>
      </c>
      <c r="AX238" s="13" t="s">
        <v>73</v>
      </c>
      <c r="AY238" s="261" t="s">
        <v>191</v>
      </c>
    </row>
    <row r="239" s="13" customFormat="1">
      <c r="A239" s="13"/>
      <c r="B239" s="252"/>
      <c r="C239" s="253"/>
      <c r="D239" s="248" t="s">
        <v>201</v>
      </c>
      <c r="E239" s="254" t="s">
        <v>1</v>
      </c>
      <c r="F239" s="255" t="s">
        <v>2858</v>
      </c>
      <c r="G239" s="253"/>
      <c r="H239" s="254" t="s">
        <v>1</v>
      </c>
      <c r="I239" s="256"/>
      <c r="J239" s="253"/>
      <c r="K239" s="253"/>
      <c r="L239" s="257"/>
      <c r="M239" s="258"/>
      <c r="N239" s="259"/>
      <c r="O239" s="259"/>
      <c r="P239" s="259"/>
      <c r="Q239" s="259"/>
      <c r="R239" s="259"/>
      <c r="S239" s="259"/>
      <c r="T239" s="26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1" t="s">
        <v>201</v>
      </c>
      <c r="AU239" s="261" t="s">
        <v>83</v>
      </c>
      <c r="AV239" s="13" t="s">
        <v>81</v>
      </c>
      <c r="AW239" s="13" t="s">
        <v>30</v>
      </c>
      <c r="AX239" s="13" t="s">
        <v>73</v>
      </c>
      <c r="AY239" s="261" t="s">
        <v>191</v>
      </c>
    </row>
    <row r="240" s="14" customFormat="1">
      <c r="A240" s="14"/>
      <c r="B240" s="262"/>
      <c r="C240" s="263"/>
      <c r="D240" s="248" t="s">
        <v>201</v>
      </c>
      <c r="E240" s="264" t="s">
        <v>1</v>
      </c>
      <c r="F240" s="265" t="s">
        <v>2859</v>
      </c>
      <c r="G240" s="263"/>
      <c r="H240" s="266">
        <v>1336</v>
      </c>
      <c r="I240" s="267"/>
      <c r="J240" s="263"/>
      <c r="K240" s="263"/>
      <c r="L240" s="268"/>
      <c r="M240" s="269"/>
      <c r="N240" s="270"/>
      <c r="O240" s="270"/>
      <c r="P240" s="270"/>
      <c r="Q240" s="270"/>
      <c r="R240" s="270"/>
      <c r="S240" s="270"/>
      <c r="T240" s="27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72" t="s">
        <v>201</v>
      </c>
      <c r="AU240" s="272" t="s">
        <v>83</v>
      </c>
      <c r="AV240" s="14" t="s">
        <v>83</v>
      </c>
      <c r="AW240" s="14" t="s">
        <v>30</v>
      </c>
      <c r="AX240" s="14" t="s">
        <v>73</v>
      </c>
      <c r="AY240" s="272" t="s">
        <v>191</v>
      </c>
    </row>
    <row r="241" s="15" customFormat="1">
      <c r="A241" s="15"/>
      <c r="B241" s="273"/>
      <c r="C241" s="274"/>
      <c r="D241" s="248" t="s">
        <v>201</v>
      </c>
      <c r="E241" s="275" t="s">
        <v>1</v>
      </c>
      <c r="F241" s="276" t="s">
        <v>205</v>
      </c>
      <c r="G241" s="274"/>
      <c r="H241" s="277">
        <v>1336</v>
      </c>
      <c r="I241" s="278"/>
      <c r="J241" s="274"/>
      <c r="K241" s="274"/>
      <c r="L241" s="279"/>
      <c r="M241" s="280"/>
      <c r="N241" s="281"/>
      <c r="O241" s="281"/>
      <c r="P241" s="281"/>
      <c r="Q241" s="281"/>
      <c r="R241" s="281"/>
      <c r="S241" s="281"/>
      <c r="T241" s="28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83" t="s">
        <v>201</v>
      </c>
      <c r="AU241" s="283" t="s">
        <v>83</v>
      </c>
      <c r="AV241" s="15" t="s">
        <v>198</v>
      </c>
      <c r="AW241" s="15" t="s">
        <v>30</v>
      </c>
      <c r="AX241" s="15" t="s">
        <v>81</v>
      </c>
      <c r="AY241" s="283" t="s">
        <v>191</v>
      </c>
    </row>
    <row r="242" s="2" customFormat="1" ht="16.5" customHeight="1">
      <c r="A242" s="39"/>
      <c r="B242" s="40"/>
      <c r="C242" s="285" t="s">
        <v>320</v>
      </c>
      <c r="D242" s="285" t="s">
        <v>341</v>
      </c>
      <c r="E242" s="286" t="s">
        <v>342</v>
      </c>
      <c r="F242" s="287" t="s">
        <v>343</v>
      </c>
      <c r="G242" s="288" t="s">
        <v>197</v>
      </c>
      <c r="H242" s="289">
        <v>1336</v>
      </c>
      <c r="I242" s="290"/>
      <c r="J242" s="289">
        <f>ROUND(I242*H242,2)</f>
        <v>0</v>
      </c>
      <c r="K242" s="287" t="s">
        <v>1</v>
      </c>
      <c r="L242" s="291"/>
      <c r="M242" s="292" t="s">
        <v>1</v>
      </c>
      <c r="N242" s="293" t="s">
        <v>38</v>
      </c>
      <c r="O242" s="92"/>
      <c r="P242" s="244">
        <f>O242*H242</f>
        <v>0</v>
      </c>
      <c r="Q242" s="244">
        <v>0.00031</v>
      </c>
      <c r="R242" s="244">
        <f>Q242*H242</f>
        <v>0.41415999999999997</v>
      </c>
      <c r="S242" s="244">
        <v>0</v>
      </c>
      <c r="T242" s="24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6" t="s">
        <v>255</v>
      </c>
      <c r="AT242" s="246" t="s">
        <v>341</v>
      </c>
      <c r="AU242" s="246" t="s">
        <v>83</v>
      </c>
      <c r="AY242" s="18" t="s">
        <v>191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18" t="s">
        <v>81</v>
      </c>
      <c r="BK242" s="247">
        <f>ROUND(I242*H242,2)</f>
        <v>0</v>
      </c>
      <c r="BL242" s="18" t="s">
        <v>198</v>
      </c>
      <c r="BM242" s="246" t="s">
        <v>2860</v>
      </c>
    </row>
    <row r="243" s="2" customFormat="1">
      <c r="A243" s="39"/>
      <c r="B243" s="40"/>
      <c r="C243" s="41"/>
      <c r="D243" s="248" t="s">
        <v>200</v>
      </c>
      <c r="E243" s="41"/>
      <c r="F243" s="249" t="s">
        <v>343</v>
      </c>
      <c r="G243" s="41"/>
      <c r="H243" s="41"/>
      <c r="I243" s="145"/>
      <c r="J243" s="41"/>
      <c r="K243" s="41"/>
      <c r="L243" s="45"/>
      <c r="M243" s="250"/>
      <c r="N243" s="251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200</v>
      </c>
      <c r="AU243" s="18" t="s">
        <v>83</v>
      </c>
    </row>
    <row r="244" s="13" customFormat="1">
      <c r="A244" s="13"/>
      <c r="B244" s="252"/>
      <c r="C244" s="253"/>
      <c r="D244" s="248" t="s">
        <v>201</v>
      </c>
      <c r="E244" s="254" t="s">
        <v>1</v>
      </c>
      <c r="F244" s="255" t="s">
        <v>2858</v>
      </c>
      <c r="G244" s="253"/>
      <c r="H244" s="254" t="s">
        <v>1</v>
      </c>
      <c r="I244" s="256"/>
      <c r="J244" s="253"/>
      <c r="K244" s="253"/>
      <c r="L244" s="257"/>
      <c r="M244" s="258"/>
      <c r="N244" s="259"/>
      <c r="O244" s="259"/>
      <c r="P244" s="259"/>
      <c r="Q244" s="259"/>
      <c r="R244" s="259"/>
      <c r="S244" s="259"/>
      <c r="T244" s="26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1" t="s">
        <v>201</v>
      </c>
      <c r="AU244" s="261" t="s">
        <v>83</v>
      </c>
      <c r="AV244" s="13" t="s">
        <v>81</v>
      </c>
      <c r="AW244" s="13" t="s">
        <v>30</v>
      </c>
      <c r="AX244" s="13" t="s">
        <v>73</v>
      </c>
      <c r="AY244" s="261" t="s">
        <v>191</v>
      </c>
    </row>
    <row r="245" s="14" customFormat="1">
      <c r="A245" s="14"/>
      <c r="B245" s="262"/>
      <c r="C245" s="263"/>
      <c r="D245" s="248" t="s">
        <v>201</v>
      </c>
      <c r="E245" s="264" t="s">
        <v>1</v>
      </c>
      <c r="F245" s="265" t="s">
        <v>2850</v>
      </c>
      <c r="G245" s="263"/>
      <c r="H245" s="266">
        <v>1336</v>
      </c>
      <c r="I245" s="267"/>
      <c r="J245" s="263"/>
      <c r="K245" s="263"/>
      <c r="L245" s="268"/>
      <c r="M245" s="269"/>
      <c r="N245" s="270"/>
      <c r="O245" s="270"/>
      <c r="P245" s="270"/>
      <c r="Q245" s="270"/>
      <c r="R245" s="270"/>
      <c r="S245" s="270"/>
      <c r="T245" s="27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2" t="s">
        <v>201</v>
      </c>
      <c r="AU245" s="272" t="s">
        <v>83</v>
      </c>
      <c r="AV245" s="14" t="s">
        <v>83</v>
      </c>
      <c r="AW245" s="14" t="s">
        <v>30</v>
      </c>
      <c r="AX245" s="14" t="s">
        <v>73</v>
      </c>
      <c r="AY245" s="272" t="s">
        <v>191</v>
      </c>
    </row>
    <row r="246" s="15" customFormat="1">
      <c r="A246" s="15"/>
      <c r="B246" s="273"/>
      <c r="C246" s="274"/>
      <c r="D246" s="248" t="s">
        <v>201</v>
      </c>
      <c r="E246" s="275" t="s">
        <v>1</v>
      </c>
      <c r="F246" s="276" t="s">
        <v>205</v>
      </c>
      <c r="G246" s="274"/>
      <c r="H246" s="277">
        <v>1336</v>
      </c>
      <c r="I246" s="278"/>
      <c r="J246" s="274"/>
      <c r="K246" s="274"/>
      <c r="L246" s="279"/>
      <c r="M246" s="280"/>
      <c r="N246" s="281"/>
      <c r="O246" s="281"/>
      <c r="P246" s="281"/>
      <c r="Q246" s="281"/>
      <c r="R246" s="281"/>
      <c r="S246" s="281"/>
      <c r="T246" s="282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3" t="s">
        <v>201</v>
      </c>
      <c r="AU246" s="283" t="s">
        <v>83</v>
      </c>
      <c r="AV246" s="15" t="s">
        <v>198</v>
      </c>
      <c r="AW246" s="15" t="s">
        <v>30</v>
      </c>
      <c r="AX246" s="15" t="s">
        <v>81</v>
      </c>
      <c r="AY246" s="283" t="s">
        <v>191</v>
      </c>
    </row>
    <row r="247" s="2" customFormat="1" ht="21.75" customHeight="1">
      <c r="A247" s="39"/>
      <c r="B247" s="40"/>
      <c r="C247" s="236" t="s">
        <v>328</v>
      </c>
      <c r="D247" s="236" t="s">
        <v>194</v>
      </c>
      <c r="E247" s="237" t="s">
        <v>321</v>
      </c>
      <c r="F247" s="238" t="s">
        <v>322</v>
      </c>
      <c r="G247" s="239" t="s">
        <v>314</v>
      </c>
      <c r="H247" s="240">
        <v>18.550000000000001</v>
      </c>
      <c r="I247" s="241"/>
      <c r="J247" s="240">
        <f>ROUND(I247*H247,2)</f>
        <v>0</v>
      </c>
      <c r="K247" s="238" t="s">
        <v>1</v>
      </c>
      <c r="L247" s="45"/>
      <c r="M247" s="242" t="s">
        <v>1</v>
      </c>
      <c r="N247" s="243" t="s">
        <v>38</v>
      </c>
      <c r="O247" s="92"/>
      <c r="P247" s="244">
        <f>O247*H247</f>
        <v>0</v>
      </c>
      <c r="Q247" s="244">
        <v>0</v>
      </c>
      <c r="R247" s="244">
        <f>Q247*H247</f>
        <v>0</v>
      </c>
      <c r="S247" s="244">
        <v>0.065000000000000002</v>
      </c>
      <c r="T247" s="245">
        <f>S247*H247</f>
        <v>1.2057500000000001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6" t="s">
        <v>198</v>
      </c>
      <c r="AT247" s="246" t="s">
        <v>194</v>
      </c>
      <c r="AU247" s="246" t="s">
        <v>83</v>
      </c>
      <c r="AY247" s="18" t="s">
        <v>191</v>
      </c>
      <c r="BE247" s="247">
        <f>IF(N247="základní",J247,0)</f>
        <v>0</v>
      </c>
      <c r="BF247" s="247">
        <f>IF(N247="snížená",J247,0)</f>
        <v>0</v>
      </c>
      <c r="BG247" s="247">
        <f>IF(N247="zákl. přenesená",J247,0)</f>
        <v>0</v>
      </c>
      <c r="BH247" s="247">
        <f>IF(N247="sníž. přenesená",J247,0)</f>
        <v>0</v>
      </c>
      <c r="BI247" s="247">
        <f>IF(N247="nulová",J247,0)</f>
        <v>0</v>
      </c>
      <c r="BJ247" s="18" t="s">
        <v>81</v>
      </c>
      <c r="BK247" s="247">
        <f>ROUND(I247*H247,2)</f>
        <v>0</v>
      </c>
      <c r="BL247" s="18" t="s">
        <v>198</v>
      </c>
      <c r="BM247" s="246" t="s">
        <v>2861</v>
      </c>
    </row>
    <row r="248" s="2" customFormat="1">
      <c r="A248" s="39"/>
      <c r="B248" s="40"/>
      <c r="C248" s="41"/>
      <c r="D248" s="248" t="s">
        <v>200</v>
      </c>
      <c r="E248" s="41"/>
      <c r="F248" s="249" t="s">
        <v>322</v>
      </c>
      <c r="G248" s="41"/>
      <c r="H248" s="41"/>
      <c r="I248" s="145"/>
      <c r="J248" s="41"/>
      <c r="K248" s="41"/>
      <c r="L248" s="45"/>
      <c r="M248" s="250"/>
      <c r="N248" s="251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200</v>
      </c>
      <c r="AU248" s="18" t="s">
        <v>83</v>
      </c>
    </row>
    <row r="249" s="13" customFormat="1">
      <c r="A249" s="13"/>
      <c r="B249" s="252"/>
      <c r="C249" s="253"/>
      <c r="D249" s="248" t="s">
        <v>201</v>
      </c>
      <c r="E249" s="254" t="s">
        <v>1</v>
      </c>
      <c r="F249" s="255" t="s">
        <v>2862</v>
      </c>
      <c r="G249" s="253"/>
      <c r="H249" s="254" t="s">
        <v>1</v>
      </c>
      <c r="I249" s="256"/>
      <c r="J249" s="253"/>
      <c r="K249" s="253"/>
      <c r="L249" s="257"/>
      <c r="M249" s="258"/>
      <c r="N249" s="259"/>
      <c r="O249" s="259"/>
      <c r="P249" s="259"/>
      <c r="Q249" s="259"/>
      <c r="R249" s="259"/>
      <c r="S249" s="259"/>
      <c r="T249" s="26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1" t="s">
        <v>201</v>
      </c>
      <c r="AU249" s="261" t="s">
        <v>83</v>
      </c>
      <c r="AV249" s="13" t="s">
        <v>81</v>
      </c>
      <c r="AW249" s="13" t="s">
        <v>30</v>
      </c>
      <c r="AX249" s="13" t="s">
        <v>73</v>
      </c>
      <c r="AY249" s="261" t="s">
        <v>191</v>
      </c>
    </row>
    <row r="250" s="13" customFormat="1">
      <c r="A250" s="13"/>
      <c r="B250" s="252"/>
      <c r="C250" s="253"/>
      <c r="D250" s="248" t="s">
        <v>201</v>
      </c>
      <c r="E250" s="254" t="s">
        <v>1</v>
      </c>
      <c r="F250" s="255" t="s">
        <v>260</v>
      </c>
      <c r="G250" s="253"/>
      <c r="H250" s="254" t="s">
        <v>1</v>
      </c>
      <c r="I250" s="256"/>
      <c r="J250" s="253"/>
      <c r="K250" s="253"/>
      <c r="L250" s="257"/>
      <c r="M250" s="258"/>
      <c r="N250" s="259"/>
      <c r="O250" s="259"/>
      <c r="P250" s="259"/>
      <c r="Q250" s="259"/>
      <c r="R250" s="259"/>
      <c r="S250" s="259"/>
      <c r="T250" s="26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1" t="s">
        <v>201</v>
      </c>
      <c r="AU250" s="261" t="s">
        <v>83</v>
      </c>
      <c r="AV250" s="13" t="s">
        <v>81</v>
      </c>
      <c r="AW250" s="13" t="s">
        <v>30</v>
      </c>
      <c r="AX250" s="13" t="s">
        <v>73</v>
      </c>
      <c r="AY250" s="261" t="s">
        <v>191</v>
      </c>
    </row>
    <row r="251" s="13" customFormat="1">
      <c r="A251" s="13"/>
      <c r="B251" s="252"/>
      <c r="C251" s="253"/>
      <c r="D251" s="248" t="s">
        <v>201</v>
      </c>
      <c r="E251" s="254" t="s">
        <v>1</v>
      </c>
      <c r="F251" s="255" t="s">
        <v>2863</v>
      </c>
      <c r="G251" s="253"/>
      <c r="H251" s="254" t="s">
        <v>1</v>
      </c>
      <c r="I251" s="256"/>
      <c r="J251" s="253"/>
      <c r="K251" s="253"/>
      <c r="L251" s="257"/>
      <c r="M251" s="258"/>
      <c r="N251" s="259"/>
      <c r="O251" s="259"/>
      <c r="P251" s="259"/>
      <c r="Q251" s="259"/>
      <c r="R251" s="259"/>
      <c r="S251" s="259"/>
      <c r="T251" s="26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1" t="s">
        <v>201</v>
      </c>
      <c r="AU251" s="261" t="s">
        <v>83</v>
      </c>
      <c r="AV251" s="13" t="s">
        <v>81</v>
      </c>
      <c r="AW251" s="13" t="s">
        <v>30</v>
      </c>
      <c r="AX251" s="13" t="s">
        <v>73</v>
      </c>
      <c r="AY251" s="261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2864</v>
      </c>
      <c r="G252" s="263"/>
      <c r="H252" s="266">
        <v>18.550000000000001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83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5" customFormat="1">
      <c r="A253" s="15"/>
      <c r="B253" s="273"/>
      <c r="C253" s="274"/>
      <c r="D253" s="248" t="s">
        <v>201</v>
      </c>
      <c r="E253" s="275" t="s">
        <v>1</v>
      </c>
      <c r="F253" s="276" t="s">
        <v>205</v>
      </c>
      <c r="G253" s="274"/>
      <c r="H253" s="277">
        <v>18.550000000000001</v>
      </c>
      <c r="I253" s="278"/>
      <c r="J253" s="274"/>
      <c r="K253" s="274"/>
      <c r="L253" s="279"/>
      <c r="M253" s="280"/>
      <c r="N253" s="281"/>
      <c r="O253" s="281"/>
      <c r="P253" s="281"/>
      <c r="Q253" s="281"/>
      <c r="R253" s="281"/>
      <c r="S253" s="281"/>
      <c r="T253" s="28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3" t="s">
        <v>201</v>
      </c>
      <c r="AU253" s="283" t="s">
        <v>83</v>
      </c>
      <c r="AV253" s="15" t="s">
        <v>198</v>
      </c>
      <c r="AW253" s="15" t="s">
        <v>30</v>
      </c>
      <c r="AX253" s="15" t="s">
        <v>81</v>
      </c>
      <c r="AY253" s="283" t="s">
        <v>191</v>
      </c>
    </row>
    <row r="254" s="2" customFormat="1" ht="16.5" customHeight="1">
      <c r="A254" s="39"/>
      <c r="B254" s="40"/>
      <c r="C254" s="236" t="s">
        <v>334</v>
      </c>
      <c r="D254" s="236" t="s">
        <v>194</v>
      </c>
      <c r="E254" s="237" t="s">
        <v>535</v>
      </c>
      <c r="F254" s="238" t="s">
        <v>536</v>
      </c>
      <c r="G254" s="239" t="s">
        <v>314</v>
      </c>
      <c r="H254" s="240">
        <v>406.30000000000001</v>
      </c>
      <c r="I254" s="241"/>
      <c r="J254" s="240">
        <f>ROUND(I254*H254,2)</f>
        <v>0</v>
      </c>
      <c r="K254" s="238" t="s">
        <v>1</v>
      </c>
      <c r="L254" s="45"/>
      <c r="M254" s="242" t="s">
        <v>1</v>
      </c>
      <c r="N254" s="243" t="s">
        <v>38</v>
      </c>
      <c r="O254" s="92"/>
      <c r="P254" s="244">
        <f>O254*H254</f>
        <v>0</v>
      </c>
      <c r="Q254" s="244">
        <v>0</v>
      </c>
      <c r="R254" s="244">
        <f>Q254*H254</f>
        <v>0</v>
      </c>
      <c r="S254" s="244">
        <v>0</v>
      </c>
      <c r="T254" s="24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6" t="s">
        <v>198</v>
      </c>
      <c r="AT254" s="246" t="s">
        <v>194</v>
      </c>
      <c r="AU254" s="246" t="s">
        <v>83</v>
      </c>
      <c r="AY254" s="18" t="s">
        <v>191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18" t="s">
        <v>81</v>
      </c>
      <c r="BK254" s="247">
        <f>ROUND(I254*H254,2)</f>
        <v>0</v>
      </c>
      <c r="BL254" s="18" t="s">
        <v>198</v>
      </c>
      <c r="BM254" s="246" t="s">
        <v>2865</v>
      </c>
    </row>
    <row r="255" s="2" customFormat="1">
      <c r="A255" s="39"/>
      <c r="B255" s="40"/>
      <c r="C255" s="41"/>
      <c r="D255" s="248" t="s">
        <v>200</v>
      </c>
      <c r="E255" s="41"/>
      <c r="F255" s="249" t="s">
        <v>536</v>
      </c>
      <c r="G255" s="41"/>
      <c r="H255" s="41"/>
      <c r="I255" s="145"/>
      <c r="J255" s="41"/>
      <c r="K255" s="41"/>
      <c r="L255" s="45"/>
      <c r="M255" s="250"/>
      <c r="N255" s="251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200</v>
      </c>
      <c r="AU255" s="18" t="s">
        <v>83</v>
      </c>
    </row>
    <row r="256" s="13" customFormat="1">
      <c r="A256" s="13"/>
      <c r="B256" s="252"/>
      <c r="C256" s="253"/>
      <c r="D256" s="248" t="s">
        <v>201</v>
      </c>
      <c r="E256" s="254" t="s">
        <v>1</v>
      </c>
      <c r="F256" s="255" t="s">
        <v>2866</v>
      </c>
      <c r="G256" s="253"/>
      <c r="H256" s="254" t="s">
        <v>1</v>
      </c>
      <c r="I256" s="256"/>
      <c r="J256" s="253"/>
      <c r="K256" s="253"/>
      <c r="L256" s="257"/>
      <c r="M256" s="258"/>
      <c r="N256" s="259"/>
      <c r="O256" s="259"/>
      <c r="P256" s="259"/>
      <c r="Q256" s="259"/>
      <c r="R256" s="259"/>
      <c r="S256" s="259"/>
      <c r="T256" s="26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1" t="s">
        <v>201</v>
      </c>
      <c r="AU256" s="261" t="s">
        <v>83</v>
      </c>
      <c r="AV256" s="13" t="s">
        <v>81</v>
      </c>
      <c r="AW256" s="13" t="s">
        <v>30</v>
      </c>
      <c r="AX256" s="13" t="s">
        <v>73</v>
      </c>
      <c r="AY256" s="261" t="s">
        <v>191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2867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83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4" customFormat="1">
      <c r="A258" s="14"/>
      <c r="B258" s="262"/>
      <c r="C258" s="263"/>
      <c r="D258" s="248" t="s">
        <v>201</v>
      </c>
      <c r="E258" s="264" t="s">
        <v>1</v>
      </c>
      <c r="F258" s="265" t="s">
        <v>2868</v>
      </c>
      <c r="G258" s="263"/>
      <c r="H258" s="266">
        <v>406.30000000000001</v>
      </c>
      <c r="I258" s="267"/>
      <c r="J258" s="263"/>
      <c r="K258" s="263"/>
      <c r="L258" s="268"/>
      <c r="M258" s="269"/>
      <c r="N258" s="270"/>
      <c r="O258" s="270"/>
      <c r="P258" s="270"/>
      <c r="Q258" s="270"/>
      <c r="R258" s="270"/>
      <c r="S258" s="270"/>
      <c r="T258" s="27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2" t="s">
        <v>201</v>
      </c>
      <c r="AU258" s="272" t="s">
        <v>83</v>
      </c>
      <c r="AV258" s="14" t="s">
        <v>83</v>
      </c>
      <c r="AW258" s="14" t="s">
        <v>30</v>
      </c>
      <c r="AX258" s="14" t="s">
        <v>73</v>
      </c>
      <c r="AY258" s="272" t="s">
        <v>191</v>
      </c>
    </row>
    <row r="259" s="15" customFormat="1">
      <c r="A259" s="15"/>
      <c r="B259" s="273"/>
      <c r="C259" s="274"/>
      <c r="D259" s="248" t="s">
        <v>201</v>
      </c>
      <c r="E259" s="275" t="s">
        <v>1</v>
      </c>
      <c r="F259" s="276" t="s">
        <v>205</v>
      </c>
      <c r="G259" s="274"/>
      <c r="H259" s="277">
        <v>406.30000000000001</v>
      </c>
      <c r="I259" s="278"/>
      <c r="J259" s="274"/>
      <c r="K259" s="274"/>
      <c r="L259" s="279"/>
      <c r="M259" s="280"/>
      <c r="N259" s="281"/>
      <c r="O259" s="281"/>
      <c r="P259" s="281"/>
      <c r="Q259" s="281"/>
      <c r="R259" s="281"/>
      <c r="S259" s="281"/>
      <c r="T259" s="28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83" t="s">
        <v>201</v>
      </c>
      <c r="AU259" s="283" t="s">
        <v>83</v>
      </c>
      <c r="AV259" s="15" t="s">
        <v>198</v>
      </c>
      <c r="AW259" s="15" t="s">
        <v>30</v>
      </c>
      <c r="AX259" s="15" t="s">
        <v>81</v>
      </c>
      <c r="AY259" s="283" t="s">
        <v>191</v>
      </c>
    </row>
    <row r="260" s="2" customFormat="1" ht="21.75" customHeight="1">
      <c r="A260" s="39"/>
      <c r="B260" s="40"/>
      <c r="C260" s="236" t="s">
        <v>340</v>
      </c>
      <c r="D260" s="236" t="s">
        <v>194</v>
      </c>
      <c r="E260" s="237" t="s">
        <v>909</v>
      </c>
      <c r="F260" s="238" t="s">
        <v>910</v>
      </c>
      <c r="G260" s="239" t="s">
        <v>349</v>
      </c>
      <c r="H260" s="240">
        <v>69.150000000000006</v>
      </c>
      <c r="I260" s="241"/>
      <c r="J260" s="240">
        <f>ROUND(I260*H260,2)</f>
        <v>0</v>
      </c>
      <c r="K260" s="238" t="s">
        <v>275</v>
      </c>
      <c r="L260" s="45"/>
      <c r="M260" s="242" t="s">
        <v>1</v>
      </c>
      <c r="N260" s="243" t="s">
        <v>38</v>
      </c>
      <c r="O260" s="92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6" t="s">
        <v>198</v>
      </c>
      <c r="AT260" s="246" t="s">
        <v>194</v>
      </c>
      <c r="AU260" s="246" t="s">
        <v>83</v>
      </c>
      <c r="AY260" s="18" t="s">
        <v>191</v>
      </c>
      <c r="BE260" s="247">
        <f>IF(N260="základní",J260,0)</f>
        <v>0</v>
      </c>
      <c r="BF260" s="247">
        <f>IF(N260="snížená",J260,0)</f>
        <v>0</v>
      </c>
      <c r="BG260" s="247">
        <f>IF(N260="zákl. přenesená",J260,0)</f>
        <v>0</v>
      </c>
      <c r="BH260" s="247">
        <f>IF(N260="sníž. přenesená",J260,0)</f>
        <v>0</v>
      </c>
      <c r="BI260" s="247">
        <f>IF(N260="nulová",J260,0)</f>
        <v>0</v>
      </c>
      <c r="BJ260" s="18" t="s">
        <v>81</v>
      </c>
      <c r="BK260" s="247">
        <f>ROUND(I260*H260,2)</f>
        <v>0</v>
      </c>
      <c r="BL260" s="18" t="s">
        <v>198</v>
      </c>
      <c r="BM260" s="246" t="s">
        <v>2869</v>
      </c>
    </row>
    <row r="261" s="2" customFormat="1">
      <c r="A261" s="39"/>
      <c r="B261" s="40"/>
      <c r="C261" s="41"/>
      <c r="D261" s="248" t="s">
        <v>200</v>
      </c>
      <c r="E261" s="41"/>
      <c r="F261" s="249" t="s">
        <v>910</v>
      </c>
      <c r="G261" s="41"/>
      <c r="H261" s="41"/>
      <c r="I261" s="145"/>
      <c r="J261" s="41"/>
      <c r="K261" s="41"/>
      <c r="L261" s="45"/>
      <c r="M261" s="250"/>
      <c r="N261" s="251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200</v>
      </c>
      <c r="AU261" s="18" t="s">
        <v>83</v>
      </c>
    </row>
    <row r="262" s="13" customFormat="1">
      <c r="A262" s="13"/>
      <c r="B262" s="252"/>
      <c r="C262" s="253"/>
      <c r="D262" s="248" t="s">
        <v>201</v>
      </c>
      <c r="E262" s="254" t="s">
        <v>1</v>
      </c>
      <c r="F262" s="255" t="s">
        <v>2870</v>
      </c>
      <c r="G262" s="253"/>
      <c r="H262" s="254" t="s">
        <v>1</v>
      </c>
      <c r="I262" s="256"/>
      <c r="J262" s="253"/>
      <c r="K262" s="253"/>
      <c r="L262" s="257"/>
      <c r="M262" s="258"/>
      <c r="N262" s="259"/>
      <c r="O262" s="259"/>
      <c r="P262" s="259"/>
      <c r="Q262" s="259"/>
      <c r="R262" s="259"/>
      <c r="S262" s="259"/>
      <c r="T262" s="26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1" t="s">
        <v>201</v>
      </c>
      <c r="AU262" s="261" t="s">
        <v>83</v>
      </c>
      <c r="AV262" s="13" t="s">
        <v>81</v>
      </c>
      <c r="AW262" s="13" t="s">
        <v>30</v>
      </c>
      <c r="AX262" s="13" t="s">
        <v>73</v>
      </c>
      <c r="AY262" s="261" t="s">
        <v>191</v>
      </c>
    </row>
    <row r="263" s="14" customFormat="1">
      <c r="A263" s="14"/>
      <c r="B263" s="262"/>
      <c r="C263" s="263"/>
      <c r="D263" s="248" t="s">
        <v>201</v>
      </c>
      <c r="E263" s="264" t="s">
        <v>1</v>
      </c>
      <c r="F263" s="265" t="s">
        <v>2871</v>
      </c>
      <c r="G263" s="263"/>
      <c r="H263" s="266">
        <v>34.710000000000001</v>
      </c>
      <c r="I263" s="267"/>
      <c r="J263" s="263"/>
      <c r="K263" s="263"/>
      <c r="L263" s="268"/>
      <c r="M263" s="269"/>
      <c r="N263" s="270"/>
      <c r="O263" s="270"/>
      <c r="P263" s="270"/>
      <c r="Q263" s="270"/>
      <c r="R263" s="270"/>
      <c r="S263" s="270"/>
      <c r="T263" s="27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2" t="s">
        <v>201</v>
      </c>
      <c r="AU263" s="272" t="s">
        <v>83</v>
      </c>
      <c r="AV263" s="14" t="s">
        <v>83</v>
      </c>
      <c r="AW263" s="14" t="s">
        <v>30</v>
      </c>
      <c r="AX263" s="14" t="s">
        <v>73</v>
      </c>
      <c r="AY263" s="272" t="s">
        <v>191</v>
      </c>
    </row>
    <row r="264" s="14" customFormat="1">
      <c r="A264" s="14"/>
      <c r="B264" s="262"/>
      <c r="C264" s="263"/>
      <c r="D264" s="248" t="s">
        <v>201</v>
      </c>
      <c r="E264" s="264" t="s">
        <v>1</v>
      </c>
      <c r="F264" s="265" t="s">
        <v>2872</v>
      </c>
      <c r="G264" s="263"/>
      <c r="H264" s="266">
        <v>17.16</v>
      </c>
      <c r="I264" s="267"/>
      <c r="J264" s="263"/>
      <c r="K264" s="263"/>
      <c r="L264" s="268"/>
      <c r="M264" s="269"/>
      <c r="N264" s="270"/>
      <c r="O264" s="270"/>
      <c r="P264" s="270"/>
      <c r="Q264" s="270"/>
      <c r="R264" s="270"/>
      <c r="S264" s="270"/>
      <c r="T264" s="27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2" t="s">
        <v>201</v>
      </c>
      <c r="AU264" s="272" t="s">
        <v>83</v>
      </c>
      <c r="AV264" s="14" t="s">
        <v>83</v>
      </c>
      <c r="AW264" s="14" t="s">
        <v>30</v>
      </c>
      <c r="AX264" s="14" t="s">
        <v>73</v>
      </c>
      <c r="AY264" s="272" t="s">
        <v>191</v>
      </c>
    </row>
    <row r="265" s="13" customFormat="1">
      <c r="A265" s="13"/>
      <c r="B265" s="252"/>
      <c r="C265" s="253"/>
      <c r="D265" s="248" t="s">
        <v>201</v>
      </c>
      <c r="E265" s="254" t="s">
        <v>1</v>
      </c>
      <c r="F265" s="255" t="s">
        <v>2873</v>
      </c>
      <c r="G265" s="253"/>
      <c r="H265" s="254" t="s">
        <v>1</v>
      </c>
      <c r="I265" s="256"/>
      <c r="J265" s="253"/>
      <c r="K265" s="253"/>
      <c r="L265" s="257"/>
      <c r="M265" s="258"/>
      <c r="N265" s="259"/>
      <c r="O265" s="259"/>
      <c r="P265" s="259"/>
      <c r="Q265" s="259"/>
      <c r="R265" s="259"/>
      <c r="S265" s="259"/>
      <c r="T265" s="26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1" t="s">
        <v>201</v>
      </c>
      <c r="AU265" s="261" t="s">
        <v>83</v>
      </c>
      <c r="AV265" s="13" t="s">
        <v>81</v>
      </c>
      <c r="AW265" s="13" t="s">
        <v>30</v>
      </c>
      <c r="AX265" s="13" t="s">
        <v>73</v>
      </c>
      <c r="AY265" s="261" t="s">
        <v>191</v>
      </c>
    </row>
    <row r="266" s="14" customFormat="1">
      <c r="A266" s="14"/>
      <c r="B266" s="262"/>
      <c r="C266" s="263"/>
      <c r="D266" s="248" t="s">
        <v>201</v>
      </c>
      <c r="E266" s="264" t="s">
        <v>1</v>
      </c>
      <c r="F266" s="265" t="s">
        <v>2874</v>
      </c>
      <c r="G266" s="263"/>
      <c r="H266" s="266">
        <v>0.67000000000000004</v>
      </c>
      <c r="I266" s="267"/>
      <c r="J266" s="263"/>
      <c r="K266" s="263"/>
      <c r="L266" s="268"/>
      <c r="M266" s="269"/>
      <c r="N266" s="270"/>
      <c r="O266" s="270"/>
      <c r="P266" s="270"/>
      <c r="Q266" s="270"/>
      <c r="R266" s="270"/>
      <c r="S266" s="270"/>
      <c r="T266" s="27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72" t="s">
        <v>201</v>
      </c>
      <c r="AU266" s="272" t="s">
        <v>83</v>
      </c>
      <c r="AV266" s="14" t="s">
        <v>83</v>
      </c>
      <c r="AW266" s="14" t="s">
        <v>30</v>
      </c>
      <c r="AX266" s="14" t="s">
        <v>73</v>
      </c>
      <c r="AY266" s="272" t="s">
        <v>191</v>
      </c>
    </row>
    <row r="267" s="13" customFormat="1">
      <c r="A267" s="13"/>
      <c r="B267" s="252"/>
      <c r="C267" s="253"/>
      <c r="D267" s="248" t="s">
        <v>201</v>
      </c>
      <c r="E267" s="254" t="s">
        <v>1</v>
      </c>
      <c r="F267" s="255" t="s">
        <v>2875</v>
      </c>
      <c r="G267" s="253"/>
      <c r="H267" s="254" t="s">
        <v>1</v>
      </c>
      <c r="I267" s="256"/>
      <c r="J267" s="253"/>
      <c r="K267" s="253"/>
      <c r="L267" s="257"/>
      <c r="M267" s="258"/>
      <c r="N267" s="259"/>
      <c r="O267" s="259"/>
      <c r="P267" s="259"/>
      <c r="Q267" s="259"/>
      <c r="R267" s="259"/>
      <c r="S267" s="259"/>
      <c r="T267" s="26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1" t="s">
        <v>201</v>
      </c>
      <c r="AU267" s="261" t="s">
        <v>83</v>
      </c>
      <c r="AV267" s="13" t="s">
        <v>81</v>
      </c>
      <c r="AW267" s="13" t="s">
        <v>30</v>
      </c>
      <c r="AX267" s="13" t="s">
        <v>73</v>
      </c>
      <c r="AY267" s="261" t="s">
        <v>191</v>
      </c>
    </row>
    <row r="268" s="14" customFormat="1">
      <c r="A268" s="14"/>
      <c r="B268" s="262"/>
      <c r="C268" s="263"/>
      <c r="D268" s="248" t="s">
        <v>201</v>
      </c>
      <c r="E268" s="264" t="s">
        <v>1</v>
      </c>
      <c r="F268" s="265" t="s">
        <v>2876</v>
      </c>
      <c r="G268" s="263"/>
      <c r="H268" s="266">
        <v>7.04</v>
      </c>
      <c r="I268" s="267"/>
      <c r="J268" s="263"/>
      <c r="K268" s="263"/>
      <c r="L268" s="268"/>
      <c r="M268" s="269"/>
      <c r="N268" s="270"/>
      <c r="O268" s="270"/>
      <c r="P268" s="270"/>
      <c r="Q268" s="270"/>
      <c r="R268" s="270"/>
      <c r="S268" s="270"/>
      <c r="T268" s="27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2" t="s">
        <v>201</v>
      </c>
      <c r="AU268" s="272" t="s">
        <v>83</v>
      </c>
      <c r="AV268" s="14" t="s">
        <v>83</v>
      </c>
      <c r="AW268" s="14" t="s">
        <v>30</v>
      </c>
      <c r="AX268" s="14" t="s">
        <v>73</v>
      </c>
      <c r="AY268" s="272" t="s">
        <v>191</v>
      </c>
    </row>
    <row r="269" s="13" customFormat="1">
      <c r="A269" s="13"/>
      <c r="B269" s="252"/>
      <c r="C269" s="253"/>
      <c r="D269" s="248" t="s">
        <v>201</v>
      </c>
      <c r="E269" s="254" t="s">
        <v>1</v>
      </c>
      <c r="F269" s="255" t="s">
        <v>2877</v>
      </c>
      <c r="G269" s="253"/>
      <c r="H269" s="254" t="s">
        <v>1</v>
      </c>
      <c r="I269" s="256"/>
      <c r="J269" s="253"/>
      <c r="K269" s="253"/>
      <c r="L269" s="257"/>
      <c r="M269" s="258"/>
      <c r="N269" s="259"/>
      <c r="O269" s="259"/>
      <c r="P269" s="259"/>
      <c r="Q269" s="259"/>
      <c r="R269" s="259"/>
      <c r="S269" s="259"/>
      <c r="T269" s="26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1" t="s">
        <v>201</v>
      </c>
      <c r="AU269" s="261" t="s">
        <v>83</v>
      </c>
      <c r="AV269" s="13" t="s">
        <v>81</v>
      </c>
      <c r="AW269" s="13" t="s">
        <v>30</v>
      </c>
      <c r="AX269" s="13" t="s">
        <v>73</v>
      </c>
      <c r="AY269" s="261" t="s">
        <v>191</v>
      </c>
    </row>
    <row r="270" s="14" customFormat="1">
      <c r="A270" s="14"/>
      <c r="B270" s="262"/>
      <c r="C270" s="263"/>
      <c r="D270" s="248" t="s">
        <v>201</v>
      </c>
      <c r="E270" s="264" t="s">
        <v>1</v>
      </c>
      <c r="F270" s="265" t="s">
        <v>2878</v>
      </c>
      <c r="G270" s="263"/>
      <c r="H270" s="266">
        <v>6.0300000000000002</v>
      </c>
      <c r="I270" s="267"/>
      <c r="J270" s="263"/>
      <c r="K270" s="263"/>
      <c r="L270" s="268"/>
      <c r="M270" s="269"/>
      <c r="N270" s="270"/>
      <c r="O270" s="270"/>
      <c r="P270" s="270"/>
      <c r="Q270" s="270"/>
      <c r="R270" s="270"/>
      <c r="S270" s="270"/>
      <c r="T270" s="27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2" t="s">
        <v>201</v>
      </c>
      <c r="AU270" s="272" t="s">
        <v>83</v>
      </c>
      <c r="AV270" s="14" t="s">
        <v>83</v>
      </c>
      <c r="AW270" s="14" t="s">
        <v>30</v>
      </c>
      <c r="AX270" s="14" t="s">
        <v>73</v>
      </c>
      <c r="AY270" s="272" t="s">
        <v>191</v>
      </c>
    </row>
    <row r="271" s="13" customFormat="1">
      <c r="A271" s="13"/>
      <c r="B271" s="252"/>
      <c r="C271" s="253"/>
      <c r="D271" s="248" t="s">
        <v>201</v>
      </c>
      <c r="E271" s="254" t="s">
        <v>1</v>
      </c>
      <c r="F271" s="255" t="s">
        <v>2879</v>
      </c>
      <c r="G271" s="253"/>
      <c r="H271" s="254" t="s">
        <v>1</v>
      </c>
      <c r="I271" s="256"/>
      <c r="J271" s="253"/>
      <c r="K271" s="253"/>
      <c r="L271" s="257"/>
      <c r="M271" s="258"/>
      <c r="N271" s="259"/>
      <c r="O271" s="259"/>
      <c r="P271" s="259"/>
      <c r="Q271" s="259"/>
      <c r="R271" s="259"/>
      <c r="S271" s="259"/>
      <c r="T271" s="26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1" t="s">
        <v>201</v>
      </c>
      <c r="AU271" s="261" t="s">
        <v>83</v>
      </c>
      <c r="AV271" s="13" t="s">
        <v>81</v>
      </c>
      <c r="AW271" s="13" t="s">
        <v>30</v>
      </c>
      <c r="AX271" s="13" t="s">
        <v>73</v>
      </c>
      <c r="AY271" s="261" t="s">
        <v>191</v>
      </c>
    </row>
    <row r="272" s="14" customFormat="1">
      <c r="A272" s="14"/>
      <c r="B272" s="262"/>
      <c r="C272" s="263"/>
      <c r="D272" s="248" t="s">
        <v>201</v>
      </c>
      <c r="E272" s="264" t="s">
        <v>1</v>
      </c>
      <c r="F272" s="265" t="s">
        <v>2880</v>
      </c>
      <c r="G272" s="263"/>
      <c r="H272" s="266">
        <v>3.54</v>
      </c>
      <c r="I272" s="267"/>
      <c r="J272" s="263"/>
      <c r="K272" s="263"/>
      <c r="L272" s="268"/>
      <c r="M272" s="269"/>
      <c r="N272" s="270"/>
      <c r="O272" s="270"/>
      <c r="P272" s="270"/>
      <c r="Q272" s="270"/>
      <c r="R272" s="270"/>
      <c r="S272" s="270"/>
      <c r="T272" s="27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72" t="s">
        <v>201</v>
      </c>
      <c r="AU272" s="272" t="s">
        <v>83</v>
      </c>
      <c r="AV272" s="14" t="s">
        <v>83</v>
      </c>
      <c r="AW272" s="14" t="s">
        <v>30</v>
      </c>
      <c r="AX272" s="14" t="s">
        <v>73</v>
      </c>
      <c r="AY272" s="272" t="s">
        <v>191</v>
      </c>
    </row>
    <row r="273" s="15" customFormat="1">
      <c r="A273" s="15"/>
      <c r="B273" s="273"/>
      <c r="C273" s="274"/>
      <c r="D273" s="248" t="s">
        <v>201</v>
      </c>
      <c r="E273" s="275" t="s">
        <v>1</v>
      </c>
      <c r="F273" s="276" t="s">
        <v>205</v>
      </c>
      <c r="G273" s="274"/>
      <c r="H273" s="277">
        <v>69.150000000000006</v>
      </c>
      <c r="I273" s="278"/>
      <c r="J273" s="274"/>
      <c r="K273" s="274"/>
      <c r="L273" s="279"/>
      <c r="M273" s="280"/>
      <c r="N273" s="281"/>
      <c r="O273" s="281"/>
      <c r="P273" s="281"/>
      <c r="Q273" s="281"/>
      <c r="R273" s="281"/>
      <c r="S273" s="281"/>
      <c r="T273" s="28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83" t="s">
        <v>201</v>
      </c>
      <c r="AU273" s="283" t="s">
        <v>83</v>
      </c>
      <c r="AV273" s="15" t="s">
        <v>198</v>
      </c>
      <c r="AW273" s="15" t="s">
        <v>30</v>
      </c>
      <c r="AX273" s="15" t="s">
        <v>81</v>
      </c>
      <c r="AY273" s="283" t="s">
        <v>191</v>
      </c>
    </row>
    <row r="274" s="2" customFormat="1" ht="21.75" customHeight="1">
      <c r="A274" s="39"/>
      <c r="B274" s="40"/>
      <c r="C274" s="236" t="s">
        <v>346</v>
      </c>
      <c r="D274" s="236" t="s">
        <v>194</v>
      </c>
      <c r="E274" s="237" t="s">
        <v>914</v>
      </c>
      <c r="F274" s="238" t="s">
        <v>716</v>
      </c>
      <c r="G274" s="239" t="s">
        <v>349</v>
      </c>
      <c r="H274" s="240">
        <v>494.27999999999997</v>
      </c>
      <c r="I274" s="241"/>
      <c r="J274" s="240">
        <f>ROUND(I274*H274,2)</f>
        <v>0</v>
      </c>
      <c r="K274" s="238" t="s">
        <v>275</v>
      </c>
      <c r="L274" s="45"/>
      <c r="M274" s="242" t="s">
        <v>1</v>
      </c>
      <c r="N274" s="243" t="s">
        <v>38</v>
      </c>
      <c r="O274" s="92"/>
      <c r="P274" s="244">
        <f>O274*H274</f>
        <v>0</v>
      </c>
      <c r="Q274" s="244">
        <v>0</v>
      </c>
      <c r="R274" s="244">
        <f>Q274*H274</f>
        <v>0</v>
      </c>
      <c r="S274" s="244">
        <v>0</v>
      </c>
      <c r="T274" s="245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6" t="s">
        <v>198</v>
      </c>
      <c r="AT274" s="246" t="s">
        <v>194</v>
      </c>
      <c r="AU274" s="246" t="s">
        <v>83</v>
      </c>
      <c r="AY274" s="18" t="s">
        <v>191</v>
      </c>
      <c r="BE274" s="247">
        <f>IF(N274="základní",J274,0)</f>
        <v>0</v>
      </c>
      <c r="BF274" s="247">
        <f>IF(N274="snížená",J274,0)</f>
        <v>0</v>
      </c>
      <c r="BG274" s="247">
        <f>IF(N274="zákl. přenesená",J274,0)</f>
        <v>0</v>
      </c>
      <c r="BH274" s="247">
        <f>IF(N274="sníž. přenesená",J274,0)</f>
        <v>0</v>
      </c>
      <c r="BI274" s="247">
        <f>IF(N274="nulová",J274,0)</f>
        <v>0</v>
      </c>
      <c r="BJ274" s="18" t="s">
        <v>81</v>
      </c>
      <c r="BK274" s="247">
        <f>ROUND(I274*H274,2)</f>
        <v>0</v>
      </c>
      <c r="BL274" s="18" t="s">
        <v>198</v>
      </c>
      <c r="BM274" s="246" t="s">
        <v>2881</v>
      </c>
    </row>
    <row r="275" s="2" customFormat="1">
      <c r="A275" s="39"/>
      <c r="B275" s="40"/>
      <c r="C275" s="41"/>
      <c r="D275" s="248" t="s">
        <v>200</v>
      </c>
      <c r="E275" s="41"/>
      <c r="F275" s="249" t="s">
        <v>716</v>
      </c>
      <c r="G275" s="41"/>
      <c r="H275" s="41"/>
      <c r="I275" s="145"/>
      <c r="J275" s="41"/>
      <c r="K275" s="41"/>
      <c r="L275" s="45"/>
      <c r="M275" s="250"/>
      <c r="N275" s="251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200</v>
      </c>
      <c r="AU275" s="18" t="s">
        <v>83</v>
      </c>
    </row>
    <row r="276" s="13" customFormat="1">
      <c r="A276" s="13"/>
      <c r="B276" s="252"/>
      <c r="C276" s="253"/>
      <c r="D276" s="248" t="s">
        <v>201</v>
      </c>
      <c r="E276" s="254" t="s">
        <v>1</v>
      </c>
      <c r="F276" s="255" t="s">
        <v>2882</v>
      </c>
      <c r="G276" s="253"/>
      <c r="H276" s="254" t="s">
        <v>1</v>
      </c>
      <c r="I276" s="256"/>
      <c r="J276" s="253"/>
      <c r="K276" s="253"/>
      <c r="L276" s="257"/>
      <c r="M276" s="258"/>
      <c r="N276" s="259"/>
      <c r="O276" s="259"/>
      <c r="P276" s="259"/>
      <c r="Q276" s="259"/>
      <c r="R276" s="259"/>
      <c r="S276" s="259"/>
      <c r="T276" s="26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1" t="s">
        <v>201</v>
      </c>
      <c r="AU276" s="261" t="s">
        <v>83</v>
      </c>
      <c r="AV276" s="13" t="s">
        <v>81</v>
      </c>
      <c r="AW276" s="13" t="s">
        <v>30</v>
      </c>
      <c r="AX276" s="13" t="s">
        <v>73</v>
      </c>
      <c r="AY276" s="261" t="s">
        <v>191</v>
      </c>
    </row>
    <row r="277" s="14" customFormat="1">
      <c r="A277" s="14"/>
      <c r="B277" s="262"/>
      <c r="C277" s="263"/>
      <c r="D277" s="248" t="s">
        <v>201</v>
      </c>
      <c r="E277" s="264" t="s">
        <v>1</v>
      </c>
      <c r="F277" s="265" t="s">
        <v>2883</v>
      </c>
      <c r="G277" s="263"/>
      <c r="H277" s="266">
        <v>494.27999999999997</v>
      </c>
      <c r="I277" s="267"/>
      <c r="J277" s="263"/>
      <c r="K277" s="263"/>
      <c r="L277" s="268"/>
      <c r="M277" s="269"/>
      <c r="N277" s="270"/>
      <c r="O277" s="270"/>
      <c r="P277" s="270"/>
      <c r="Q277" s="270"/>
      <c r="R277" s="270"/>
      <c r="S277" s="270"/>
      <c r="T277" s="27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72" t="s">
        <v>201</v>
      </c>
      <c r="AU277" s="272" t="s">
        <v>83</v>
      </c>
      <c r="AV277" s="14" t="s">
        <v>83</v>
      </c>
      <c r="AW277" s="14" t="s">
        <v>30</v>
      </c>
      <c r="AX277" s="14" t="s">
        <v>73</v>
      </c>
      <c r="AY277" s="272" t="s">
        <v>191</v>
      </c>
    </row>
    <row r="278" s="15" customFormat="1">
      <c r="A278" s="15"/>
      <c r="B278" s="273"/>
      <c r="C278" s="274"/>
      <c r="D278" s="248" t="s">
        <v>201</v>
      </c>
      <c r="E278" s="275" t="s">
        <v>1</v>
      </c>
      <c r="F278" s="276" t="s">
        <v>205</v>
      </c>
      <c r="G278" s="274"/>
      <c r="H278" s="277">
        <v>494.27999999999997</v>
      </c>
      <c r="I278" s="278"/>
      <c r="J278" s="274"/>
      <c r="K278" s="274"/>
      <c r="L278" s="279"/>
      <c r="M278" s="280"/>
      <c r="N278" s="281"/>
      <c r="O278" s="281"/>
      <c r="P278" s="281"/>
      <c r="Q278" s="281"/>
      <c r="R278" s="281"/>
      <c r="S278" s="281"/>
      <c r="T278" s="282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83" t="s">
        <v>201</v>
      </c>
      <c r="AU278" s="283" t="s">
        <v>83</v>
      </c>
      <c r="AV278" s="15" t="s">
        <v>198</v>
      </c>
      <c r="AW278" s="15" t="s">
        <v>30</v>
      </c>
      <c r="AX278" s="15" t="s">
        <v>81</v>
      </c>
      <c r="AY278" s="283" t="s">
        <v>191</v>
      </c>
    </row>
    <row r="279" s="2" customFormat="1" ht="21.75" customHeight="1">
      <c r="A279" s="39"/>
      <c r="B279" s="40"/>
      <c r="C279" s="236" t="s">
        <v>7</v>
      </c>
      <c r="D279" s="236" t="s">
        <v>194</v>
      </c>
      <c r="E279" s="237" t="s">
        <v>722</v>
      </c>
      <c r="F279" s="238" t="s">
        <v>723</v>
      </c>
      <c r="G279" s="239" t="s">
        <v>349</v>
      </c>
      <c r="H279" s="240">
        <v>2904.79</v>
      </c>
      <c r="I279" s="241"/>
      <c r="J279" s="240">
        <f>ROUND(I279*H279,2)</f>
        <v>0</v>
      </c>
      <c r="K279" s="238" t="s">
        <v>275</v>
      </c>
      <c r="L279" s="45"/>
      <c r="M279" s="242" t="s">
        <v>1</v>
      </c>
      <c r="N279" s="243" t="s">
        <v>38</v>
      </c>
      <c r="O279" s="92"/>
      <c r="P279" s="244">
        <f>O279*H279</f>
        <v>0</v>
      </c>
      <c r="Q279" s="244">
        <v>0</v>
      </c>
      <c r="R279" s="244">
        <f>Q279*H279</f>
        <v>0</v>
      </c>
      <c r="S279" s="244">
        <v>0</v>
      </c>
      <c r="T279" s="245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6" t="s">
        <v>198</v>
      </c>
      <c r="AT279" s="246" t="s">
        <v>194</v>
      </c>
      <c r="AU279" s="246" t="s">
        <v>83</v>
      </c>
      <c r="AY279" s="18" t="s">
        <v>191</v>
      </c>
      <c r="BE279" s="247">
        <f>IF(N279="základní",J279,0)</f>
        <v>0</v>
      </c>
      <c r="BF279" s="247">
        <f>IF(N279="snížená",J279,0)</f>
        <v>0</v>
      </c>
      <c r="BG279" s="247">
        <f>IF(N279="zákl. přenesená",J279,0)</f>
        <v>0</v>
      </c>
      <c r="BH279" s="247">
        <f>IF(N279="sníž. přenesená",J279,0)</f>
        <v>0</v>
      </c>
      <c r="BI279" s="247">
        <f>IF(N279="nulová",J279,0)</f>
        <v>0</v>
      </c>
      <c r="BJ279" s="18" t="s">
        <v>81</v>
      </c>
      <c r="BK279" s="247">
        <f>ROUND(I279*H279,2)</f>
        <v>0</v>
      </c>
      <c r="BL279" s="18" t="s">
        <v>198</v>
      </c>
      <c r="BM279" s="246" t="s">
        <v>2884</v>
      </c>
    </row>
    <row r="280" s="2" customFormat="1">
      <c r="A280" s="39"/>
      <c r="B280" s="40"/>
      <c r="C280" s="41"/>
      <c r="D280" s="248" t="s">
        <v>200</v>
      </c>
      <c r="E280" s="41"/>
      <c r="F280" s="249" t="s">
        <v>723</v>
      </c>
      <c r="G280" s="41"/>
      <c r="H280" s="41"/>
      <c r="I280" s="145"/>
      <c r="J280" s="41"/>
      <c r="K280" s="41"/>
      <c r="L280" s="45"/>
      <c r="M280" s="250"/>
      <c r="N280" s="251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200</v>
      </c>
      <c r="AU280" s="18" t="s">
        <v>83</v>
      </c>
    </row>
    <row r="281" s="13" customFormat="1">
      <c r="A281" s="13"/>
      <c r="B281" s="252"/>
      <c r="C281" s="253"/>
      <c r="D281" s="248" t="s">
        <v>201</v>
      </c>
      <c r="E281" s="254" t="s">
        <v>1</v>
      </c>
      <c r="F281" s="255" t="s">
        <v>2885</v>
      </c>
      <c r="G281" s="253"/>
      <c r="H281" s="254" t="s">
        <v>1</v>
      </c>
      <c r="I281" s="256"/>
      <c r="J281" s="253"/>
      <c r="K281" s="253"/>
      <c r="L281" s="257"/>
      <c r="M281" s="258"/>
      <c r="N281" s="259"/>
      <c r="O281" s="259"/>
      <c r="P281" s="259"/>
      <c r="Q281" s="259"/>
      <c r="R281" s="259"/>
      <c r="S281" s="259"/>
      <c r="T281" s="26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1" t="s">
        <v>201</v>
      </c>
      <c r="AU281" s="261" t="s">
        <v>83</v>
      </c>
      <c r="AV281" s="13" t="s">
        <v>81</v>
      </c>
      <c r="AW281" s="13" t="s">
        <v>30</v>
      </c>
      <c r="AX281" s="13" t="s">
        <v>73</v>
      </c>
      <c r="AY281" s="261" t="s">
        <v>191</v>
      </c>
    </row>
    <row r="282" s="14" customFormat="1">
      <c r="A282" s="14"/>
      <c r="B282" s="262"/>
      <c r="C282" s="263"/>
      <c r="D282" s="248" t="s">
        <v>201</v>
      </c>
      <c r="E282" s="264" t="s">
        <v>1</v>
      </c>
      <c r="F282" s="265" t="s">
        <v>2886</v>
      </c>
      <c r="G282" s="263"/>
      <c r="H282" s="266">
        <v>0.68999999999999995</v>
      </c>
      <c r="I282" s="267"/>
      <c r="J282" s="263"/>
      <c r="K282" s="263"/>
      <c r="L282" s="268"/>
      <c r="M282" s="269"/>
      <c r="N282" s="270"/>
      <c r="O282" s="270"/>
      <c r="P282" s="270"/>
      <c r="Q282" s="270"/>
      <c r="R282" s="270"/>
      <c r="S282" s="270"/>
      <c r="T282" s="27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2" t="s">
        <v>201</v>
      </c>
      <c r="AU282" s="272" t="s">
        <v>83</v>
      </c>
      <c r="AV282" s="14" t="s">
        <v>83</v>
      </c>
      <c r="AW282" s="14" t="s">
        <v>30</v>
      </c>
      <c r="AX282" s="14" t="s">
        <v>73</v>
      </c>
      <c r="AY282" s="272" t="s">
        <v>191</v>
      </c>
    </row>
    <row r="283" s="13" customFormat="1">
      <c r="A283" s="13"/>
      <c r="B283" s="252"/>
      <c r="C283" s="253"/>
      <c r="D283" s="248" t="s">
        <v>201</v>
      </c>
      <c r="E283" s="254" t="s">
        <v>1</v>
      </c>
      <c r="F283" s="255" t="s">
        <v>2887</v>
      </c>
      <c r="G283" s="253"/>
      <c r="H283" s="254" t="s">
        <v>1</v>
      </c>
      <c r="I283" s="256"/>
      <c r="J283" s="253"/>
      <c r="K283" s="253"/>
      <c r="L283" s="257"/>
      <c r="M283" s="258"/>
      <c r="N283" s="259"/>
      <c r="O283" s="259"/>
      <c r="P283" s="259"/>
      <c r="Q283" s="259"/>
      <c r="R283" s="259"/>
      <c r="S283" s="259"/>
      <c r="T283" s="26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1" t="s">
        <v>201</v>
      </c>
      <c r="AU283" s="261" t="s">
        <v>83</v>
      </c>
      <c r="AV283" s="13" t="s">
        <v>81</v>
      </c>
      <c r="AW283" s="13" t="s">
        <v>30</v>
      </c>
      <c r="AX283" s="13" t="s">
        <v>73</v>
      </c>
      <c r="AY283" s="261" t="s">
        <v>191</v>
      </c>
    </row>
    <row r="284" s="14" customFormat="1">
      <c r="A284" s="14"/>
      <c r="B284" s="262"/>
      <c r="C284" s="263"/>
      <c r="D284" s="248" t="s">
        <v>201</v>
      </c>
      <c r="E284" s="264" t="s">
        <v>1</v>
      </c>
      <c r="F284" s="265" t="s">
        <v>2888</v>
      </c>
      <c r="G284" s="263"/>
      <c r="H284" s="266">
        <v>0.83999999999999997</v>
      </c>
      <c r="I284" s="267"/>
      <c r="J284" s="263"/>
      <c r="K284" s="263"/>
      <c r="L284" s="268"/>
      <c r="M284" s="269"/>
      <c r="N284" s="270"/>
      <c r="O284" s="270"/>
      <c r="P284" s="270"/>
      <c r="Q284" s="270"/>
      <c r="R284" s="270"/>
      <c r="S284" s="270"/>
      <c r="T284" s="27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72" t="s">
        <v>201</v>
      </c>
      <c r="AU284" s="272" t="s">
        <v>83</v>
      </c>
      <c r="AV284" s="14" t="s">
        <v>83</v>
      </c>
      <c r="AW284" s="14" t="s">
        <v>30</v>
      </c>
      <c r="AX284" s="14" t="s">
        <v>73</v>
      </c>
      <c r="AY284" s="272" t="s">
        <v>191</v>
      </c>
    </row>
    <row r="285" s="13" customFormat="1">
      <c r="A285" s="13"/>
      <c r="B285" s="252"/>
      <c r="C285" s="253"/>
      <c r="D285" s="248" t="s">
        <v>201</v>
      </c>
      <c r="E285" s="254" t="s">
        <v>1</v>
      </c>
      <c r="F285" s="255" t="s">
        <v>2889</v>
      </c>
      <c r="G285" s="253"/>
      <c r="H285" s="254" t="s">
        <v>1</v>
      </c>
      <c r="I285" s="256"/>
      <c r="J285" s="253"/>
      <c r="K285" s="253"/>
      <c r="L285" s="257"/>
      <c r="M285" s="258"/>
      <c r="N285" s="259"/>
      <c r="O285" s="259"/>
      <c r="P285" s="259"/>
      <c r="Q285" s="259"/>
      <c r="R285" s="259"/>
      <c r="S285" s="259"/>
      <c r="T285" s="26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1" t="s">
        <v>201</v>
      </c>
      <c r="AU285" s="261" t="s">
        <v>83</v>
      </c>
      <c r="AV285" s="13" t="s">
        <v>81</v>
      </c>
      <c r="AW285" s="13" t="s">
        <v>30</v>
      </c>
      <c r="AX285" s="13" t="s">
        <v>73</v>
      </c>
      <c r="AY285" s="261" t="s">
        <v>191</v>
      </c>
    </row>
    <row r="286" s="14" customFormat="1">
      <c r="A286" s="14"/>
      <c r="B286" s="262"/>
      <c r="C286" s="263"/>
      <c r="D286" s="248" t="s">
        <v>201</v>
      </c>
      <c r="E286" s="264" t="s">
        <v>1</v>
      </c>
      <c r="F286" s="265" t="s">
        <v>2890</v>
      </c>
      <c r="G286" s="263"/>
      <c r="H286" s="266">
        <v>1.28</v>
      </c>
      <c r="I286" s="267"/>
      <c r="J286" s="263"/>
      <c r="K286" s="263"/>
      <c r="L286" s="268"/>
      <c r="M286" s="269"/>
      <c r="N286" s="270"/>
      <c r="O286" s="270"/>
      <c r="P286" s="270"/>
      <c r="Q286" s="270"/>
      <c r="R286" s="270"/>
      <c r="S286" s="270"/>
      <c r="T286" s="27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2" t="s">
        <v>201</v>
      </c>
      <c r="AU286" s="272" t="s">
        <v>83</v>
      </c>
      <c r="AV286" s="14" t="s">
        <v>83</v>
      </c>
      <c r="AW286" s="14" t="s">
        <v>30</v>
      </c>
      <c r="AX286" s="14" t="s">
        <v>73</v>
      </c>
      <c r="AY286" s="272" t="s">
        <v>191</v>
      </c>
    </row>
    <row r="287" s="13" customFormat="1">
      <c r="A287" s="13"/>
      <c r="B287" s="252"/>
      <c r="C287" s="253"/>
      <c r="D287" s="248" t="s">
        <v>201</v>
      </c>
      <c r="E287" s="254" t="s">
        <v>1</v>
      </c>
      <c r="F287" s="255" t="s">
        <v>2891</v>
      </c>
      <c r="G287" s="253"/>
      <c r="H287" s="254" t="s">
        <v>1</v>
      </c>
      <c r="I287" s="256"/>
      <c r="J287" s="253"/>
      <c r="K287" s="253"/>
      <c r="L287" s="257"/>
      <c r="M287" s="258"/>
      <c r="N287" s="259"/>
      <c r="O287" s="259"/>
      <c r="P287" s="259"/>
      <c r="Q287" s="259"/>
      <c r="R287" s="259"/>
      <c r="S287" s="259"/>
      <c r="T287" s="26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1" t="s">
        <v>201</v>
      </c>
      <c r="AU287" s="261" t="s">
        <v>83</v>
      </c>
      <c r="AV287" s="13" t="s">
        <v>81</v>
      </c>
      <c r="AW287" s="13" t="s">
        <v>30</v>
      </c>
      <c r="AX287" s="13" t="s">
        <v>73</v>
      </c>
      <c r="AY287" s="261" t="s">
        <v>191</v>
      </c>
    </row>
    <row r="288" s="14" customFormat="1">
      <c r="A288" s="14"/>
      <c r="B288" s="262"/>
      <c r="C288" s="263"/>
      <c r="D288" s="248" t="s">
        <v>201</v>
      </c>
      <c r="E288" s="264" t="s">
        <v>1</v>
      </c>
      <c r="F288" s="265" t="s">
        <v>2892</v>
      </c>
      <c r="G288" s="263"/>
      <c r="H288" s="266">
        <v>2901.98</v>
      </c>
      <c r="I288" s="267"/>
      <c r="J288" s="263"/>
      <c r="K288" s="263"/>
      <c r="L288" s="268"/>
      <c r="M288" s="269"/>
      <c r="N288" s="270"/>
      <c r="O288" s="270"/>
      <c r="P288" s="270"/>
      <c r="Q288" s="270"/>
      <c r="R288" s="270"/>
      <c r="S288" s="270"/>
      <c r="T288" s="27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72" t="s">
        <v>201</v>
      </c>
      <c r="AU288" s="272" t="s">
        <v>83</v>
      </c>
      <c r="AV288" s="14" t="s">
        <v>83</v>
      </c>
      <c r="AW288" s="14" t="s">
        <v>30</v>
      </c>
      <c r="AX288" s="14" t="s">
        <v>73</v>
      </c>
      <c r="AY288" s="272" t="s">
        <v>191</v>
      </c>
    </row>
    <row r="289" s="15" customFormat="1">
      <c r="A289" s="15"/>
      <c r="B289" s="273"/>
      <c r="C289" s="274"/>
      <c r="D289" s="248" t="s">
        <v>201</v>
      </c>
      <c r="E289" s="275" t="s">
        <v>1</v>
      </c>
      <c r="F289" s="276" t="s">
        <v>205</v>
      </c>
      <c r="G289" s="274"/>
      <c r="H289" s="277">
        <v>2904.79</v>
      </c>
      <c r="I289" s="278"/>
      <c r="J289" s="274"/>
      <c r="K289" s="274"/>
      <c r="L289" s="279"/>
      <c r="M289" s="280"/>
      <c r="N289" s="281"/>
      <c r="O289" s="281"/>
      <c r="P289" s="281"/>
      <c r="Q289" s="281"/>
      <c r="R289" s="281"/>
      <c r="S289" s="281"/>
      <c r="T289" s="282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3" t="s">
        <v>201</v>
      </c>
      <c r="AU289" s="283" t="s">
        <v>83</v>
      </c>
      <c r="AV289" s="15" t="s">
        <v>198</v>
      </c>
      <c r="AW289" s="15" t="s">
        <v>30</v>
      </c>
      <c r="AX289" s="15" t="s">
        <v>81</v>
      </c>
      <c r="AY289" s="283" t="s">
        <v>191</v>
      </c>
    </row>
    <row r="290" s="12" customFormat="1" ht="22.8" customHeight="1">
      <c r="A290" s="12"/>
      <c r="B290" s="220"/>
      <c r="C290" s="221"/>
      <c r="D290" s="222" t="s">
        <v>72</v>
      </c>
      <c r="E290" s="234" t="s">
        <v>229</v>
      </c>
      <c r="F290" s="234" t="s">
        <v>364</v>
      </c>
      <c r="G290" s="221"/>
      <c r="H290" s="221"/>
      <c r="I290" s="224"/>
      <c r="J290" s="235">
        <f>BK290</f>
        <v>0</v>
      </c>
      <c r="K290" s="221"/>
      <c r="L290" s="226"/>
      <c r="M290" s="227"/>
      <c r="N290" s="228"/>
      <c r="O290" s="228"/>
      <c r="P290" s="229">
        <f>P291+P365</f>
        <v>0</v>
      </c>
      <c r="Q290" s="228"/>
      <c r="R290" s="229">
        <f>R291+R365</f>
        <v>567.75445200000001</v>
      </c>
      <c r="S290" s="228"/>
      <c r="T290" s="230">
        <f>T291+T365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31" t="s">
        <v>81</v>
      </c>
      <c r="AT290" s="232" t="s">
        <v>72</v>
      </c>
      <c r="AU290" s="232" t="s">
        <v>81</v>
      </c>
      <c r="AY290" s="231" t="s">
        <v>191</v>
      </c>
      <c r="BK290" s="233">
        <f>BK291+BK365</f>
        <v>0</v>
      </c>
    </row>
    <row r="291" s="12" customFormat="1" ht="20.88" customHeight="1">
      <c r="A291" s="12"/>
      <c r="B291" s="220"/>
      <c r="C291" s="221"/>
      <c r="D291" s="222" t="s">
        <v>72</v>
      </c>
      <c r="E291" s="234" t="s">
        <v>365</v>
      </c>
      <c r="F291" s="234" t="s">
        <v>366</v>
      </c>
      <c r="G291" s="221"/>
      <c r="H291" s="221"/>
      <c r="I291" s="224"/>
      <c r="J291" s="235">
        <f>BK291</f>
        <v>0</v>
      </c>
      <c r="K291" s="221"/>
      <c r="L291" s="226"/>
      <c r="M291" s="227"/>
      <c r="N291" s="228"/>
      <c r="O291" s="228"/>
      <c r="P291" s="229">
        <f>SUM(P292:P364)</f>
        <v>0</v>
      </c>
      <c r="Q291" s="228"/>
      <c r="R291" s="229">
        <f>SUM(R292:R364)</f>
        <v>526.36500000000001</v>
      </c>
      <c r="S291" s="228"/>
      <c r="T291" s="230">
        <f>SUM(T292:T364)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31" t="s">
        <v>81</v>
      </c>
      <c r="AT291" s="232" t="s">
        <v>72</v>
      </c>
      <c r="AU291" s="232" t="s">
        <v>83</v>
      </c>
      <c r="AY291" s="231" t="s">
        <v>191</v>
      </c>
      <c r="BK291" s="233">
        <f>SUM(BK292:BK364)</f>
        <v>0</v>
      </c>
    </row>
    <row r="292" s="2" customFormat="1" ht="16.5" customHeight="1">
      <c r="A292" s="39"/>
      <c r="B292" s="40"/>
      <c r="C292" s="236" t="s">
        <v>367</v>
      </c>
      <c r="D292" s="236" t="s">
        <v>194</v>
      </c>
      <c r="E292" s="237" t="s">
        <v>2893</v>
      </c>
      <c r="F292" s="238" t="s">
        <v>2894</v>
      </c>
      <c r="G292" s="239" t="s">
        <v>413</v>
      </c>
      <c r="H292" s="240">
        <v>24</v>
      </c>
      <c r="I292" s="241"/>
      <c r="J292" s="240">
        <f>ROUND(I292*H292,2)</f>
        <v>0</v>
      </c>
      <c r="K292" s="238" t="s">
        <v>1</v>
      </c>
      <c r="L292" s="45"/>
      <c r="M292" s="242" t="s">
        <v>1</v>
      </c>
      <c r="N292" s="243" t="s">
        <v>38</v>
      </c>
      <c r="O292" s="92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6" t="s">
        <v>198</v>
      </c>
      <c r="AT292" s="246" t="s">
        <v>194</v>
      </c>
      <c r="AU292" s="246" t="s">
        <v>212</v>
      </c>
      <c r="AY292" s="18" t="s">
        <v>191</v>
      </c>
      <c r="BE292" s="247">
        <f>IF(N292="základní",J292,0)</f>
        <v>0</v>
      </c>
      <c r="BF292" s="247">
        <f>IF(N292="snížená",J292,0)</f>
        <v>0</v>
      </c>
      <c r="BG292" s="247">
        <f>IF(N292="zákl. přenesená",J292,0)</f>
        <v>0</v>
      </c>
      <c r="BH292" s="247">
        <f>IF(N292="sníž. přenesená",J292,0)</f>
        <v>0</v>
      </c>
      <c r="BI292" s="247">
        <f>IF(N292="nulová",J292,0)</f>
        <v>0</v>
      </c>
      <c r="BJ292" s="18" t="s">
        <v>81</v>
      </c>
      <c r="BK292" s="247">
        <f>ROUND(I292*H292,2)</f>
        <v>0</v>
      </c>
      <c r="BL292" s="18" t="s">
        <v>198</v>
      </c>
      <c r="BM292" s="246" t="s">
        <v>2895</v>
      </c>
    </row>
    <row r="293" s="2" customFormat="1">
      <c r="A293" s="39"/>
      <c r="B293" s="40"/>
      <c r="C293" s="41"/>
      <c r="D293" s="248" t="s">
        <v>200</v>
      </c>
      <c r="E293" s="41"/>
      <c r="F293" s="249" t="s">
        <v>2894</v>
      </c>
      <c r="G293" s="41"/>
      <c r="H293" s="41"/>
      <c r="I293" s="145"/>
      <c r="J293" s="41"/>
      <c r="K293" s="41"/>
      <c r="L293" s="45"/>
      <c r="M293" s="250"/>
      <c r="N293" s="251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200</v>
      </c>
      <c r="AU293" s="18" t="s">
        <v>212</v>
      </c>
    </row>
    <row r="294" s="13" customFormat="1">
      <c r="A294" s="13"/>
      <c r="B294" s="252"/>
      <c r="C294" s="253"/>
      <c r="D294" s="248" t="s">
        <v>201</v>
      </c>
      <c r="E294" s="254" t="s">
        <v>1</v>
      </c>
      <c r="F294" s="255" t="s">
        <v>2896</v>
      </c>
      <c r="G294" s="253"/>
      <c r="H294" s="254" t="s">
        <v>1</v>
      </c>
      <c r="I294" s="256"/>
      <c r="J294" s="253"/>
      <c r="K294" s="253"/>
      <c r="L294" s="257"/>
      <c r="M294" s="258"/>
      <c r="N294" s="259"/>
      <c r="O294" s="259"/>
      <c r="P294" s="259"/>
      <c r="Q294" s="259"/>
      <c r="R294" s="259"/>
      <c r="S294" s="259"/>
      <c r="T294" s="26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1" t="s">
        <v>201</v>
      </c>
      <c r="AU294" s="261" t="s">
        <v>212</v>
      </c>
      <c r="AV294" s="13" t="s">
        <v>81</v>
      </c>
      <c r="AW294" s="13" t="s">
        <v>30</v>
      </c>
      <c r="AX294" s="13" t="s">
        <v>73</v>
      </c>
      <c r="AY294" s="261" t="s">
        <v>191</v>
      </c>
    </row>
    <row r="295" s="14" customFormat="1">
      <c r="A295" s="14"/>
      <c r="B295" s="262"/>
      <c r="C295" s="263"/>
      <c r="D295" s="248" t="s">
        <v>201</v>
      </c>
      <c r="E295" s="264" t="s">
        <v>1</v>
      </c>
      <c r="F295" s="265" t="s">
        <v>387</v>
      </c>
      <c r="G295" s="263"/>
      <c r="H295" s="266">
        <v>24</v>
      </c>
      <c r="I295" s="267"/>
      <c r="J295" s="263"/>
      <c r="K295" s="263"/>
      <c r="L295" s="268"/>
      <c r="M295" s="269"/>
      <c r="N295" s="270"/>
      <c r="O295" s="270"/>
      <c r="P295" s="270"/>
      <c r="Q295" s="270"/>
      <c r="R295" s="270"/>
      <c r="S295" s="270"/>
      <c r="T295" s="27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2" t="s">
        <v>201</v>
      </c>
      <c r="AU295" s="272" t="s">
        <v>212</v>
      </c>
      <c r="AV295" s="14" t="s">
        <v>83</v>
      </c>
      <c r="AW295" s="14" t="s">
        <v>30</v>
      </c>
      <c r="AX295" s="14" t="s">
        <v>73</v>
      </c>
      <c r="AY295" s="272" t="s">
        <v>191</v>
      </c>
    </row>
    <row r="296" s="15" customFormat="1">
      <c r="A296" s="15"/>
      <c r="B296" s="273"/>
      <c r="C296" s="274"/>
      <c r="D296" s="248" t="s">
        <v>201</v>
      </c>
      <c r="E296" s="275" t="s">
        <v>1</v>
      </c>
      <c r="F296" s="276" t="s">
        <v>205</v>
      </c>
      <c r="G296" s="274"/>
      <c r="H296" s="277">
        <v>24</v>
      </c>
      <c r="I296" s="278"/>
      <c r="J296" s="274"/>
      <c r="K296" s="274"/>
      <c r="L296" s="279"/>
      <c r="M296" s="280"/>
      <c r="N296" s="281"/>
      <c r="O296" s="281"/>
      <c r="P296" s="281"/>
      <c r="Q296" s="281"/>
      <c r="R296" s="281"/>
      <c r="S296" s="281"/>
      <c r="T296" s="28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3" t="s">
        <v>201</v>
      </c>
      <c r="AU296" s="283" t="s">
        <v>212</v>
      </c>
      <c r="AV296" s="15" t="s">
        <v>198</v>
      </c>
      <c r="AW296" s="15" t="s">
        <v>30</v>
      </c>
      <c r="AX296" s="15" t="s">
        <v>81</v>
      </c>
      <c r="AY296" s="283" t="s">
        <v>191</v>
      </c>
    </row>
    <row r="297" s="2" customFormat="1" ht="16.5" customHeight="1">
      <c r="A297" s="39"/>
      <c r="B297" s="40"/>
      <c r="C297" s="236" t="s">
        <v>376</v>
      </c>
      <c r="D297" s="236" t="s">
        <v>194</v>
      </c>
      <c r="E297" s="237" t="s">
        <v>2897</v>
      </c>
      <c r="F297" s="238" t="s">
        <v>2898</v>
      </c>
      <c r="G297" s="239" t="s">
        <v>215</v>
      </c>
      <c r="H297" s="240">
        <v>3.8900000000000001</v>
      </c>
      <c r="I297" s="241"/>
      <c r="J297" s="240">
        <f>ROUND(I297*H297,2)</f>
        <v>0</v>
      </c>
      <c r="K297" s="238" t="s">
        <v>1</v>
      </c>
      <c r="L297" s="45"/>
      <c r="M297" s="242" t="s">
        <v>1</v>
      </c>
      <c r="N297" s="243" t="s">
        <v>38</v>
      </c>
      <c r="O297" s="92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198</v>
      </c>
      <c r="AT297" s="246" t="s">
        <v>194</v>
      </c>
      <c r="AU297" s="246" t="s">
        <v>212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198</v>
      </c>
      <c r="BM297" s="246" t="s">
        <v>2899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2898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212</v>
      </c>
    </row>
    <row r="299" s="13" customFormat="1">
      <c r="A299" s="13"/>
      <c r="B299" s="252"/>
      <c r="C299" s="253"/>
      <c r="D299" s="248" t="s">
        <v>201</v>
      </c>
      <c r="E299" s="254" t="s">
        <v>1</v>
      </c>
      <c r="F299" s="255" t="s">
        <v>2900</v>
      </c>
      <c r="G299" s="253"/>
      <c r="H299" s="254" t="s">
        <v>1</v>
      </c>
      <c r="I299" s="256"/>
      <c r="J299" s="253"/>
      <c r="K299" s="253"/>
      <c r="L299" s="257"/>
      <c r="M299" s="258"/>
      <c r="N299" s="259"/>
      <c r="O299" s="259"/>
      <c r="P299" s="259"/>
      <c r="Q299" s="259"/>
      <c r="R299" s="259"/>
      <c r="S299" s="259"/>
      <c r="T299" s="26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1" t="s">
        <v>201</v>
      </c>
      <c r="AU299" s="261" t="s">
        <v>212</v>
      </c>
      <c r="AV299" s="13" t="s">
        <v>81</v>
      </c>
      <c r="AW299" s="13" t="s">
        <v>30</v>
      </c>
      <c r="AX299" s="13" t="s">
        <v>73</v>
      </c>
      <c r="AY299" s="261" t="s">
        <v>191</v>
      </c>
    </row>
    <row r="300" s="14" customFormat="1">
      <c r="A300" s="14"/>
      <c r="B300" s="262"/>
      <c r="C300" s="263"/>
      <c r="D300" s="248" t="s">
        <v>201</v>
      </c>
      <c r="E300" s="264" t="s">
        <v>1</v>
      </c>
      <c r="F300" s="265" t="s">
        <v>2901</v>
      </c>
      <c r="G300" s="263"/>
      <c r="H300" s="266">
        <v>3.8900000000000001</v>
      </c>
      <c r="I300" s="267"/>
      <c r="J300" s="263"/>
      <c r="K300" s="263"/>
      <c r="L300" s="268"/>
      <c r="M300" s="269"/>
      <c r="N300" s="270"/>
      <c r="O300" s="270"/>
      <c r="P300" s="270"/>
      <c r="Q300" s="270"/>
      <c r="R300" s="270"/>
      <c r="S300" s="270"/>
      <c r="T300" s="27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72" t="s">
        <v>201</v>
      </c>
      <c r="AU300" s="272" t="s">
        <v>212</v>
      </c>
      <c r="AV300" s="14" t="s">
        <v>83</v>
      </c>
      <c r="AW300" s="14" t="s">
        <v>30</v>
      </c>
      <c r="AX300" s="14" t="s">
        <v>73</v>
      </c>
      <c r="AY300" s="272" t="s">
        <v>191</v>
      </c>
    </row>
    <row r="301" s="15" customFormat="1">
      <c r="A301" s="15"/>
      <c r="B301" s="273"/>
      <c r="C301" s="274"/>
      <c r="D301" s="248" t="s">
        <v>201</v>
      </c>
      <c r="E301" s="275" t="s">
        <v>1</v>
      </c>
      <c r="F301" s="276" t="s">
        <v>205</v>
      </c>
      <c r="G301" s="274"/>
      <c r="H301" s="277">
        <v>3.8900000000000001</v>
      </c>
      <c r="I301" s="278"/>
      <c r="J301" s="274"/>
      <c r="K301" s="274"/>
      <c r="L301" s="279"/>
      <c r="M301" s="280"/>
      <c r="N301" s="281"/>
      <c r="O301" s="281"/>
      <c r="P301" s="281"/>
      <c r="Q301" s="281"/>
      <c r="R301" s="281"/>
      <c r="S301" s="281"/>
      <c r="T301" s="282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83" t="s">
        <v>201</v>
      </c>
      <c r="AU301" s="283" t="s">
        <v>212</v>
      </c>
      <c r="AV301" s="15" t="s">
        <v>198</v>
      </c>
      <c r="AW301" s="15" t="s">
        <v>30</v>
      </c>
      <c r="AX301" s="15" t="s">
        <v>81</v>
      </c>
      <c r="AY301" s="283" t="s">
        <v>191</v>
      </c>
    </row>
    <row r="302" s="2" customFormat="1" ht="21.75" customHeight="1">
      <c r="A302" s="39"/>
      <c r="B302" s="40"/>
      <c r="C302" s="236" t="s">
        <v>387</v>
      </c>
      <c r="D302" s="236" t="s">
        <v>194</v>
      </c>
      <c r="E302" s="237" t="s">
        <v>2902</v>
      </c>
      <c r="F302" s="238" t="s">
        <v>2903</v>
      </c>
      <c r="G302" s="239" t="s">
        <v>215</v>
      </c>
      <c r="H302" s="240">
        <v>668</v>
      </c>
      <c r="I302" s="241"/>
      <c r="J302" s="240">
        <f>ROUND(I302*H302,2)</f>
        <v>0</v>
      </c>
      <c r="K302" s="238" t="s">
        <v>1</v>
      </c>
      <c r="L302" s="45"/>
      <c r="M302" s="242" t="s">
        <v>1</v>
      </c>
      <c r="N302" s="243" t="s">
        <v>38</v>
      </c>
      <c r="O302" s="92"/>
      <c r="P302" s="244">
        <f>O302*H302</f>
        <v>0</v>
      </c>
      <c r="Q302" s="244">
        <v>0</v>
      </c>
      <c r="R302" s="244">
        <f>Q302*H302</f>
        <v>0</v>
      </c>
      <c r="S302" s="244">
        <v>0</v>
      </c>
      <c r="T302" s="245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6" t="s">
        <v>198</v>
      </c>
      <c r="AT302" s="246" t="s">
        <v>194</v>
      </c>
      <c r="AU302" s="246" t="s">
        <v>212</v>
      </c>
      <c r="AY302" s="18" t="s">
        <v>191</v>
      </c>
      <c r="BE302" s="247">
        <f>IF(N302="základní",J302,0)</f>
        <v>0</v>
      </c>
      <c r="BF302" s="247">
        <f>IF(N302="snížená",J302,0)</f>
        <v>0</v>
      </c>
      <c r="BG302" s="247">
        <f>IF(N302="zákl. přenesená",J302,0)</f>
        <v>0</v>
      </c>
      <c r="BH302" s="247">
        <f>IF(N302="sníž. přenesená",J302,0)</f>
        <v>0</v>
      </c>
      <c r="BI302" s="247">
        <f>IF(N302="nulová",J302,0)</f>
        <v>0</v>
      </c>
      <c r="BJ302" s="18" t="s">
        <v>81</v>
      </c>
      <c r="BK302" s="247">
        <f>ROUND(I302*H302,2)</f>
        <v>0</v>
      </c>
      <c r="BL302" s="18" t="s">
        <v>198</v>
      </c>
      <c r="BM302" s="246" t="s">
        <v>2904</v>
      </c>
    </row>
    <row r="303" s="2" customFormat="1">
      <c r="A303" s="39"/>
      <c r="B303" s="40"/>
      <c r="C303" s="41"/>
      <c r="D303" s="248" t="s">
        <v>200</v>
      </c>
      <c r="E303" s="41"/>
      <c r="F303" s="249" t="s">
        <v>2903</v>
      </c>
      <c r="G303" s="41"/>
      <c r="H303" s="41"/>
      <c r="I303" s="145"/>
      <c r="J303" s="41"/>
      <c r="K303" s="41"/>
      <c r="L303" s="45"/>
      <c r="M303" s="250"/>
      <c r="N303" s="251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200</v>
      </c>
      <c r="AU303" s="18" t="s">
        <v>212</v>
      </c>
    </row>
    <row r="304" s="13" customFormat="1">
      <c r="A304" s="13"/>
      <c r="B304" s="252"/>
      <c r="C304" s="253"/>
      <c r="D304" s="248" t="s">
        <v>201</v>
      </c>
      <c r="E304" s="254" t="s">
        <v>1</v>
      </c>
      <c r="F304" s="255" t="s">
        <v>2905</v>
      </c>
      <c r="G304" s="253"/>
      <c r="H304" s="254" t="s">
        <v>1</v>
      </c>
      <c r="I304" s="256"/>
      <c r="J304" s="253"/>
      <c r="K304" s="253"/>
      <c r="L304" s="257"/>
      <c r="M304" s="258"/>
      <c r="N304" s="259"/>
      <c r="O304" s="259"/>
      <c r="P304" s="259"/>
      <c r="Q304" s="259"/>
      <c r="R304" s="259"/>
      <c r="S304" s="259"/>
      <c r="T304" s="26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1" t="s">
        <v>201</v>
      </c>
      <c r="AU304" s="261" t="s">
        <v>212</v>
      </c>
      <c r="AV304" s="13" t="s">
        <v>81</v>
      </c>
      <c r="AW304" s="13" t="s">
        <v>30</v>
      </c>
      <c r="AX304" s="13" t="s">
        <v>73</v>
      </c>
      <c r="AY304" s="261" t="s">
        <v>191</v>
      </c>
    </row>
    <row r="305" s="13" customFormat="1">
      <c r="A305" s="13"/>
      <c r="B305" s="252"/>
      <c r="C305" s="253"/>
      <c r="D305" s="248" t="s">
        <v>201</v>
      </c>
      <c r="E305" s="254" t="s">
        <v>1</v>
      </c>
      <c r="F305" s="255" t="s">
        <v>2906</v>
      </c>
      <c r="G305" s="253"/>
      <c r="H305" s="254" t="s">
        <v>1</v>
      </c>
      <c r="I305" s="256"/>
      <c r="J305" s="253"/>
      <c r="K305" s="253"/>
      <c r="L305" s="257"/>
      <c r="M305" s="258"/>
      <c r="N305" s="259"/>
      <c r="O305" s="259"/>
      <c r="P305" s="259"/>
      <c r="Q305" s="259"/>
      <c r="R305" s="259"/>
      <c r="S305" s="259"/>
      <c r="T305" s="26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1" t="s">
        <v>201</v>
      </c>
      <c r="AU305" s="261" t="s">
        <v>212</v>
      </c>
      <c r="AV305" s="13" t="s">
        <v>81</v>
      </c>
      <c r="AW305" s="13" t="s">
        <v>30</v>
      </c>
      <c r="AX305" s="13" t="s">
        <v>73</v>
      </c>
      <c r="AY305" s="261" t="s">
        <v>191</v>
      </c>
    </row>
    <row r="306" s="13" customFormat="1">
      <c r="A306" s="13"/>
      <c r="B306" s="252"/>
      <c r="C306" s="253"/>
      <c r="D306" s="248" t="s">
        <v>201</v>
      </c>
      <c r="E306" s="254" t="s">
        <v>1</v>
      </c>
      <c r="F306" s="255" t="s">
        <v>2907</v>
      </c>
      <c r="G306" s="253"/>
      <c r="H306" s="254" t="s">
        <v>1</v>
      </c>
      <c r="I306" s="256"/>
      <c r="J306" s="253"/>
      <c r="K306" s="253"/>
      <c r="L306" s="257"/>
      <c r="M306" s="258"/>
      <c r="N306" s="259"/>
      <c r="O306" s="259"/>
      <c r="P306" s="259"/>
      <c r="Q306" s="259"/>
      <c r="R306" s="259"/>
      <c r="S306" s="259"/>
      <c r="T306" s="26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1" t="s">
        <v>201</v>
      </c>
      <c r="AU306" s="261" t="s">
        <v>212</v>
      </c>
      <c r="AV306" s="13" t="s">
        <v>81</v>
      </c>
      <c r="AW306" s="13" t="s">
        <v>30</v>
      </c>
      <c r="AX306" s="13" t="s">
        <v>73</v>
      </c>
      <c r="AY306" s="261" t="s">
        <v>191</v>
      </c>
    </row>
    <row r="307" s="13" customFormat="1">
      <c r="A307" s="13"/>
      <c r="B307" s="252"/>
      <c r="C307" s="253"/>
      <c r="D307" s="248" t="s">
        <v>201</v>
      </c>
      <c r="E307" s="254" t="s">
        <v>1</v>
      </c>
      <c r="F307" s="255" t="s">
        <v>2908</v>
      </c>
      <c r="G307" s="253"/>
      <c r="H307" s="254" t="s">
        <v>1</v>
      </c>
      <c r="I307" s="256"/>
      <c r="J307" s="253"/>
      <c r="K307" s="253"/>
      <c r="L307" s="257"/>
      <c r="M307" s="258"/>
      <c r="N307" s="259"/>
      <c r="O307" s="259"/>
      <c r="P307" s="259"/>
      <c r="Q307" s="259"/>
      <c r="R307" s="259"/>
      <c r="S307" s="259"/>
      <c r="T307" s="260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1" t="s">
        <v>201</v>
      </c>
      <c r="AU307" s="261" t="s">
        <v>212</v>
      </c>
      <c r="AV307" s="13" t="s">
        <v>81</v>
      </c>
      <c r="AW307" s="13" t="s">
        <v>30</v>
      </c>
      <c r="AX307" s="13" t="s">
        <v>73</v>
      </c>
      <c r="AY307" s="261" t="s">
        <v>191</v>
      </c>
    </row>
    <row r="308" s="13" customFormat="1">
      <c r="A308" s="13"/>
      <c r="B308" s="252"/>
      <c r="C308" s="253"/>
      <c r="D308" s="248" t="s">
        <v>201</v>
      </c>
      <c r="E308" s="254" t="s">
        <v>1</v>
      </c>
      <c r="F308" s="255" t="s">
        <v>2909</v>
      </c>
      <c r="G308" s="253"/>
      <c r="H308" s="254" t="s">
        <v>1</v>
      </c>
      <c r="I308" s="256"/>
      <c r="J308" s="253"/>
      <c r="K308" s="253"/>
      <c r="L308" s="257"/>
      <c r="M308" s="258"/>
      <c r="N308" s="259"/>
      <c r="O308" s="259"/>
      <c r="P308" s="259"/>
      <c r="Q308" s="259"/>
      <c r="R308" s="259"/>
      <c r="S308" s="259"/>
      <c r="T308" s="26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1" t="s">
        <v>201</v>
      </c>
      <c r="AU308" s="261" t="s">
        <v>212</v>
      </c>
      <c r="AV308" s="13" t="s">
        <v>81</v>
      </c>
      <c r="AW308" s="13" t="s">
        <v>30</v>
      </c>
      <c r="AX308" s="13" t="s">
        <v>73</v>
      </c>
      <c r="AY308" s="261" t="s">
        <v>191</v>
      </c>
    </row>
    <row r="309" s="14" customFormat="1">
      <c r="A309" s="14"/>
      <c r="B309" s="262"/>
      <c r="C309" s="263"/>
      <c r="D309" s="248" t="s">
        <v>201</v>
      </c>
      <c r="E309" s="264" t="s">
        <v>1</v>
      </c>
      <c r="F309" s="265" t="s">
        <v>2910</v>
      </c>
      <c r="G309" s="263"/>
      <c r="H309" s="266">
        <v>668</v>
      </c>
      <c r="I309" s="267"/>
      <c r="J309" s="263"/>
      <c r="K309" s="263"/>
      <c r="L309" s="268"/>
      <c r="M309" s="269"/>
      <c r="N309" s="270"/>
      <c r="O309" s="270"/>
      <c r="P309" s="270"/>
      <c r="Q309" s="270"/>
      <c r="R309" s="270"/>
      <c r="S309" s="270"/>
      <c r="T309" s="27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72" t="s">
        <v>201</v>
      </c>
      <c r="AU309" s="272" t="s">
        <v>212</v>
      </c>
      <c r="AV309" s="14" t="s">
        <v>83</v>
      </c>
      <c r="AW309" s="14" t="s">
        <v>30</v>
      </c>
      <c r="AX309" s="14" t="s">
        <v>73</v>
      </c>
      <c r="AY309" s="272" t="s">
        <v>191</v>
      </c>
    </row>
    <row r="310" s="15" customFormat="1">
      <c r="A310" s="15"/>
      <c r="B310" s="273"/>
      <c r="C310" s="274"/>
      <c r="D310" s="248" t="s">
        <v>201</v>
      </c>
      <c r="E310" s="275" t="s">
        <v>1</v>
      </c>
      <c r="F310" s="276" t="s">
        <v>205</v>
      </c>
      <c r="G310" s="274"/>
      <c r="H310" s="277">
        <v>668</v>
      </c>
      <c r="I310" s="278"/>
      <c r="J310" s="274"/>
      <c r="K310" s="274"/>
      <c r="L310" s="279"/>
      <c r="M310" s="280"/>
      <c r="N310" s="281"/>
      <c r="O310" s="281"/>
      <c r="P310" s="281"/>
      <c r="Q310" s="281"/>
      <c r="R310" s="281"/>
      <c r="S310" s="281"/>
      <c r="T310" s="28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83" t="s">
        <v>201</v>
      </c>
      <c r="AU310" s="283" t="s">
        <v>212</v>
      </c>
      <c r="AV310" s="15" t="s">
        <v>198</v>
      </c>
      <c r="AW310" s="15" t="s">
        <v>30</v>
      </c>
      <c r="AX310" s="15" t="s">
        <v>81</v>
      </c>
      <c r="AY310" s="283" t="s">
        <v>191</v>
      </c>
    </row>
    <row r="311" s="2" customFormat="1" ht="16.5" customHeight="1">
      <c r="A311" s="39"/>
      <c r="B311" s="40"/>
      <c r="C311" s="236" t="s">
        <v>395</v>
      </c>
      <c r="D311" s="236" t="s">
        <v>194</v>
      </c>
      <c r="E311" s="237" t="s">
        <v>2911</v>
      </c>
      <c r="F311" s="238" t="s">
        <v>2912</v>
      </c>
      <c r="G311" s="239" t="s">
        <v>197</v>
      </c>
      <c r="H311" s="240">
        <v>76.5</v>
      </c>
      <c r="I311" s="241"/>
      <c r="J311" s="240">
        <f>ROUND(I311*H311,2)</f>
        <v>0</v>
      </c>
      <c r="K311" s="238" t="s">
        <v>275</v>
      </c>
      <c r="L311" s="45"/>
      <c r="M311" s="242" t="s">
        <v>1</v>
      </c>
      <c r="N311" s="243" t="s">
        <v>38</v>
      </c>
      <c r="O311" s="92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6" t="s">
        <v>198</v>
      </c>
      <c r="AT311" s="246" t="s">
        <v>194</v>
      </c>
      <c r="AU311" s="246" t="s">
        <v>212</v>
      </c>
      <c r="AY311" s="18" t="s">
        <v>191</v>
      </c>
      <c r="BE311" s="247">
        <f>IF(N311="základní",J311,0)</f>
        <v>0</v>
      </c>
      <c r="BF311" s="247">
        <f>IF(N311="snížená",J311,0)</f>
        <v>0</v>
      </c>
      <c r="BG311" s="247">
        <f>IF(N311="zákl. přenesená",J311,0)</f>
        <v>0</v>
      </c>
      <c r="BH311" s="247">
        <f>IF(N311="sníž. přenesená",J311,0)</f>
        <v>0</v>
      </c>
      <c r="BI311" s="247">
        <f>IF(N311="nulová",J311,0)</f>
        <v>0</v>
      </c>
      <c r="BJ311" s="18" t="s">
        <v>81</v>
      </c>
      <c r="BK311" s="247">
        <f>ROUND(I311*H311,2)</f>
        <v>0</v>
      </c>
      <c r="BL311" s="18" t="s">
        <v>198</v>
      </c>
      <c r="BM311" s="246" t="s">
        <v>2913</v>
      </c>
    </row>
    <row r="312" s="2" customFormat="1">
      <c r="A312" s="39"/>
      <c r="B312" s="40"/>
      <c r="C312" s="41"/>
      <c r="D312" s="248" t="s">
        <v>200</v>
      </c>
      <c r="E312" s="41"/>
      <c r="F312" s="249" t="s">
        <v>2912</v>
      </c>
      <c r="G312" s="41"/>
      <c r="H312" s="41"/>
      <c r="I312" s="145"/>
      <c r="J312" s="41"/>
      <c r="K312" s="41"/>
      <c r="L312" s="45"/>
      <c r="M312" s="250"/>
      <c r="N312" s="251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200</v>
      </c>
      <c r="AU312" s="18" t="s">
        <v>212</v>
      </c>
    </row>
    <row r="313" s="13" customFormat="1">
      <c r="A313" s="13"/>
      <c r="B313" s="252"/>
      <c r="C313" s="253"/>
      <c r="D313" s="248" t="s">
        <v>201</v>
      </c>
      <c r="E313" s="254" t="s">
        <v>1</v>
      </c>
      <c r="F313" s="255" t="s">
        <v>2914</v>
      </c>
      <c r="G313" s="253"/>
      <c r="H313" s="254" t="s">
        <v>1</v>
      </c>
      <c r="I313" s="256"/>
      <c r="J313" s="253"/>
      <c r="K313" s="253"/>
      <c r="L313" s="257"/>
      <c r="M313" s="258"/>
      <c r="N313" s="259"/>
      <c r="O313" s="259"/>
      <c r="P313" s="259"/>
      <c r="Q313" s="259"/>
      <c r="R313" s="259"/>
      <c r="S313" s="259"/>
      <c r="T313" s="26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1" t="s">
        <v>201</v>
      </c>
      <c r="AU313" s="261" t="s">
        <v>212</v>
      </c>
      <c r="AV313" s="13" t="s">
        <v>81</v>
      </c>
      <c r="AW313" s="13" t="s">
        <v>30</v>
      </c>
      <c r="AX313" s="13" t="s">
        <v>73</v>
      </c>
      <c r="AY313" s="261" t="s">
        <v>191</v>
      </c>
    </row>
    <row r="314" s="14" customFormat="1">
      <c r="A314" s="14"/>
      <c r="B314" s="262"/>
      <c r="C314" s="263"/>
      <c r="D314" s="248" t="s">
        <v>201</v>
      </c>
      <c r="E314" s="264" t="s">
        <v>1</v>
      </c>
      <c r="F314" s="265" t="s">
        <v>2915</v>
      </c>
      <c r="G314" s="263"/>
      <c r="H314" s="266">
        <v>76.5</v>
      </c>
      <c r="I314" s="267"/>
      <c r="J314" s="263"/>
      <c r="K314" s="263"/>
      <c r="L314" s="268"/>
      <c r="M314" s="269"/>
      <c r="N314" s="270"/>
      <c r="O314" s="270"/>
      <c r="P314" s="270"/>
      <c r="Q314" s="270"/>
      <c r="R314" s="270"/>
      <c r="S314" s="270"/>
      <c r="T314" s="27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72" t="s">
        <v>201</v>
      </c>
      <c r="AU314" s="272" t="s">
        <v>212</v>
      </c>
      <c r="AV314" s="14" t="s">
        <v>83</v>
      </c>
      <c r="AW314" s="14" t="s">
        <v>30</v>
      </c>
      <c r="AX314" s="14" t="s">
        <v>73</v>
      </c>
      <c r="AY314" s="272" t="s">
        <v>191</v>
      </c>
    </row>
    <row r="315" s="15" customFormat="1">
      <c r="A315" s="15"/>
      <c r="B315" s="273"/>
      <c r="C315" s="274"/>
      <c r="D315" s="248" t="s">
        <v>201</v>
      </c>
      <c r="E315" s="275" t="s">
        <v>1</v>
      </c>
      <c r="F315" s="276" t="s">
        <v>205</v>
      </c>
      <c r="G315" s="274"/>
      <c r="H315" s="277">
        <v>76.5</v>
      </c>
      <c r="I315" s="278"/>
      <c r="J315" s="274"/>
      <c r="K315" s="274"/>
      <c r="L315" s="279"/>
      <c r="M315" s="280"/>
      <c r="N315" s="281"/>
      <c r="O315" s="281"/>
      <c r="P315" s="281"/>
      <c r="Q315" s="281"/>
      <c r="R315" s="281"/>
      <c r="S315" s="281"/>
      <c r="T315" s="28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83" t="s">
        <v>201</v>
      </c>
      <c r="AU315" s="283" t="s">
        <v>212</v>
      </c>
      <c r="AV315" s="15" t="s">
        <v>198</v>
      </c>
      <c r="AW315" s="15" t="s">
        <v>30</v>
      </c>
      <c r="AX315" s="15" t="s">
        <v>81</v>
      </c>
      <c r="AY315" s="283" t="s">
        <v>191</v>
      </c>
    </row>
    <row r="316" s="2" customFormat="1" ht="16.5" customHeight="1">
      <c r="A316" s="39"/>
      <c r="B316" s="40"/>
      <c r="C316" s="236" t="s">
        <v>404</v>
      </c>
      <c r="D316" s="236" t="s">
        <v>194</v>
      </c>
      <c r="E316" s="237" t="s">
        <v>2916</v>
      </c>
      <c r="F316" s="238" t="s">
        <v>2917</v>
      </c>
      <c r="G316" s="239" t="s">
        <v>197</v>
      </c>
      <c r="H316" s="240">
        <v>80.900000000000006</v>
      </c>
      <c r="I316" s="241"/>
      <c r="J316" s="240">
        <f>ROUND(I316*H316,2)</f>
        <v>0</v>
      </c>
      <c r="K316" s="238" t="s">
        <v>275</v>
      </c>
      <c r="L316" s="45"/>
      <c r="M316" s="242" t="s">
        <v>1</v>
      </c>
      <c r="N316" s="243" t="s">
        <v>38</v>
      </c>
      <c r="O316" s="92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6" t="s">
        <v>198</v>
      </c>
      <c r="AT316" s="246" t="s">
        <v>194</v>
      </c>
      <c r="AU316" s="246" t="s">
        <v>212</v>
      </c>
      <c r="AY316" s="18" t="s">
        <v>191</v>
      </c>
      <c r="BE316" s="247">
        <f>IF(N316="základní",J316,0)</f>
        <v>0</v>
      </c>
      <c r="BF316" s="247">
        <f>IF(N316="snížená",J316,0)</f>
        <v>0</v>
      </c>
      <c r="BG316" s="247">
        <f>IF(N316="zákl. přenesená",J316,0)</f>
        <v>0</v>
      </c>
      <c r="BH316" s="247">
        <f>IF(N316="sníž. přenesená",J316,0)</f>
        <v>0</v>
      </c>
      <c r="BI316" s="247">
        <f>IF(N316="nulová",J316,0)</f>
        <v>0</v>
      </c>
      <c r="BJ316" s="18" t="s">
        <v>81</v>
      </c>
      <c r="BK316" s="247">
        <f>ROUND(I316*H316,2)</f>
        <v>0</v>
      </c>
      <c r="BL316" s="18" t="s">
        <v>198</v>
      </c>
      <c r="BM316" s="246" t="s">
        <v>2918</v>
      </c>
    </row>
    <row r="317" s="2" customFormat="1">
      <c r="A317" s="39"/>
      <c r="B317" s="40"/>
      <c r="C317" s="41"/>
      <c r="D317" s="248" t="s">
        <v>200</v>
      </c>
      <c r="E317" s="41"/>
      <c r="F317" s="249" t="s">
        <v>2917</v>
      </c>
      <c r="G317" s="41"/>
      <c r="H317" s="41"/>
      <c r="I317" s="145"/>
      <c r="J317" s="41"/>
      <c r="K317" s="41"/>
      <c r="L317" s="45"/>
      <c r="M317" s="250"/>
      <c r="N317" s="251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200</v>
      </c>
      <c r="AU317" s="18" t="s">
        <v>212</v>
      </c>
    </row>
    <row r="318" s="13" customFormat="1">
      <c r="A318" s="13"/>
      <c r="B318" s="252"/>
      <c r="C318" s="253"/>
      <c r="D318" s="248" t="s">
        <v>201</v>
      </c>
      <c r="E318" s="254" t="s">
        <v>1</v>
      </c>
      <c r="F318" s="255" t="s">
        <v>2919</v>
      </c>
      <c r="G318" s="253"/>
      <c r="H318" s="254" t="s">
        <v>1</v>
      </c>
      <c r="I318" s="256"/>
      <c r="J318" s="253"/>
      <c r="K318" s="253"/>
      <c r="L318" s="257"/>
      <c r="M318" s="258"/>
      <c r="N318" s="259"/>
      <c r="O318" s="259"/>
      <c r="P318" s="259"/>
      <c r="Q318" s="259"/>
      <c r="R318" s="259"/>
      <c r="S318" s="259"/>
      <c r="T318" s="26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1" t="s">
        <v>201</v>
      </c>
      <c r="AU318" s="261" t="s">
        <v>212</v>
      </c>
      <c r="AV318" s="13" t="s">
        <v>81</v>
      </c>
      <c r="AW318" s="13" t="s">
        <v>30</v>
      </c>
      <c r="AX318" s="13" t="s">
        <v>73</v>
      </c>
      <c r="AY318" s="261" t="s">
        <v>191</v>
      </c>
    </row>
    <row r="319" s="13" customFormat="1">
      <c r="A319" s="13"/>
      <c r="B319" s="252"/>
      <c r="C319" s="253"/>
      <c r="D319" s="248" t="s">
        <v>201</v>
      </c>
      <c r="E319" s="254" t="s">
        <v>1</v>
      </c>
      <c r="F319" s="255" t="s">
        <v>2920</v>
      </c>
      <c r="G319" s="253"/>
      <c r="H319" s="254" t="s">
        <v>1</v>
      </c>
      <c r="I319" s="256"/>
      <c r="J319" s="253"/>
      <c r="K319" s="253"/>
      <c r="L319" s="257"/>
      <c r="M319" s="258"/>
      <c r="N319" s="259"/>
      <c r="O319" s="259"/>
      <c r="P319" s="259"/>
      <c r="Q319" s="259"/>
      <c r="R319" s="259"/>
      <c r="S319" s="259"/>
      <c r="T319" s="26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1" t="s">
        <v>201</v>
      </c>
      <c r="AU319" s="261" t="s">
        <v>212</v>
      </c>
      <c r="AV319" s="13" t="s">
        <v>81</v>
      </c>
      <c r="AW319" s="13" t="s">
        <v>30</v>
      </c>
      <c r="AX319" s="13" t="s">
        <v>73</v>
      </c>
      <c r="AY319" s="261" t="s">
        <v>191</v>
      </c>
    </row>
    <row r="320" s="14" customFormat="1">
      <c r="A320" s="14"/>
      <c r="B320" s="262"/>
      <c r="C320" s="263"/>
      <c r="D320" s="248" t="s">
        <v>201</v>
      </c>
      <c r="E320" s="264" t="s">
        <v>1</v>
      </c>
      <c r="F320" s="265" t="s">
        <v>2921</v>
      </c>
      <c r="G320" s="263"/>
      <c r="H320" s="266">
        <v>80.900000000000006</v>
      </c>
      <c r="I320" s="267"/>
      <c r="J320" s="263"/>
      <c r="K320" s="263"/>
      <c r="L320" s="268"/>
      <c r="M320" s="269"/>
      <c r="N320" s="270"/>
      <c r="O320" s="270"/>
      <c r="P320" s="270"/>
      <c r="Q320" s="270"/>
      <c r="R320" s="270"/>
      <c r="S320" s="270"/>
      <c r="T320" s="27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2" t="s">
        <v>201</v>
      </c>
      <c r="AU320" s="272" t="s">
        <v>212</v>
      </c>
      <c r="AV320" s="14" t="s">
        <v>83</v>
      </c>
      <c r="AW320" s="14" t="s">
        <v>30</v>
      </c>
      <c r="AX320" s="14" t="s">
        <v>73</v>
      </c>
      <c r="AY320" s="272" t="s">
        <v>191</v>
      </c>
    </row>
    <row r="321" s="15" customFormat="1">
      <c r="A321" s="15"/>
      <c r="B321" s="273"/>
      <c r="C321" s="274"/>
      <c r="D321" s="248" t="s">
        <v>201</v>
      </c>
      <c r="E321" s="275" t="s">
        <v>1</v>
      </c>
      <c r="F321" s="276" t="s">
        <v>205</v>
      </c>
      <c r="G321" s="274"/>
      <c r="H321" s="277">
        <v>80.900000000000006</v>
      </c>
      <c r="I321" s="278"/>
      <c r="J321" s="274"/>
      <c r="K321" s="274"/>
      <c r="L321" s="279"/>
      <c r="M321" s="280"/>
      <c r="N321" s="281"/>
      <c r="O321" s="281"/>
      <c r="P321" s="281"/>
      <c r="Q321" s="281"/>
      <c r="R321" s="281"/>
      <c r="S321" s="281"/>
      <c r="T321" s="28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3" t="s">
        <v>201</v>
      </c>
      <c r="AU321" s="283" t="s">
        <v>212</v>
      </c>
      <c r="AV321" s="15" t="s">
        <v>198</v>
      </c>
      <c r="AW321" s="15" t="s">
        <v>30</v>
      </c>
      <c r="AX321" s="15" t="s">
        <v>81</v>
      </c>
      <c r="AY321" s="283" t="s">
        <v>191</v>
      </c>
    </row>
    <row r="322" s="2" customFormat="1" ht="16.5" customHeight="1">
      <c r="A322" s="39"/>
      <c r="B322" s="40"/>
      <c r="C322" s="236" t="s">
        <v>410</v>
      </c>
      <c r="D322" s="236" t="s">
        <v>194</v>
      </c>
      <c r="E322" s="237" t="s">
        <v>2922</v>
      </c>
      <c r="F322" s="238" t="s">
        <v>2923</v>
      </c>
      <c r="G322" s="239" t="s">
        <v>197</v>
      </c>
      <c r="H322" s="240">
        <v>1336</v>
      </c>
      <c r="I322" s="241"/>
      <c r="J322" s="240">
        <f>ROUND(I322*H322,2)</f>
        <v>0</v>
      </c>
      <c r="K322" s="238" t="s">
        <v>275</v>
      </c>
      <c r="L322" s="45"/>
      <c r="M322" s="242" t="s">
        <v>1</v>
      </c>
      <c r="N322" s="243" t="s">
        <v>38</v>
      </c>
      <c r="O322" s="92"/>
      <c r="P322" s="244">
        <f>O322*H322</f>
        <v>0</v>
      </c>
      <c r="Q322" s="244">
        <v>0</v>
      </c>
      <c r="R322" s="244">
        <f>Q322*H322</f>
        <v>0</v>
      </c>
      <c r="S322" s="244">
        <v>0</v>
      </c>
      <c r="T322" s="245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6" t="s">
        <v>198</v>
      </c>
      <c r="AT322" s="246" t="s">
        <v>194</v>
      </c>
      <c r="AU322" s="246" t="s">
        <v>212</v>
      </c>
      <c r="AY322" s="18" t="s">
        <v>191</v>
      </c>
      <c r="BE322" s="247">
        <f>IF(N322="základní",J322,0)</f>
        <v>0</v>
      </c>
      <c r="BF322" s="247">
        <f>IF(N322="snížená",J322,0)</f>
        <v>0</v>
      </c>
      <c r="BG322" s="247">
        <f>IF(N322="zákl. přenesená",J322,0)</f>
        <v>0</v>
      </c>
      <c r="BH322" s="247">
        <f>IF(N322="sníž. přenesená",J322,0)</f>
        <v>0</v>
      </c>
      <c r="BI322" s="247">
        <f>IF(N322="nulová",J322,0)</f>
        <v>0</v>
      </c>
      <c r="BJ322" s="18" t="s">
        <v>81</v>
      </c>
      <c r="BK322" s="247">
        <f>ROUND(I322*H322,2)</f>
        <v>0</v>
      </c>
      <c r="BL322" s="18" t="s">
        <v>198</v>
      </c>
      <c r="BM322" s="246" t="s">
        <v>2924</v>
      </c>
    </row>
    <row r="323" s="2" customFormat="1">
      <c r="A323" s="39"/>
      <c r="B323" s="40"/>
      <c r="C323" s="41"/>
      <c r="D323" s="248" t="s">
        <v>200</v>
      </c>
      <c r="E323" s="41"/>
      <c r="F323" s="249" t="s">
        <v>2923</v>
      </c>
      <c r="G323" s="41"/>
      <c r="H323" s="41"/>
      <c r="I323" s="145"/>
      <c r="J323" s="41"/>
      <c r="K323" s="41"/>
      <c r="L323" s="45"/>
      <c r="M323" s="250"/>
      <c r="N323" s="251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200</v>
      </c>
      <c r="AU323" s="18" t="s">
        <v>212</v>
      </c>
    </row>
    <row r="324" s="13" customFormat="1">
      <c r="A324" s="13"/>
      <c r="B324" s="252"/>
      <c r="C324" s="253"/>
      <c r="D324" s="248" t="s">
        <v>201</v>
      </c>
      <c r="E324" s="254" t="s">
        <v>1</v>
      </c>
      <c r="F324" s="255" t="s">
        <v>2925</v>
      </c>
      <c r="G324" s="253"/>
      <c r="H324" s="254" t="s">
        <v>1</v>
      </c>
      <c r="I324" s="256"/>
      <c r="J324" s="253"/>
      <c r="K324" s="253"/>
      <c r="L324" s="257"/>
      <c r="M324" s="258"/>
      <c r="N324" s="259"/>
      <c r="O324" s="259"/>
      <c r="P324" s="259"/>
      <c r="Q324" s="259"/>
      <c r="R324" s="259"/>
      <c r="S324" s="259"/>
      <c r="T324" s="26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1" t="s">
        <v>201</v>
      </c>
      <c r="AU324" s="261" t="s">
        <v>212</v>
      </c>
      <c r="AV324" s="13" t="s">
        <v>81</v>
      </c>
      <c r="AW324" s="13" t="s">
        <v>30</v>
      </c>
      <c r="AX324" s="13" t="s">
        <v>73</v>
      </c>
      <c r="AY324" s="261" t="s">
        <v>191</v>
      </c>
    </row>
    <row r="325" s="13" customFormat="1">
      <c r="A325" s="13"/>
      <c r="B325" s="252"/>
      <c r="C325" s="253"/>
      <c r="D325" s="248" t="s">
        <v>201</v>
      </c>
      <c r="E325" s="254" t="s">
        <v>1</v>
      </c>
      <c r="F325" s="255" t="s">
        <v>2920</v>
      </c>
      <c r="G325" s="253"/>
      <c r="H325" s="254" t="s">
        <v>1</v>
      </c>
      <c r="I325" s="256"/>
      <c r="J325" s="253"/>
      <c r="K325" s="253"/>
      <c r="L325" s="257"/>
      <c r="M325" s="258"/>
      <c r="N325" s="259"/>
      <c r="O325" s="259"/>
      <c r="P325" s="259"/>
      <c r="Q325" s="259"/>
      <c r="R325" s="259"/>
      <c r="S325" s="259"/>
      <c r="T325" s="26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1" t="s">
        <v>201</v>
      </c>
      <c r="AU325" s="261" t="s">
        <v>212</v>
      </c>
      <c r="AV325" s="13" t="s">
        <v>81</v>
      </c>
      <c r="AW325" s="13" t="s">
        <v>30</v>
      </c>
      <c r="AX325" s="13" t="s">
        <v>73</v>
      </c>
      <c r="AY325" s="261" t="s">
        <v>191</v>
      </c>
    </row>
    <row r="326" s="14" customFormat="1">
      <c r="A326" s="14"/>
      <c r="B326" s="262"/>
      <c r="C326" s="263"/>
      <c r="D326" s="248" t="s">
        <v>201</v>
      </c>
      <c r="E326" s="264" t="s">
        <v>1</v>
      </c>
      <c r="F326" s="265" t="s">
        <v>2850</v>
      </c>
      <c r="G326" s="263"/>
      <c r="H326" s="266">
        <v>1336</v>
      </c>
      <c r="I326" s="267"/>
      <c r="J326" s="263"/>
      <c r="K326" s="263"/>
      <c r="L326" s="268"/>
      <c r="M326" s="269"/>
      <c r="N326" s="270"/>
      <c r="O326" s="270"/>
      <c r="P326" s="270"/>
      <c r="Q326" s="270"/>
      <c r="R326" s="270"/>
      <c r="S326" s="270"/>
      <c r="T326" s="27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72" t="s">
        <v>201</v>
      </c>
      <c r="AU326" s="272" t="s">
        <v>212</v>
      </c>
      <c r="AV326" s="14" t="s">
        <v>83</v>
      </c>
      <c r="AW326" s="14" t="s">
        <v>30</v>
      </c>
      <c r="AX326" s="14" t="s">
        <v>73</v>
      </c>
      <c r="AY326" s="272" t="s">
        <v>191</v>
      </c>
    </row>
    <row r="327" s="15" customFormat="1">
      <c r="A327" s="15"/>
      <c r="B327" s="273"/>
      <c r="C327" s="274"/>
      <c r="D327" s="248" t="s">
        <v>201</v>
      </c>
      <c r="E327" s="275" t="s">
        <v>1</v>
      </c>
      <c r="F327" s="276" t="s">
        <v>205</v>
      </c>
      <c r="G327" s="274"/>
      <c r="H327" s="277">
        <v>1336</v>
      </c>
      <c r="I327" s="278"/>
      <c r="J327" s="274"/>
      <c r="K327" s="274"/>
      <c r="L327" s="279"/>
      <c r="M327" s="280"/>
      <c r="N327" s="281"/>
      <c r="O327" s="281"/>
      <c r="P327" s="281"/>
      <c r="Q327" s="281"/>
      <c r="R327" s="281"/>
      <c r="S327" s="281"/>
      <c r="T327" s="28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3" t="s">
        <v>201</v>
      </c>
      <c r="AU327" s="283" t="s">
        <v>212</v>
      </c>
      <c r="AV327" s="15" t="s">
        <v>198</v>
      </c>
      <c r="AW327" s="15" t="s">
        <v>30</v>
      </c>
      <c r="AX327" s="15" t="s">
        <v>81</v>
      </c>
      <c r="AY327" s="283" t="s">
        <v>191</v>
      </c>
    </row>
    <row r="328" s="2" customFormat="1" ht="16.5" customHeight="1">
      <c r="A328" s="39"/>
      <c r="B328" s="40"/>
      <c r="C328" s="236" t="s">
        <v>416</v>
      </c>
      <c r="D328" s="236" t="s">
        <v>194</v>
      </c>
      <c r="E328" s="237" t="s">
        <v>946</v>
      </c>
      <c r="F328" s="238" t="s">
        <v>947</v>
      </c>
      <c r="G328" s="239" t="s">
        <v>197</v>
      </c>
      <c r="H328" s="240">
        <v>1392.5</v>
      </c>
      <c r="I328" s="241"/>
      <c r="J328" s="240">
        <f>ROUND(I328*H328,2)</f>
        <v>0</v>
      </c>
      <c r="K328" s="238" t="s">
        <v>1</v>
      </c>
      <c r="L328" s="45"/>
      <c r="M328" s="242" t="s">
        <v>1</v>
      </c>
      <c r="N328" s="243" t="s">
        <v>38</v>
      </c>
      <c r="O328" s="92"/>
      <c r="P328" s="244">
        <f>O328*H328</f>
        <v>0</v>
      </c>
      <c r="Q328" s="244">
        <v>0.378</v>
      </c>
      <c r="R328" s="244">
        <f>Q328*H328</f>
        <v>526.36500000000001</v>
      </c>
      <c r="S328" s="244">
        <v>0</v>
      </c>
      <c r="T328" s="245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6" t="s">
        <v>198</v>
      </c>
      <c r="AT328" s="246" t="s">
        <v>194</v>
      </c>
      <c r="AU328" s="246" t="s">
        <v>212</v>
      </c>
      <c r="AY328" s="18" t="s">
        <v>191</v>
      </c>
      <c r="BE328" s="247">
        <f>IF(N328="základní",J328,0)</f>
        <v>0</v>
      </c>
      <c r="BF328" s="247">
        <f>IF(N328="snížená",J328,0)</f>
        <v>0</v>
      </c>
      <c r="BG328" s="247">
        <f>IF(N328="zákl. přenesená",J328,0)</f>
        <v>0</v>
      </c>
      <c r="BH328" s="247">
        <f>IF(N328="sníž. přenesená",J328,0)</f>
        <v>0</v>
      </c>
      <c r="BI328" s="247">
        <f>IF(N328="nulová",J328,0)</f>
        <v>0</v>
      </c>
      <c r="BJ328" s="18" t="s">
        <v>81</v>
      </c>
      <c r="BK328" s="247">
        <f>ROUND(I328*H328,2)</f>
        <v>0</v>
      </c>
      <c r="BL328" s="18" t="s">
        <v>198</v>
      </c>
      <c r="BM328" s="246" t="s">
        <v>2926</v>
      </c>
    </row>
    <row r="329" s="2" customFormat="1">
      <c r="A329" s="39"/>
      <c r="B329" s="40"/>
      <c r="C329" s="41"/>
      <c r="D329" s="248" t="s">
        <v>200</v>
      </c>
      <c r="E329" s="41"/>
      <c r="F329" s="249" t="s">
        <v>947</v>
      </c>
      <c r="G329" s="41"/>
      <c r="H329" s="41"/>
      <c r="I329" s="145"/>
      <c r="J329" s="41"/>
      <c r="K329" s="41"/>
      <c r="L329" s="45"/>
      <c r="M329" s="250"/>
      <c r="N329" s="251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200</v>
      </c>
      <c r="AU329" s="18" t="s">
        <v>212</v>
      </c>
    </row>
    <row r="330" s="13" customFormat="1">
      <c r="A330" s="13"/>
      <c r="B330" s="252"/>
      <c r="C330" s="253"/>
      <c r="D330" s="248" t="s">
        <v>201</v>
      </c>
      <c r="E330" s="254" t="s">
        <v>1</v>
      </c>
      <c r="F330" s="255" t="s">
        <v>2927</v>
      </c>
      <c r="G330" s="253"/>
      <c r="H330" s="254" t="s">
        <v>1</v>
      </c>
      <c r="I330" s="256"/>
      <c r="J330" s="253"/>
      <c r="K330" s="253"/>
      <c r="L330" s="257"/>
      <c r="M330" s="258"/>
      <c r="N330" s="259"/>
      <c r="O330" s="259"/>
      <c r="P330" s="259"/>
      <c r="Q330" s="259"/>
      <c r="R330" s="259"/>
      <c r="S330" s="259"/>
      <c r="T330" s="26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1" t="s">
        <v>201</v>
      </c>
      <c r="AU330" s="261" t="s">
        <v>212</v>
      </c>
      <c r="AV330" s="13" t="s">
        <v>81</v>
      </c>
      <c r="AW330" s="13" t="s">
        <v>30</v>
      </c>
      <c r="AX330" s="13" t="s">
        <v>73</v>
      </c>
      <c r="AY330" s="261" t="s">
        <v>191</v>
      </c>
    </row>
    <row r="331" s="14" customFormat="1">
      <c r="A331" s="14"/>
      <c r="B331" s="262"/>
      <c r="C331" s="263"/>
      <c r="D331" s="248" t="s">
        <v>201</v>
      </c>
      <c r="E331" s="264" t="s">
        <v>1</v>
      </c>
      <c r="F331" s="265" t="s">
        <v>2915</v>
      </c>
      <c r="G331" s="263"/>
      <c r="H331" s="266">
        <v>76.5</v>
      </c>
      <c r="I331" s="267"/>
      <c r="J331" s="263"/>
      <c r="K331" s="263"/>
      <c r="L331" s="268"/>
      <c r="M331" s="269"/>
      <c r="N331" s="270"/>
      <c r="O331" s="270"/>
      <c r="P331" s="270"/>
      <c r="Q331" s="270"/>
      <c r="R331" s="270"/>
      <c r="S331" s="270"/>
      <c r="T331" s="271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2" t="s">
        <v>201</v>
      </c>
      <c r="AU331" s="272" t="s">
        <v>212</v>
      </c>
      <c r="AV331" s="14" t="s">
        <v>83</v>
      </c>
      <c r="AW331" s="14" t="s">
        <v>30</v>
      </c>
      <c r="AX331" s="14" t="s">
        <v>73</v>
      </c>
      <c r="AY331" s="272" t="s">
        <v>191</v>
      </c>
    </row>
    <row r="332" s="13" customFormat="1">
      <c r="A332" s="13"/>
      <c r="B332" s="252"/>
      <c r="C332" s="253"/>
      <c r="D332" s="248" t="s">
        <v>201</v>
      </c>
      <c r="E332" s="254" t="s">
        <v>1</v>
      </c>
      <c r="F332" s="255" t="s">
        <v>2928</v>
      </c>
      <c r="G332" s="253"/>
      <c r="H332" s="254" t="s">
        <v>1</v>
      </c>
      <c r="I332" s="256"/>
      <c r="J332" s="253"/>
      <c r="K332" s="253"/>
      <c r="L332" s="257"/>
      <c r="M332" s="258"/>
      <c r="N332" s="259"/>
      <c r="O332" s="259"/>
      <c r="P332" s="259"/>
      <c r="Q332" s="259"/>
      <c r="R332" s="259"/>
      <c r="S332" s="259"/>
      <c r="T332" s="26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1" t="s">
        <v>201</v>
      </c>
      <c r="AU332" s="261" t="s">
        <v>212</v>
      </c>
      <c r="AV332" s="13" t="s">
        <v>81</v>
      </c>
      <c r="AW332" s="13" t="s">
        <v>30</v>
      </c>
      <c r="AX332" s="13" t="s">
        <v>73</v>
      </c>
      <c r="AY332" s="261" t="s">
        <v>191</v>
      </c>
    </row>
    <row r="333" s="14" customFormat="1">
      <c r="A333" s="14"/>
      <c r="B333" s="262"/>
      <c r="C333" s="263"/>
      <c r="D333" s="248" t="s">
        <v>201</v>
      </c>
      <c r="E333" s="264" t="s">
        <v>1</v>
      </c>
      <c r="F333" s="265" t="s">
        <v>2929</v>
      </c>
      <c r="G333" s="263"/>
      <c r="H333" s="266">
        <v>1316</v>
      </c>
      <c r="I333" s="267"/>
      <c r="J333" s="263"/>
      <c r="K333" s="263"/>
      <c r="L333" s="268"/>
      <c r="M333" s="269"/>
      <c r="N333" s="270"/>
      <c r="O333" s="270"/>
      <c r="P333" s="270"/>
      <c r="Q333" s="270"/>
      <c r="R333" s="270"/>
      <c r="S333" s="270"/>
      <c r="T333" s="27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72" t="s">
        <v>201</v>
      </c>
      <c r="AU333" s="272" t="s">
        <v>212</v>
      </c>
      <c r="AV333" s="14" t="s">
        <v>83</v>
      </c>
      <c r="AW333" s="14" t="s">
        <v>30</v>
      </c>
      <c r="AX333" s="14" t="s">
        <v>73</v>
      </c>
      <c r="AY333" s="272" t="s">
        <v>191</v>
      </c>
    </row>
    <row r="334" s="15" customFormat="1">
      <c r="A334" s="15"/>
      <c r="B334" s="273"/>
      <c r="C334" s="274"/>
      <c r="D334" s="248" t="s">
        <v>201</v>
      </c>
      <c r="E334" s="275" t="s">
        <v>1</v>
      </c>
      <c r="F334" s="276" t="s">
        <v>205</v>
      </c>
      <c r="G334" s="274"/>
      <c r="H334" s="277">
        <v>1392.5</v>
      </c>
      <c r="I334" s="278"/>
      <c r="J334" s="274"/>
      <c r="K334" s="274"/>
      <c r="L334" s="279"/>
      <c r="M334" s="280"/>
      <c r="N334" s="281"/>
      <c r="O334" s="281"/>
      <c r="P334" s="281"/>
      <c r="Q334" s="281"/>
      <c r="R334" s="281"/>
      <c r="S334" s="281"/>
      <c r="T334" s="282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83" t="s">
        <v>201</v>
      </c>
      <c r="AU334" s="283" t="s">
        <v>212</v>
      </c>
      <c r="AV334" s="15" t="s">
        <v>198</v>
      </c>
      <c r="AW334" s="15" t="s">
        <v>30</v>
      </c>
      <c r="AX334" s="15" t="s">
        <v>81</v>
      </c>
      <c r="AY334" s="283" t="s">
        <v>191</v>
      </c>
    </row>
    <row r="335" s="2" customFormat="1" ht="21.75" customHeight="1">
      <c r="A335" s="39"/>
      <c r="B335" s="40"/>
      <c r="C335" s="236" t="s">
        <v>422</v>
      </c>
      <c r="D335" s="236" t="s">
        <v>194</v>
      </c>
      <c r="E335" s="237" t="s">
        <v>2930</v>
      </c>
      <c r="F335" s="238" t="s">
        <v>2931</v>
      </c>
      <c r="G335" s="239" t="s">
        <v>197</v>
      </c>
      <c r="H335" s="240">
        <v>1316</v>
      </c>
      <c r="I335" s="241"/>
      <c r="J335" s="240">
        <f>ROUND(I335*H335,2)</f>
        <v>0</v>
      </c>
      <c r="K335" s="238" t="s">
        <v>275</v>
      </c>
      <c r="L335" s="45"/>
      <c r="M335" s="242" t="s">
        <v>1</v>
      </c>
      <c r="N335" s="243" t="s">
        <v>38</v>
      </c>
      <c r="O335" s="92"/>
      <c r="P335" s="244">
        <f>O335*H335</f>
        <v>0</v>
      </c>
      <c r="Q335" s="244">
        <v>0</v>
      </c>
      <c r="R335" s="244">
        <f>Q335*H335</f>
        <v>0</v>
      </c>
      <c r="S335" s="244">
        <v>0</v>
      </c>
      <c r="T335" s="245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6" t="s">
        <v>198</v>
      </c>
      <c r="AT335" s="246" t="s">
        <v>194</v>
      </c>
      <c r="AU335" s="246" t="s">
        <v>212</v>
      </c>
      <c r="AY335" s="18" t="s">
        <v>191</v>
      </c>
      <c r="BE335" s="247">
        <f>IF(N335="základní",J335,0)</f>
        <v>0</v>
      </c>
      <c r="BF335" s="247">
        <f>IF(N335="snížená",J335,0)</f>
        <v>0</v>
      </c>
      <c r="BG335" s="247">
        <f>IF(N335="zákl. přenesená",J335,0)</f>
        <v>0</v>
      </c>
      <c r="BH335" s="247">
        <f>IF(N335="sníž. přenesená",J335,0)</f>
        <v>0</v>
      </c>
      <c r="BI335" s="247">
        <f>IF(N335="nulová",J335,0)</f>
        <v>0</v>
      </c>
      <c r="BJ335" s="18" t="s">
        <v>81</v>
      </c>
      <c r="BK335" s="247">
        <f>ROUND(I335*H335,2)</f>
        <v>0</v>
      </c>
      <c r="BL335" s="18" t="s">
        <v>198</v>
      </c>
      <c r="BM335" s="246" t="s">
        <v>2932</v>
      </c>
    </row>
    <row r="336" s="2" customFormat="1">
      <c r="A336" s="39"/>
      <c r="B336" s="40"/>
      <c r="C336" s="41"/>
      <c r="D336" s="248" t="s">
        <v>200</v>
      </c>
      <c r="E336" s="41"/>
      <c r="F336" s="249" t="s">
        <v>2931</v>
      </c>
      <c r="G336" s="41"/>
      <c r="H336" s="41"/>
      <c r="I336" s="145"/>
      <c r="J336" s="41"/>
      <c r="K336" s="41"/>
      <c r="L336" s="45"/>
      <c r="M336" s="250"/>
      <c r="N336" s="251"/>
      <c r="O336" s="92"/>
      <c r="P336" s="92"/>
      <c r="Q336" s="92"/>
      <c r="R336" s="92"/>
      <c r="S336" s="92"/>
      <c r="T336" s="93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200</v>
      </c>
      <c r="AU336" s="18" t="s">
        <v>212</v>
      </c>
    </row>
    <row r="337" s="13" customFormat="1">
      <c r="A337" s="13"/>
      <c r="B337" s="252"/>
      <c r="C337" s="253"/>
      <c r="D337" s="248" t="s">
        <v>201</v>
      </c>
      <c r="E337" s="254" t="s">
        <v>1</v>
      </c>
      <c r="F337" s="255" t="s">
        <v>2933</v>
      </c>
      <c r="G337" s="253"/>
      <c r="H337" s="254" t="s">
        <v>1</v>
      </c>
      <c r="I337" s="256"/>
      <c r="J337" s="253"/>
      <c r="K337" s="253"/>
      <c r="L337" s="257"/>
      <c r="M337" s="258"/>
      <c r="N337" s="259"/>
      <c r="O337" s="259"/>
      <c r="P337" s="259"/>
      <c r="Q337" s="259"/>
      <c r="R337" s="259"/>
      <c r="S337" s="259"/>
      <c r="T337" s="26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1" t="s">
        <v>201</v>
      </c>
      <c r="AU337" s="261" t="s">
        <v>212</v>
      </c>
      <c r="AV337" s="13" t="s">
        <v>81</v>
      </c>
      <c r="AW337" s="13" t="s">
        <v>30</v>
      </c>
      <c r="AX337" s="13" t="s">
        <v>73</v>
      </c>
      <c r="AY337" s="261" t="s">
        <v>191</v>
      </c>
    </row>
    <row r="338" s="14" customFormat="1">
      <c r="A338" s="14"/>
      <c r="B338" s="262"/>
      <c r="C338" s="263"/>
      <c r="D338" s="248" t="s">
        <v>201</v>
      </c>
      <c r="E338" s="264" t="s">
        <v>1</v>
      </c>
      <c r="F338" s="265" t="s">
        <v>2929</v>
      </c>
      <c r="G338" s="263"/>
      <c r="H338" s="266">
        <v>1316</v>
      </c>
      <c r="I338" s="267"/>
      <c r="J338" s="263"/>
      <c r="K338" s="263"/>
      <c r="L338" s="268"/>
      <c r="M338" s="269"/>
      <c r="N338" s="270"/>
      <c r="O338" s="270"/>
      <c r="P338" s="270"/>
      <c r="Q338" s="270"/>
      <c r="R338" s="270"/>
      <c r="S338" s="270"/>
      <c r="T338" s="271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72" t="s">
        <v>201</v>
      </c>
      <c r="AU338" s="272" t="s">
        <v>212</v>
      </c>
      <c r="AV338" s="14" t="s">
        <v>83</v>
      </c>
      <c r="AW338" s="14" t="s">
        <v>30</v>
      </c>
      <c r="AX338" s="14" t="s">
        <v>73</v>
      </c>
      <c r="AY338" s="272" t="s">
        <v>191</v>
      </c>
    </row>
    <row r="339" s="15" customFormat="1">
      <c r="A339" s="15"/>
      <c r="B339" s="273"/>
      <c r="C339" s="274"/>
      <c r="D339" s="248" t="s">
        <v>201</v>
      </c>
      <c r="E339" s="275" t="s">
        <v>1</v>
      </c>
      <c r="F339" s="276" t="s">
        <v>205</v>
      </c>
      <c r="G339" s="274"/>
      <c r="H339" s="277">
        <v>1316</v>
      </c>
      <c r="I339" s="278"/>
      <c r="J339" s="274"/>
      <c r="K339" s="274"/>
      <c r="L339" s="279"/>
      <c r="M339" s="280"/>
      <c r="N339" s="281"/>
      <c r="O339" s="281"/>
      <c r="P339" s="281"/>
      <c r="Q339" s="281"/>
      <c r="R339" s="281"/>
      <c r="S339" s="281"/>
      <c r="T339" s="282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83" t="s">
        <v>201</v>
      </c>
      <c r="AU339" s="283" t="s">
        <v>212</v>
      </c>
      <c r="AV339" s="15" t="s">
        <v>198</v>
      </c>
      <c r="AW339" s="15" t="s">
        <v>30</v>
      </c>
      <c r="AX339" s="15" t="s">
        <v>81</v>
      </c>
      <c r="AY339" s="283" t="s">
        <v>191</v>
      </c>
    </row>
    <row r="340" s="2" customFormat="1" ht="21.75" customHeight="1">
      <c r="A340" s="39"/>
      <c r="B340" s="40"/>
      <c r="C340" s="236" t="s">
        <v>429</v>
      </c>
      <c r="D340" s="236" t="s">
        <v>194</v>
      </c>
      <c r="E340" s="237" t="s">
        <v>2934</v>
      </c>
      <c r="F340" s="238" t="s">
        <v>2935</v>
      </c>
      <c r="G340" s="239" t="s">
        <v>197</v>
      </c>
      <c r="H340" s="240">
        <v>4.4299999999999997</v>
      </c>
      <c r="I340" s="241"/>
      <c r="J340" s="240">
        <f>ROUND(I340*H340,2)</f>
        <v>0</v>
      </c>
      <c r="K340" s="238" t="s">
        <v>1</v>
      </c>
      <c r="L340" s="45"/>
      <c r="M340" s="242" t="s">
        <v>1</v>
      </c>
      <c r="N340" s="243" t="s">
        <v>38</v>
      </c>
      <c r="O340" s="92"/>
      <c r="P340" s="244">
        <f>O340*H340</f>
        <v>0</v>
      </c>
      <c r="Q340" s="244">
        <v>0</v>
      </c>
      <c r="R340" s="244">
        <f>Q340*H340</f>
        <v>0</v>
      </c>
      <c r="S340" s="244">
        <v>0</v>
      </c>
      <c r="T340" s="245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6" t="s">
        <v>198</v>
      </c>
      <c r="AT340" s="246" t="s">
        <v>194</v>
      </c>
      <c r="AU340" s="246" t="s">
        <v>212</v>
      </c>
      <c r="AY340" s="18" t="s">
        <v>191</v>
      </c>
      <c r="BE340" s="247">
        <f>IF(N340="základní",J340,0)</f>
        <v>0</v>
      </c>
      <c r="BF340" s="247">
        <f>IF(N340="snížená",J340,0)</f>
        <v>0</v>
      </c>
      <c r="BG340" s="247">
        <f>IF(N340="zákl. přenesená",J340,0)</f>
        <v>0</v>
      </c>
      <c r="BH340" s="247">
        <f>IF(N340="sníž. přenesená",J340,0)</f>
        <v>0</v>
      </c>
      <c r="BI340" s="247">
        <f>IF(N340="nulová",J340,0)</f>
        <v>0</v>
      </c>
      <c r="BJ340" s="18" t="s">
        <v>81</v>
      </c>
      <c r="BK340" s="247">
        <f>ROUND(I340*H340,2)</f>
        <v>0</v>
      </c>
      <c r="BL340" s="18" t="s">
        <v>198</v>
      </c>
      <c r="BM340" s="246" t="s">
        <v>2936</v>
      </c>
    </row>
    <row r="341" s="2" customFormat="1">
      <c r="A341" s="39"/>
      <c r="B341" s="40"/>
      <c r="C341" s="41"/>
      <c r="D341" s="248" t="s">
        <v>200</v>
      </c>
      <c r="E341" s="41"/>
      <c r="F341" s="249" t="s">
        <v>2935</v>
      </c>
      <c r="G341" s="41"/>
      <c r="H341" s="41"/>
      <c r="I341" s="145"/>
      <c r="J341" s="41"/>
      <c r="K341" s="41"/>
      <c r="L341" s="45"/>
      <c r="M341" s="250"/>
      <c r="N341" s="251"/>
      <c r="O341" s="92"/>
      <c r="P341" s="92"/>
      <c r="Q341" s="92"/>
      <c r="R341" s="92"/>
      <c r="S341" s="92"/>
      <c r="T341" s="93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200</v>
      </c>
      <c r="AU341" s="18" t="s">
        <v>212</v>
      </c>
    </row>
    <row r="342" s="13" customFormat="1">
      <c r="A342" s="13"/>
      <c r="B342" s="252"/>
      <c r="C342" s="253"/>
      <c r="D342" s="248" t="s">
        <v>201</v>
      </c>
      <c r="E342" s="254" t="s">
        <v>1</v>
      </c>
      <c r="F342" s="255" t="s">
        <v>2937</v>
      </c>
      <c r="G342" s="253"/>
      <c r="H342" s="254" t="s">
        <v>1</v>
      </c>
      <c r="I342" s="256"/>
      <c r="J342" s="253"/>
      <c r="K342" s="253"/>
      <c r="L342" s="257"/>
      <c r="M342" s="258"/>
      <c r="N342" s="259"/>
      <c r="O342" s="259"/>
      <c r="P342" s="259"/>
      <c r="Q342" s="259"/>
      <c r="R342" s="259"/>
      <c r="S342" s="259"/>
      <c r="T342" s="26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1" t="s">
        <v>201</v>
      </c>
      <c r="AU342" s="261" t="s">
        <v>212</v>
      </c>
      <c r="AV342" s="13" t="s">
        <v>81</v>
      </c>
      <c r="AW342" s="13" t="s">
        <v>30</v>
      </c>
      <c r="AX342" s="13" t="s">
        <v>73</v>
      </c>
      <c r="AY342" s="261" t="s">
        <v>191</v>
      </c>
    </row>
    <row r="343" s="14" customFormat="1">
      <c r="A343" s="14"/>
      <c r="B343" s="262"/>
      <c r="C343" s="263"/>
      <c r="D343" s="248" t="s">
        <v>201</v>
      </c>
      <c r="E343" s="264" t="s">
        <v>1</v>
      </c>
      <c r="F343" s="265" t="s">
        <v>2938</v>
      </c>
      <c r="G343" s="263"/>
      <c r="H343" s="266">
        <v>4.4299999999999997</v>
      </c>
      <c r="I343" s="267"/>
      <c r="J343" s="263"/>
      <c r="K343" s="263"/>
      <c r="L343" s="268"/>
      <c r="M343" s="269"/>
      <c r="N343" s="270"/>
      <c r="O343" s="270"/>
      <c r="P343" s="270"/>
      <c r="Q343" s="270"/>
      <c r="R343" s="270"/>
      <c r="S343" s="270"/>
      <c r="T343" s="27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72" t="s">
        <v>201</v>
      </c>
      <c r="AU343" s="272" t="s">
        <v>212</v>
      </c>
      <c r="AV343" s="14" t="s">
        <v>83</v>
      </c>
      <c r="AW343" s="14" t="s">
        <v>30</v>
      </c>
      <c r="AX343" s="14" t="s">
        <v>73</v>
      </c>
      <c r="AY343" s="272" t="s">
        <v>191</v>
      </c>
    </row>
    <row r="344" s="15" customFormat="1">
      <c r="A344" s="15"/>
      <c r="B344" s="273"/>
      <c r="C344" s="274"/>
      <c r="D344" s="248" t="s">
        <v>201</v>
      </c>
      <c r="E344" s="275" t="s">
        <v>1</v>
      </c>
      <c r="F344" s="276" t="s">
        <v>205</v>
      </c>
      <c r="G344" s="274"/>
      <c r="H344" s="277">
        <v>4.4299999999999997</v>
      </c>
      <c r="I344" s="278"/>
      <c r="J344" s="274"/>
      <c r="K344" s="274"/>
      <c r="L344" s="279"/>
      <c r="M344" s="280"/>
      <c r="N344" s="281"/>
      <c r="O344" s="281"/>
      <c r="P344" s="281"/>
      <c r="Q344" s="281"/>
      <c r="R344" s="281"/>
      <c r="S344" s="281"/>
      <c r="T344" s="282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83" t="s">
        <v>201</v>
      </c>
      <c r="AU344" s="283" t="s">
        <v>212</v>
      </c>
      <c r="AV344" s="15" t="s">
        <v>198</v>
      </c>
      <c r="AW344" s="15" t="s">
        <v>30</v>
      </c>
      <c r="AX344" s="15" t="s">
        <v>81</v>
      </c>
      <c r="AY344" s="283" t="s">
        <v>191</v>
      </c>
    </row>
    <row r="345" s="2" customFormat="1" ht="21.75" customHeight="1">
      <c r="A345" s="39"/>
      <c r="B345" s="40"/>
      <c r="C345" s="236" t="s">
        <v>436</v>
      </c>
      <c r="D345" s="236" t="s">
        <v>194</v>
      </c>
      <c r="E345" s="237" t="s">
        <v>2939</v>
      </c>
      <c r="F345" s="238" t="s">
        <v>2940</v>
      </c>
      <c r="G345" s="239" t="s">
        <v>197</v>
      </c>
      <c r="H345" s="240">
        <v>1316</v>
      </c>
      <c r="I345" s="241"/>
      <c r="J345" s="240">
        <f>ROUND(I345*H345,2)</f>
        <v>0</v>
      </c>
      <c r="K345" s="238" t="s">
        <v>275</v>
      </c>
      <c r="L345" s="45"/>
      <c r="M345" s="242" t="s">
        <v>1</v>
      </c>
      <c r="N345" s="243" t="s">
        <v>38</v>
      </c>
      <c r="O345" s="92"/>
      <c r="P345" s="244">
        <f>O345*H345</f>
        <v>0</v>
      </c>
      <c r="Q345" s="244">
        <v>0</v>
      </c>
      <c r="R345" s="244">
        <f>Q345*H345</f>
        <v>0</v>
      </c>
      <c r="S345" s="244">
        <v>0</v>
      </c>
      <c r="T345" s="245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6" t="s">
        <v>198</v>
      </c>
      <c r="AT345" s="246" t="s">
        <v>194</v>
      </c>
      <c r="AU345" s="246" t="s">
        <v>212</v>
      </c>
      <c r="AY345" s="18" t="s">
        <v>191</v>
      </c>
      <c r="BE345" s="247">
        <f>IF(N345="základní",J345,0)</f>
        <v>0</v>
      </c>
      <c r="BF345" s="247">
        <f>IF(N345="snížená",J345,0)</f>
        <v>0</v>
      </c>
      <c r="BG345" s="247">
        <f>IF(N345="zákl. přenesená",J345,0)</f>
        <v>0</v>
      </c>
      <c r="BH345" s="247">
        <f>IF(N345="sníž. přenesená",J345,0)</f>
        <v>0</v>
      </c>
      <c r="BI345" s="247">
        <f>IF(N345="nulová",J345,0)</f>
        <v>0</v>
      </c>
      <c r="BJ345" s="18" t="s">
        <v>81</v>
      </c>
      <c r="BK345" s="247">
        <f>ROUND(I345*H345,2)</f>
        <v>0</v>
      </c>
      <c r="BL345" s="18" t="s">
        <v>198</v>
      </c>
      <c r="BM345" s="246" t="s">
        <v>2941</v>
      </c>
    </row>
    <row r="346" s="2" customFormat="1">
      <c r="A346" s="39"/>
      <c r="B346" s="40"/>
      <c r="C346" s="41"/>
      <c r="D346" s="248" t="s">
        <v>200</v>
      </c>
      <c r="E346" s="41"/>
      <c r="F346" s="249" t="s">
        <v>2940</v>
      </c>
      <c r="G346" s="41"/>
      <c r="H346" s="41"/>
      <c r="I346" s="145"/>
      <c r="J346" s="41"/>
      <c r="K346" s="41"/>
      <c r="L346" s="45"/>
      <c r="M346" s="250"/>
      <c r="N346" s="251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200</v>
      </c>
      <c r="AU346" s="18" t="s">
        <v>212</v>
      </c>
    </row>
    <row r="347" s="13" customFormat="1">
      <c r="A347" s="13"/>
      <c r="B347" s="252"/>
      <c r="C347" s="253"/>
      <c r="D347" s="248" t="s">
        <v>201</v>
      </c>
      <c r="E347" s="254" t="s">
        <v>1</v>
      </c>
      <c r="F347" s="255" t="s">
        <v>2942</v>
      </c>
      <c r="G347" s="253"/>
      <c r="H347" s="254" t="s">
        <v>1</v>
      </c>
      <c r="I347" s="256"/>
      <c r="J347" s="253"/>
      <c r="K347" s="253"/>
      <c r="L347" s="257"/>
      <c r="M347" s="258"/>
      <c r="N347" s="259"/>
      <c r="O347" s="259"/>
      <c r="P347" s="259"/>
      <c r="Q347" s="259"/>
      <c r="R347" s="259"/>
      <c r="S347" s="259"/>
      <c r="T347" s="26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1" t="s">
        <v>201</v>
      </c>
      <c r="AU347" s="261" t="s">
        <v>212</v>
      </c>
      <c r="AV347" s="13" t="s">
        <v>81</v>
      </c>
      <c r="AW347" s="13" t="s">
        <v>30</v>
      </c>
      <c r="AX347" s="13" t="s">
        <v>73</v>
      </c>
      <c r="AY347" s="261" t="s">
        <v>191</v>
      </c>
    </row>
    <row r="348" s="14" customFormat="1">
      <c r="A348" s="14"/>
      <c r="B348" s="262"/>
      <c r="C348" s="263"/>
      <c r="D348" s="248" t="s">
        <v>201</v>
      </c>
      <c r="E348" s="264" t="s">
        <v>1</v>
      </c>
      <c r="F348" s="265" t="s">
        <v>2929</v>
      </c>
      <c r="G348" s="263"/>
      <c r="H348" s="266">
        <v>1316</v>
      </c>
      <c r="I348" s="267"/>
      <c r="J348" s="263"/>
      <c r="K348" s="263"/>
      <c r="L348" s="268"/>
      <c r="M348" s="269"/>
      <c r="N348" s="270"/>
      <c r="O348" s="270"/>
      <c r="P348" s="270"/>
      <c r="Q348" s="270"/>
      <c r="R348" s="270"/>
      <c r="S348" s="270"/>
      <c r="T348" s="27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72" t="s">
        <v>201</v>
      </c>
      <c r="AU348" s="272" t="s">
        <v>212</v>
      </c>
      <c r="AV348" s="14" t="s">
        <v>83</v>
      </c>
      <c r="AW348" s="14" t="s">
        <v>30</v>
      </c>
      <c r="AX348" s="14" t="s">
        <v>73</v>
      </c>
      <c r="AY348" s="272" t="s">
        <v>191</v>
      </c>
    </row>
    <row r="349" s="15" customFormat="1">
      <c r="A349" s="15"/>
      <c r="B349" s="273"/>
      <c r="C349" s="274"/>
      <c r="D349" s="248" t="s">
        <v>201</v>
      </c>
      <c r="E349" s="275" t="s">
        <v>1</v>
      </c>
      <c r="F349" s="276" t="s">
        <v>205</v>
      </c>
      <c r="G349" s="274"/>
      <c r="H349" s="277">
        <v>1316</v>
      </c>
      <c r="I349" s="278"/>
      <c r="J349" s="274"/>
      <c r="K349" s="274"/>
      <c r="L349" s="279"/>
      <c r="M349" s="280"/>
      <c r="N349" s="281"/>
      <c r="O349" s="281"/>
      <c r="P349" s="281"/>
      <c r="Q349" s="281"/>
      <c r="R349" s="281"/>
      <c r="S349" s="281"/>
      <c r="T349" s="28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83" t="s">
        <v>201</v>
      </c>
      <c r="AU349" s="283" t="s">
        <v>212</v>
      </c>
      <c r="AV349" s="15" t="s">
        <v>198</v>
      </c>
      <c r="AW349" s="15" t="s">
        <v>30</v>
      </c>
      <c r="AX349" s="15" t="s">
        <v>81</v>
      </c>
      <c r="AY349" s="283" t="s">
        <v>191</v>
      </c>
    </row>
    <row r="350" s="2" customFormat="1" ht="21.75" customHeight="1">
      <c r="A350" s="39"/>
      <c r="B350" s="40"/>
      <c r="C350" s="236" t="s">
        <v>445</v>
      </c>
      <c r="D350" s="236" t="s">
        <v>194</v>
      </c>
      <c r="E350" s="237" t="s">
        <v>2943</v>
      </c>
      <c r="F350" s="238" t="s">
        <v>2944</v>
      </c>
      <c r="G350" s="239" t="s">
        <v>197</v>
      </c>
      <c r="H350" s="240">
        <v>2922.5999999999999</v>
      </c>
      <c r="I350" s="241"/>
      <c r="J350" s="240">
        <f>ROUND(I350*H350,2)</f>
        <v>0</v>
      </c>
      <c r="K350" s="238" t="s">
        <v>1</v>
      </c>
      <c r="L350" s="45"/>
      <c r="M350" s="242" t="s">
        <v>1</v>
      </c>
      <c r="N350" s="243" t="s">
        <v>38</v>
      </c>
      <c r="O350" s="92"/>
      <c r="P350" s="244">
        <f>O350*H350</f>
        <v>0</v>
      </c>
      <c r="Q350" s="244">
        <v>0</v>
      </c>
      <c r="R350" s="244">
        <f>Q350*H350</f>
        <v>0</v>
      </c>
      <c r="S350" s="244">
        <v>0</v>
      </c>
      <c r="T350" s="245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6" t="s">
        <v>198</v>
      </c>
      <c r="AT350" s="246" t="s">
        <v>194</v>
      </c>
      <c r="AU350" s="246" t="s">
        <v>212</v>
      </c>
      <c r="AY350" s="18" t="s">
        <v>191</v>
      </c>
      <c r="BE350" s="247">
        <f>IF(N350="základní",J350,0)</f>
        <v>0</v>
      </c>
      <c r="BF350" s="247">
        <f>IF(N350="snížená",J350,0)</f>
        <v>0</v>
      </c>
      <c r="BG350" s="247">
        <f>IF(N350="zákl. přenesená",J350,0)</f>
        <v>0</v>
      </c>
      <c r="BH350" s="247">
        <f>IF(N350="sníž. přenesená",J350,0)</f>
        <v>0</v>
      </c>
      <c r="BI350" s="247">
        <f>IF(N350="nulová",J350,0)</f>
        <v>0</v>
      </c>
      <c r="BJ350" s="18" t="s">
        <v>81</v>
      </c>
      <c r="BK350" s="247">
        <f>ROUND(I350*H350,2)</f>
        <v>0</v>
      </c>
      <c r="BL350" s="18" t="s">
        <v>198</v>
      </c>
      <c r="BM350" s="246" t="s">
        <v>2945</v>
      </c>
    </row>
    <row r="351" s="2" customFormat="1">
      <c r="A351" s="39"/>
      <c r="B351" s="40"/>
      <c r="C351" s="41"/>
      <c r="D351" s="248" t="s">
        <v>200</v>
      </c>
      <c r="E351" s="41"/>
      <c r="F351" s="249" t="s">
        <v>2944</v>
      </c>
      <c r="G351" s="41"/>
      <c r="H351" s="41"/>
      <c r="I351" s="145"/>
      <c r="J351" s="41"/>
      <c r="K351" s="41"/>
      <c r="L351" s="45"/>
      <c r="M351" s="250"/>
      <c r="N351" s="251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200</v>
      </c>
      <c r="AU351" s="18" t="s">
        <v>212</v>
      </c>
    </row>
    <row r="352" s="13" customFormat="1">
      <c r="A352" s="13"/>
      <c r="B352" s="252"/>
      <c r="C352" s="253"/>
      <c r="D352" s="248" t="s">
        <v>201</v>
      </c>
      <c r="E352" s="254" t="s">
        <v>1</v>
      </c>
      <c r="F352" s="255" t="s">
        <v>2946</v>
      </c>
      <c r="G352" s="253"/>
      <c r="H352" s="254" t="s">
        <v>1</v>
      </c>
      <c r="I352" s="256"/>
      <c r="J352" s="253"/>
      <c r="K352" s="253"/>
      <c r="L352" s="257"/>
      <c r="M352" s="258"/>
      <c r="N352" s="259"/>
      <c r="O352" s="259"/>
      <c r="P352" s="259"/>
      <c r="Q352" s="259"/>
      <c r="R352" s="259"/>
      <c r="S352" s="259"/>
      <c r="T352" s="26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1" t="s">
        <v>201</v>
      </c>
      <c r="AU352" s="261" t="s">
        <v>212</v>
      </c>
      <c r="AV352" s="13" t="s">
        <v>81</v>
      </c>
      <c r="AW352" s="13" t="s">
        <v>30</v>
      </c>
      <c r="AX352" s="13" t="s">
        <v>73</v>
      </c>
      <c r="AY352" s="261" t="s">
        <v>191</v>
      </c>
    </row>
    <row r="353" s="14" customFormat="1">
      <c r="A353" s="14"/>
      <c r="B353" s="262"/>
      <c r="C353" s="263"/>
      <c r="D353" s="248" t="s">
        <v>201</v>
      </c>
      <c r="E353" s="264" t="s">
        <v>1</v>
      </c>
      <c r="F353" s="265" t="s">
        <v>2947</v>
      </c>
      <c r="G353" s="263"/>
      <c r="H353" s="266">
        <v>2922.5999999999999</v>
      </c>
      <c r="I353" s="267"/>
      <c r="J353" s="263"/>
      <c r="K353" s="263"/>
      <c r="L353" s="268"/>
      <c r="M353" s="269"/>
      <c r="N353" s="270"/>
      <c r="O353" s="270"/>
      <c r="P353" s="270"/>
      <c r="Q353" s="270"/>
      <c r="R353" s="270"/>
      <c r="S353" s="270"/>
      <c r="T353" s="27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2" t="s">
        <v>201</v>
      </c>
      <c r="AU353" s="272" t="s">
        <v>212</v>
      </c>
      <c r="AV353" s="14" t="s">
        <v>83</v>
      </c>
      <c r="AW353" s="14" t="s">
        <v>30</v>
      </c>
      <c r="AX353" s="14" t="s">
        <v>73</v>
      </c>
      <c r="AY353" s="272" t="s">
        <v>191</v>
      </c>
    </row>
    <row r="354" s="15" customFormat="1">
      <c r="A354" s="15"/>
      <c r="B354" s="273"/>
      <c r="C354" s="274"/>
      <c r="D354" s="248" t="s">
        <v>201</v>
      </c>
      <c r="E354" s="275" t="s">
        <v>1</v>
      </c>
      <c r="F354" s="276" t="s">
        <v>205</v>
      </c>
      <c r="G354" s="274"/>
      <c r="H354" s="277">
        <v>2922.5999999999999</v>
      </c>
      <c r="I354" s="278"/>
      <c r="J354" s="274"/>
      <c r="K354" s="274"/>
      <c r="L354" s="279"/>
      <c r="M354" s="280"/>
      <c r="N354" s="281"/>
      <c r="O354" s="281"/>
      <c r="P354" s="281"/>
      <c r="Q354" s="281"/>
      <c r="R354" s="281"/>
      <c r="S354" s="281"/>
      <c r="T354" s="282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83" t="s">
        <v>201</v>
      </c>
      <c r="AU354" s="283" t="s">
        <v>212</v>
      </c>
      <c r="AV354" s="15" t="s">
        <v>198</v>
      </c>
      <c r="AW354" s="15" t="s">
        <v>30</v>
      </c>
      <c r="AX354" s="15" t="s">
        <v>81</v>
      </c>
      <c r="AY354" s="283" t="s">
        <v>191</v>
      </c>
    </row>
    <row r="355" s="2" customFormat="1" ht="21.75" customHeight="1">
      <c r="A355" s="39"/>
      <c r="B355" s="40"/>
      <c r="C355" s="236" t="s">
        <v>450</v>
      </c>
      <c r="D355" s="236" t="s">
        <v>194</v>
      </c>
      <c r="E355" s="237" t="s">
        <v>489</v>
      </c>
      <c r="F355" s="238" t="s">
        <v>490</v>
      </c>
      <c r="G355" s="239" t="s">
        <v>197</v>
      </c>
      <c r="H355" s="240">
        <v>1461.3</v>
      </c>
      <c r="I355" s="241"/>
      <c r="J355" s="240">
        <f>ROUND(I355*H355,2)</f>
        <v>0</v>
      </c>
      <c r="K355" s="238" t="s">
        <v>1</v>
      </c>
      <c r="L355" s="45"/>
      <c r="M355" s="242" t="s">
        <v>1</v>
      </c>
      <c r="N355" s="243" t="s">
        <v>38</v>
      </c>
      <c r="O355" s="92"/>
      <c r="P355" s="244">
        <f>O355*H355</f>
        <v>0</v>
      </c>
      <c r="Q355" s="244">
        <v>0</v>
      </c>
      <c r="R355" s="244">
        <f>Q355*H355</f>
        <v>0</v>
      </c>
      <c r="S355" s="244">
        <v>0</v>
      </c>
      <c r="T355" s="245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46" t="s">
        <v>198</v>
      </c>
      <c r="AT355" s="246" t="s">
        <v>194</v>
      </c>
      <c r="AU355" s="246" t="s">
        <v>212</v>
      </c>
      <c r="AY355" s="18" t="s">
        <v>191</v>
      </c>
      <c r="BE355" s="247">
        <f>IF(N355="základní",J355,0)</f>
        <v>0</v>
      </c>
      <c r="BF355" s="247">
        <f>IF(N355="snížená",J355,0)</f>
        <v>0</v>
      </c>
      <c r="BG355" s="247">
        <f>IF(N355="zákl. přenesená",J355,0)</f>
        <v>0</v>
      </c>
      <c r="BH355" s="247">
        <f>IF(N355="sníž. přenesená",J355,0)</f>
        <v>0</v>
      </c>
      <c r="BI355" s="247">
        <f>IF(N355="nulová",J355,0)</f>
        <v>0</v>
      </c>
      <c r="BJ355" s="18" t="s">
        <v>81</v>
      </c>
      <c r="BK355" s="247">
        <f>ROUND(I355*H355,2)</f>
        <v>0</v>
      </c>
      <c r="BL355" s="18" t="s">
        <v>198</v>
      </c>
      <c r="BM355" s="246" t="s">
        <v>2948</v>
      </c>
    </row>
    <row r="356" s="2" customFormat="1">
      <c r="A356" s="39"/>
      <c r="B356" s="40"/>
      <c r="C356" s="41"/>
      <c r="D356" s="248" t="s">
        <v>200</v>
      </c>
      <c r="E356" s="41"/>
      <c r="F356" s="249" t="s">
        <v>490</v>
      </c>
      <c r="G356" s="41"/>
      <c r="H356" s="41"/>
      <c r="I356" s="145"/>
      <c r="J356" s="41"/>
      <c r="K356" s="41"/>
      <c r="L356" s="45"/>
      <c r="M356" s="250"/>
      <c r="N356" s="251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200</v>
      </c>
      <c r="AU356" s="18" t="s">
        <v>212</v>
      </c>
    </row>
    <row r="357" s="13" customFormat="1">
      <c r="A357" s="13"/>
      <c r="B357" s="252"/>
      <c r="C357" s="253"/>
      <c r="D357" s="248" t="s">
        <v>201</v>
      </c>
      <c r="E357" s="254" t="s">
        <v>1</v>
      </c>
      <c r="F357" s="255" t="s">
        <v>2949</v>
      </c>
      <c r="G357" s="253"/>
      <c r="H357" s="254" t="s">
        <v>1</v>
      </c>
      <c r="I357" s="256"/>
      <c r="J357" s="253"/>
      <c r="K357" s="253"/>
      <c r="L357" s="257"/>
      <c r="M357" s="258"/>
      <c r="N357" s="259"/>
      <c r="O357" s="259"/>
      <c r="P357" s="259"/>
      <c r="Q357" s="259"/>
      <c r="R357" s="259"/>
      <c r="S357" s="259"/>
      <c r="T357" s="26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1" t="s">
        <v>201</v>
      </c>
      <c r="AU357" s="261" t="s">
        <v>212</v>
      </c>
      <c r="AV357" s="13" t="s">
        <v>81</v>
      </c>
      <c r="AW357" s="13" t="s">
        <v>30</v>
      </c>
      <c r="AX357" s="13" t="s">
        <v>73</v>
      </c>
      <c r="AY357" s="261" t="s">
        <v>191</v>
      </c>
    </row>
    <row r="358" s="14" customFormat="1">
      <c r="A358" s="14"/>
      <c r="B358" s="262"/>
      <c r="C358" s="263"/>
      <c r="D358" s="248" t="s">
        <v>201</v>
      </c>
      <c r="E358" s="264" t="s">
        <v>1</v>
      </c>
      <c r="F358" s="265" t="s">
        <v>2950</v>
      </c>
      <c r="G358" s="263"/>
      <c r="H358" s="266">
        <v>1461.3</v>
      </c>
      <c r="I358" s="267"/>
      <c r="J358" s="263"/>
      <c r="K358" s="263"/>
      <c r="L358" s="268"/>
      <c r="M358" s="269"/>
      <c r="N358" s="270"/>
      <c r="O358" s="270"/>
      <c r="P358" s="270"/>
      <c r="Q358" s="270"/>
      <c r="R358" s="270"/>
      <c r="S358" s="270"/>
      <c r="T358" s="27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72" t="s">
        <v>201</v>
      </c>
      <c r="AU358" s="272" t="s">
        <v>212</v>
      </c>
      <c r="AV358" s="14" t="s">
        <v>83</v>
      </c>
      <c r="AW358" s="14" t="s">
        <v>30</v>
      </c>
      <c r="AX358" s="14" t="s">
        <v>73</v>
      </c>
      <c r="AY358" s="272" t="s">
        <v>191</v>
      </c>
    </row>
    <row r="359" s="15" customFormat="1">
      <c r="A359" s="15"/>
      <c r="B359" s="273"/>
      <c r="C359" s="274"/>
      <c r="D359" s="248" t="s">
        <v>201</v>
      </c>
      <c r="E359" s="275" t="s">
        <v>1</v>
      </c>
      <c r="F359" s="276" t="s">
        <v>205</v>
      </c>
      <c r="G359" s="274"/>
      <c r="H359" s="277">
        <v>1461.3</v>
      </c>
      <c r="I359" s="278"/>
      <c r="J359" s="274"/>
      <c r="K359" s="274"/>
      <c r="L359" s="279"/>
      <c r="M359" s="280"/>
      <c r="N359" s="281"/>
      <c r="O359" s="281"/>
      <c r="P359" s="281"/>
      <c r="Q359" s="281"/>
      <c r="R359" s="281"/>
      <c r="S359" s="281"/>
      <c r="T359" s="282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83" t="s">
        <v>201</v>
      </c>
      <c r="AU359" s="283" t="s">
        <v>212</v>
      </c>
      <c r="AV359" s="15" t="s">
        <v>198</v>
      </c>
      <c r="AW359" s="15" t="s">
        <v>30</v>
      </c>
      <c r="AX359" s="15" t="s">
        <v>81</v>
      </c>
      <c r="AY359" s="283" t="s">
        <v>191</v>
      </c>
    </row>
    <row r="360" s="2" customFormat="1" ht="21.75" customHeight="1">
      <c r="A360" s="39"/>
      <c r="B360" s="40"/>
      <c r="C360" s="236" t="s">
        <v>373</v>
      </c>
      <c r="D360" s="236" t="s">
        <v>194</v>
      </c>
      <c r="E360" s="237" t="s">
        <v>2951</v>
      </c>
      <c r="F360" s="238" t="s">
        <v>2952</v>
      </c>
      <c r="G360" s="239" t="s">
        <v>197</v>
      </c>
      <c r="H360" s="240">
        <v>1461.3</v>
      </c>
      <c r="I360" s="241"/>
      <c r="J360" s="240">
        <f>ROUND(I360*H360,2)</f>
        <v>0</v>
      </c>
      <c r="K360" s="238" t="s">
        <v>275</v>
      </c>
      <c r="L360" s="45"/>
      <c r="M360" s="242" t="s">
        <v>1</v>
      </c>
      <c r="N360" s="243" t="s">
        <v>38</v>
      </c>
      <c r="O360" s="92"/>
      <c r="P360" s="244">
        <f>O360*H360</f>
        <v>0</v>
      </c>
      <c r="Q360" s="244">
        <v>0</v>
      </c>
      <c r="R360" s="244">
        <f>Q360*H360</f>
        <v>0</v>
      </c>
      <c r="S360" s="244">
        <v>0</v>
      </c>
      <c r="T360" s="245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46" t="s">
        <v>198</v>
      </c>
      <c r="AT360" s="246" t="s">
        <v>194</v>
      </c>
      <c r="AU360" s="246" t="s">
        <v>212</v>
      </c>
      <c r="AY360" s="18" t="s">
        <v>191</v>
      </c>
      <c r="BE360" s="247">
        <f>IF(N360="základní",J360,0)</f>
        <v>0</v>
      </c>
      <c r="BF360" s="247">
        <f>IF(N360="snížená",J360,0)</f>
        <v>0</v>
      </c>
      <c r="BG360" s="247">
        <f>IF(N360="zákl. přenesená",J360,0)</f>
        <v>0</v>
      </c>
      <c r="BH360" s="247">
        <f>IF(N360="sníž. přenesená",J360,0)</f>
        <v>0</v>
      </c>
      <c r="BI360" s="247">
        <f>IF(N360="nulová",J360,0)</f>
        <v>0</v>
      </c>
      <c r="BJ360" s="18" t="s">
        <v>81</v>
      </c>
      <c r="BK360" s="247">
        <f>ROUND(I360*H360,2)</f>
        <v>0</v>
      </c>
      <c r="BL360" s="18" t="s">
        <v>198</v>
      </c>
      <c r="BM360" s="246" t="s">
        <v>2953</v>
      </c>
    </row>
    <row r="361" s="2" customFormat="1">
      <c r="A361" s="39"/>
      <c r="B361" s="40"/>
      <c r="C361" s="41"/>
      <c r="D361" s="248" t="s">
        <v>200</v>
      </c>
      <c r="E361" s="41"/>
      <c r="F361" s="249" t="s">
        <v>2952</v>
      </c>
      <c r="G361" s="41"/>
      <c r="H361" s="41"/>
      <c r="I361" s="145"/>
      <c r="J361" s="41"/>
      <c r="K361" s="41"/>
      <c r="L361" s="45"/>
      <c r="M361" s="250"/>
      <c r="N361" s="251"/>
      <c r="O361" s="92"/>
      <c r="P361" s="92"/>
      <c r="Q361" s="92"/>
      <c r="R361" s="92"/>
      <c r="S361" s="92"/>
      <c r="T361" s="93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200</v>
      </c>
      <c r="AU361" s="18" t="s">
        <v>212</v>
      </c>
    </row>
    <row r="362" s="13" customFormat="1">
      <c r="A362" s="13"/>
      <c r="B362" s="252"/>
      <c r="C362" s="253"/>
      <c r="D362" s="248" t="s">
        <v>201</v>
      </c>
      <c r="E362" s="254" t="s">
        <v>1</v>
      </c>
      <c r="F362" s="255" t="s">
        <v>2954</v>
      </c>
      <c r="G362" s="253"/>
      <c r="H362" s="254" t="s">
        <v>1</v>
      </c>
      <c r="I362" s="256"/>
      <c r="J362" s="253"/>
      <c r="K362" s="253"/>
      <c r="L362" s="257"/>
      <c r="M362" s="258"/>
      <c r="N362" s="259"/>
      <c r="O362" s="259"/>
      <c r="P362" s="259"/>
      <c r="Q362" s="259"/>
      <c r="R362" s="259"/>
      <c r="S362" s="259"/>
      <c r="T362" s="26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1" t="s">
        <v>201</v>
      </c>
      <c r="AU362" s="261" t="s">
        <v>212</v>
      </c>
      <c r="AV362" s="13" t="s">
        <v>81</v>
      </c>
      <c r="AW362" s="13" t="s">
        <v>30</v>
      </c>
      <c r="AX362" s="13" t="s">
        <v>73</v>
      </c>
      <c r="AY362" s="261" t="s">
        <v>191</v>
      </c>
    </row>
    <row r="363" s="14" customFormat="1">
      <c r="A363" s="14"/>
      <c r="B363" s="262"/>
      <c r="C363" s="263"/>
      <c r="D363" s="248" t="s">
        <v>201</v>
      </c>
      <c r="E363" s="264" t="s">
        <v>1</v>
      </c>
      <c r="F363" s="265" t="s">
        <v>2950</v>
      </c>
      <c r="G363" s="263"/>
      <c r="H363" s="266">
        <v>1461.3</v>
      </c>
      <c r="I363" s="267"/>
      <c r="J363" s="263"/>
      <c r="K363" s="263"/>
      <c r="L363" s="268"/>
      <c r="M363" s="269"/>
      <c r="N363" s="270"/>
      <c r="O363" s="270"/>
      <c r="P363" s="270"/>
      <c r="Q363" s="270"/>
      <c r="R363" s="270"/>
      <c r="S363" s="270"/>
      <c r="T363" s="271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2" t="s">
        <v>201</v>
      </c>
      <c r="AU363" s="272" t="s">
        <v>212</v>
      </c>
      <c r="AV363" s="14" t="s">
        <v>83</v>
      </c>
      <c r="AW363" s="14" t="s">
        <v>30</v>
      </c>
      <c r="AX363" s="14" t="s">
        <v>73</v>
      </c>
      <c r="AY363" s="272" t="s">
        <v>191</v>
      </c>
    </row>
    <row r="364" s="15" customFormat="1">
      <c r="A364" s="15"/>
      <c r="B364" s="273"/>
      <c r="C364" s="274"/>
      <c r="D364" s="248" t="s">
        <v>201</v>
      </c>
      <c r="E364" s="275" t="s">
        <v>1</v>
      </c>
      <c r="F364" s="276" t="s">
        <v>205</v>
      </c>
      <c r="G364" s="274"/>
      <c r="H364" s="277">
        <v>1461.3</v>
      </c>
      <c r="I364" s="278"/>
      <c r="J364" s="274"/>
      <c r="K364" s="274"/>
      <c r="L364" s="279"/>
      <c r="M364" s="280"/>
      <c r="N364" s="281"/>
      <c r="O364" s="281"/>
      <c r="P364" s="281"/>
      <c r="Q364" s="281"/>
      <c r="R364" s="281"/>
      <c r="S364" s="281"/>
      <c r="T364" s="282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83" t="s">
        <v>201</v>
      </c>
      <c r="AU364" s="283" t="s">
        <v>212</v>
      </c>
      <c r="AV364" s="15" t="s">
        <v>198</v>
      </c>
      <c r="AW364" s="15" t="s">
        <v>30</v>
      </c>
      <c r="AX364" s="15" t="s">
        <v>81</v>
      </c>
      <c r="AY364" s="283" t="s">
        <v>191</v>
      </c>
    </row>
    <row r="365" s="12" customFormat="1" ht="20.88" customHeight="1">
      <c r="A365" s="12"/>
      <c r="B365" s="220"/>
      <c r="C365" s="221"/>
      <c r="D365" s="222" t="s">
        <v>72</v>
      </c>
      <c r="E365" s="234" t="s">
        <v>511</v>
      </c>
      <c r="F365" s="234" t="s">
        <v>512</v>
      </c>
      <c r="G365" s="221"/>
      <c r="H365" s="221"/>
      <c r="I365" s="224"/>
      <c r="J365" s="235">
        <f>BK365</f>
        <v>0</v>
      </c>
      <c r="K365" s="221"/>
      <c r="L365" s="226"/>
      <c r="M365" s="227"/>
      <c r="N365" s="228"/>
      <c r="O365" s="228"/>
      <c r="P365" s="229">
        <f>SUM(P366:P470)</f>
        <v>0</v>
      </c>
      <c r="Q365" s="228"/>
      <c r="R365" s="229">
        <f>SUM(R366:R470)</f>
        <v>41.389452000000006</v>
      </c>
      <c r="S365" s="228"/>
      <c r="T365" s="230">
        <f>SUM(T366:T470)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31" t="s">
        <v>81</v>
      </c>
      <c r="AT365" s="232" t="s">
        <v>72</v>
      </c>
      <c r="AU365" s="232" t="s">
        <v>83</v>
      </c>
      <c r="AY365" s="231" t="s">
        <v>191</v>
      </c>
      <c r="BK365" s="233">
        <f>SUM(BK366:BK470)</f>
        <v>0</v>
      </c>
    </row>
    <row r="366" s="2" customFormat="1" ht="21.75" customHeight="1">
      <c r="A366" s="39"/>
      <c r="B366" s="40"/>
      <c r="C366" s="236" t="s">
        <v>466</v>
      </c>
      <c r="D366" s="236" t="s">
        <v>194</v>
      </c>
      <c r="E366" s="237" t="s">
        <v>2955</v>
      </c>
      <c r="F366" s="238" t="s">
        <v>2956</v>
      </c>
      <c r="G366" s="239" t="s">
        <v>197</v>
      </c>
      <c r="H366" s="240">
        <v>4.4299999999999997</v>
      </c>
      <c r="I366" s="241"/>
      <c r="J366" s="240">
        <f>ROUND(I366*H366,2)</f>
        <v>0</v>
      </c>
      <c r="K366" s="238" t="s">
        <v>275</v>
      </c>
      <c r="L366" s="45"/>
      <c r="M366" s="242" t="s">
        <v>1</v>
      </c>
      <c r="N366" s="243" t="s">
        <v>38</v>
      </c>
      <c r="O366" s="92"/>
      <c r="P366" s="244">
        <f>O366*H366</f>
        <v>0</v>
      </c>
      <c r="Q366" s="244">
        <v>0.1837</v>
      </c>
      <c r="R366" s="244">
        <f>Q366*H366</f>
        <v>0.81379099999999993</v>
      </c>
      <c r="S366" s="244">
        <v>0</v>
      </c>
      <c r="T366" s="245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6" t="s">
        <v>198</v>
      </c>
      <c r="AT366" s="246" t="s">
        <v>194</v>
      </c>
      <c r="AU366" s="246" t="s">
        <v>212</v>
      </c>
      <c r="AY366" s="18" t="s">
        <v>191</v>
      </c>
      <c r="BE366" s="247">
        <f>IF(N366="základní",J366,0)</f>
        <v>0</v>
      </c>
      <c r="BF366" s="247">
        <f>IF(N366="snížená",J366,0)</f>
        <v>0</v>
      </c>
      <c r="BG366" s="247">
        <f>IF(N366="zákl. přenesená",J366,0)</f>
        <v>0</v>
      </c>
      <c r="BH366" s="247">
        <f>IF(N366="sníž. přenesená",J366,0)</f>
        <v>0</v>
      </c>
      <c r="BI366" s="247">
        <f>IF(N366="nulová",J366,0)</f>
        <v>0</v>
      </c>
      <c r="BJ366" s="18" t="s">
        <v>81</v>
      </c>
      <c r="BK366" s="247">
        <f>ROUND(I366*H366,2)</f>
        <v>0</v>
      </c>
      <c r="BL366" s="18" t="s">
        <v>198</v>
      </c>
      <c r="BM366" s="246" t="s">
        <v>2957</v>
      </c>
    </row>
    <row r="367" s="2" customFormat="1">
      <c r="A367" s="39"/>
      <c r="B367" s="40"/>
      <c r="C367" s="41"/>
      <c r="D367" s="248" t="s">
        <v>200</v>
      </c>
      <c r="E367" s="41"/>
      <c r="F367" s="249" t="s">
        <v>2956</v>
      </c>
      <c r="G367" s="41"/>
      <c r="H367" s="41"/>
      <c r="I367" s="145"/>
      <c r="J367" s="41"/>
      <c r="K367" s="41"/>
      <c r="L367" s="45"/>
      <c r="M367" s="250"/>
      <c r="N367" s="251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200</v>
      </c>
      <c r="AU367" s="18" t="s">
        <v>212</v>
      </c>
    </row>
    <row r="368" s="13" customFormat="1">
      <c r="A368" s="13"/>
      <c r="B368" s="252"/>
      <c r="C368" s="253"/>
      <c r="D368" s="248" t="s">
        <v>201</v>
      </c>
      <c r="E368" s="254" t="s">
        <v>1</v>
      </c>
      <c r="F368" s="255" t="s">
        <v>2958</v>
      </c>
      <c r="G368" s="253"/>
      <c r="H368" s="254" t="s">
        <v>1</v>
      </c>
      <c r="I368" s="256"/>
      <c r="J368" s="253"/>
      <c r="K368" s="253"/>
      <c r="L368" s="257"/>
      <c r="M368" s="258"/>
      <c r="N368" s="259"/>
      <c r="O368" s="259"/>
      <c r="P368" s="259"/>
      <c r="Q368" s="259"/>
      <c r="R368" s="259"/>
      <c r="S368" s="259"/>
      <c r="T368" s="260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1" t="s">
        <v>201</v>
      </c>
      <c r="AU368" s="261" t="s">
        <v>212</v>
      </c>
      <c r="AV368" s="13" t="s">
        <v>81</v>
      </c>
      <c r="AW368" s="13" t="s">
        <v>30</v>
      </c>
      <c r="AX368" s="13" t="s">
        <v>73</v>
      </c>
      <c r="AY368" s="261" t="s">
        <v>191</v>
      </c>
    </row>
    <row r="369" s="13" customFormat="1">
      <c r="A369" s="13"/>
      <c r="B369" s="252"/>
      <c r="C369" s="253"/>
      <c r="D369" s="248" t="s">
        <v>201</v>
      </c>
      <c r="E369" s="254" t="s">
        <v>1</v>
      </c>
      <c r="F369" s="255" t="s">
        <v>2959</v>
      </c>
      <c r="G369" s="253"/>
      <c r="H369" s="254" t="s">
        <v>1</v>
      </c>
      <c r="I369" s="256"/>
      <c r="J369" s="253"/>
      <c r="K369" s="253"/>
      <c r="L369" s="257"/>
      <c r="M369" s="258"/>
      <c r="N369" s="259"/>
      <c r="O369" s="259"/>
      <c r="P369" s="259"/>
      <c r="Q369" s="259"/>
      <c r="R369" s="259"/>
      <c r="S369" s="259"/>
      <c r="T369" s="26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1" t="s">
        <v>201</v>
      </c>
      <c r="AU369" s="261" t="s">
        <v>212</v>
      </c>
      <c r="AV369" s="13" t="s">
        <v>81</v>
      </c>
      <c r="AW369" s="13" t="s">
        <v>30</v>
      </c>
      <c r="AX369" s="13" t="s">
        <v>73</v>
      </c>
      <c r="AY369" s="261" t="s">
        <v>191</v>
      </c>
    </row>
    <row r="370" s="14" customFormat="1">
      <c r="A370" s="14"/>
      <c r="B370" s="262"/>
      <c r="C370" s="263"/>
      <c r="D370" s="248" t="s">
        <v>201</v>
      </c>
      <c r="E370" s="264" t="s">
        <v>1</v>
      </c>
      <c r="F370" s="265" t="s">
        <v>2960</v>
      </c>
      <c r="G370" s="263"/>
      <c r="H370" s="266">
        <v>3.9900000000000002</v>
      </c>
      <c r="I370" s="267"/>
      <c r="J370" s="263"/>
      <c r="K370" s="263"/>
      <c r="L370" s="268"/>
      <c r="M370" s="269"/>
      <c r="N370" s="270"/>
      <c r="O370" s="270"/>
      <c r="P370" s="270"/>
      <c r="Q370" s="270"/>
      <c r="R370" s="270"/>
      <c r="S370" s="270"/>
      <c r="T370" s="27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72" t="s">
        <v>201</v>
      </c>
      <c r="AU370" s="272" t="s">
        <v>212</v>
      </c>
      <c r="AV370" s="14" t="s">
        <v>83</v>
      </c>
      <c r="AW370" s="14" t="s">
        <v>30</v>
      </c>
      <c r="AX370" s="14" t="s">
        <v>73</v>
      </c>
      <c r="AY370" s="272" t="s">
        <v>191</v>
      </c>
    </row>
    <row r="371" s="13" customFormat="1">
      <c r="A371" s="13"/>
      <c r="B371" s="252"/>
      <c r="C371" s="253"/>
      <c r="D371" s="248" t="s">
        <v>201</v>
      </c>
      <c r="E371" s="254" t="s">
        <v>1</v>
      </c>
      <c r="F371" s="255" t="s">
        <v>2958</v>
      </c>
      <c r="G371" s="253"/>
      <c r="H371" s="254" t="s">
        <v>1</v>
      </c>
      <c r="I371" s="256"/>
      <c r="J371" s="253"/>
      <c r="K371" s="253"/>
      <c r="L371" s="257"/>
      <c r="M371" s="258"/>
      <c r="N371" s="259"/>
      <c r="O371" s="259"/>
      <c r="P371" s="259"/>
      <c r="Q371" s="259"/>
      <c r="R371" s="259"/>
      <c r="S371" s="259"/>
      <c r="T371" s="26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1" t="s">
        <v>201</v>
      </c>
      <c r="AU371" s="261" t="s">
        <v>212</v>
      </c>
      <c r="AV371" s="13" t="s">
        <v>81</v>
      </c>
      <c r="AW371" s="13" t="s">
        <v>30</v>
      </c>
      <c r="AX371" s="13" t="s">
        <v>73</v>
      </c>
      <c r="AY371" s="261" t="s">
        <v>191</v>
      </c>
    </row>
    <row r="372" s="14" customFormat="1">
      <c r="A372" s="14"/>
      <c r="B372" s="262"/>
      <c r="C372" s="263"/>
      <c r="D372" s="248" t="s">
        <v>201</v>
      </c>
      <c r="E372" s="264" t="s">
        <v>1</v>
      </c>
      <c r="F372" s="265" t="s">
        <v>2961</v>
      </c>
      <c r="G372" s="263"/>
      <c r="H372" s="266">
        <v>0.44</v>
      </c>
      <c r="I372" s="267"/>
      <c r="J372" s="263"/>
      <c r="K372" s="263"/>
      <c r="L372" s="268"/>
      <c r="M372" s="269"/>
      <c r="N372" s="270"/>
      <c r="O372" s="270"/>
      <c r="P372" s="270"/>
      <c r="Q372" s="270"/>
      <c r="R372" s="270"/>
      <c r="S372" s="270"/>
      <c r="T372" s="27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72" t="s">
        <v>201</v>
      </c>
      <c r="AU372" s="272" t="s">
        <v>212</v>
      </c>
      <c r="AV372" s="14" t="s">
        <v>83</v>
      </c>
      <c r="AW372" s="14" t="s">
        <v>30</v>
      </c>
      <c r="AX372" s="14" t="s">
        <v>73</v>
      </c>
      <c r="AY372" s="272" t="s">
        <v>191</v>
      </c>
    </row>
    <row r="373" s="15" customFormat="1">
      <c r="A373" s="15"/>
      <c r="B373" s="273"/>
      <c r="C373" s="274"/>
      <c r="D373" s="248" t="s">
        <v>201</v>
      </c>
      <c r="E373" s="275" t="s">
        <v>1</v>
      </c>
      <c r="F373" s="276" t="s">
        <v>205</v>
      </c>
      <c r="G373" s="274"/>
      <c r="H373" s="277">
        <v>4.4300000000000006</v>
      </c>
      <c r="I373" s="278"/>
      <c r="J373" s="274"/>
      <c r="K373" s="274"/>
      <c r="L373" s="279"/>
      <c r="M373" s="280"/>
      <c r="N373" s="281"/>
      <c r="O373" s="281"/>
      <c r="P373" s="281"/>
      <c r="Q373" s="281"/>
      <c r="R373" s="281"/>
      <c r="S373" s="281"/>
      <c r="T373" s="28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83" t="s">
        <v>201</v>
      </c>
      <c r="AU373" s="283" t="s">
        <v>212</v>
      </c>
      <c r="AV373" s="15" t="s">
        <v>198</v>
      </c>
      <c r="AW373" s="15" t="s">
        <v>30</v>
      </c>
      <c r="AX373" s="15" t="s">
        <v>81</v>
      </c>
      <c r="AY373" s="283" t="s">
        <v>191</v>
      </c>
    </row>
    <row r="374" s="2" customFormat="1" ht="16.5" customHeight="1">
      <c r="A374" s="39"/>
      <c r="B374" s="40"/>
      <c r="C374" s="285" t="s">
        <v>473</v>
      </c>
      <c r="D374" s="285" t="s">
        <v>341</v>
      </c>
      <c r="E374" s="286" t="s">
        <v>531</v>
      </c>
      <c r="F374" s="287" t="s">
        <v>532</v>
      </c>
      <c r="G374" s="288" t="s">
        <v>197</v>
      </c>
      <c r="H374" s="289">
        <v>0.44</v>
      </c>
      <c r="I374" s="290"/>
      <c r="J374" s="289">
        <f>ROUND(I374*H374,2)</f>
        <v>0</v>
      </c>
      <c r="K374" s="287" t="s">
        <v>1</v>
      </c>
      <c r="L374" s="291"/>
      <c r="M374" s="292" t="s">
        <v>1</v>
      </c>
      <c r="N374" s="293" t="s">
        <v>38</v>
      </c>
      <c r="O374" s="92"/>
      <c r="P374" s="244">
        <f>O374*H374</f>
        <v>0</v>
      </c>
      <c r="Q374" s="244">
        <v>0.222</v>
      </c>
      <c r="R374" s="244">
        <f>Q374*H374</f>
        <v>0.097680000000000003</v>
      </c>
      <c r="S374" s="244">
        <v>0</v>
      </c>
      <c r="T374" s="245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6" t="s">
        <v>255</v>
      </c>
      <c r="AT374" s="246" t="s">
        <v>341</v>
      </c>
      <c r="AU374" s="246" t="s">
        <v>212</v>
      </c>
      <c r="AY374" s="18" t="s">
        <v>191</v>
      </c>
      <c r="BE374" s="247">
        <f>IF(N374="základní",J374,0)</f>
        <v>0</v>
      </c>
      <c r="BF374" s="247">
        <f>IF(N374="snížená",J374,0)</f>
        <v>0</v>
      </c>
      <c r="BG374" s="247">
        <f>IF(N374="zákl. přenesená",J374,0)</f>
        <v>0</v>
      </c>
      <c r="BH374" s="247">
        <f>IF(N374="sníž. přenesená",J374,0)</f>
        <v>0</v>
      </c>
      <c r="BI374" s="247">
        <f>IF(N374="nulová",J374,0)</f>
        <v>0</v>
      </c>
      <c r="BJ374" s="18" t="s">
        <v>81</v>
      </c>
      <c r="BK374" s="247">
        <f>ROUND(I374*H374,2)</f>
        <v>0</v>
      </c>
      <c r="BL374" s="18" t="s">
        <v>198</v>
      </c>
      <c r="BM374" s="246" t="s">
        <v>2962</v>
      </c>
    </row>
    <row r="375" s="2" customFormat="1">
      <c r="A375" s="39"/>
      <c r="B375" s="40"/>
      <c r="C375" s="41"/>
      <c r="D375" s="248" t="s">
        <v>200</v>
      </c>
      <c r="E375" s="41"/>
      <c r="F375" s="249" t="s">
        <v>532</v>
      </c>
      <c r="G375" s="41"/>
      <c r="H375" s="41"/>
      <c r="I375" s="145"/>
      <c r="J375" s="41"/>
      <c r="K375" s="41"/>
      <c r="L375" s="45"/>
      <c r="M375" s="250"/>
      <c r="N375" s="251"/>
      <c r="O375" s="92"/>
      <c r="P375" s="92"/>
      <c r="Q375" s="92"/>
      <c r="R375" s="92"/>
      <c r="S375" s="92"/>
      <c r="T375" s="93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200</v>
      </c>
      <c r="AU375" s="18" t="s">
        <v>212</v>
      </c>
    </row>
    <row r="376" s="13" customFormat="1">
      <c r="A376" s="13"/>
      <c r="B376" s="252"/>
      <c r="C376" s="253"/>
      <c r="D376" s="248" t="s">
        <v>201</v>
      </c>
      <c r="E376" s="254" t="s">
        <v>1</v>
      </c>
      <c r="F376" s="255" t="s">
        <v>2963</v>
      </c>
      <c r="G376" s="253"/>
      <c r="H376" s="254" t="s">
        <v>1</v>
      </c>
      <c r="I376" s="256"/>
      <c r="J376" s="253"/>
      <c r="K376" s="253"/>
      <c r="L376" s="257"/>
      <c r="M376" s="258"/>
      <c r="N376" s="259"/>
      <c r="O376" s="259"/>
      <c r="P376" s="259"/>
      <c r="Q376" s="259"/>
      <c r="R376" s="259"/>
      <c r="S376" s="259"/>
      <c r="T376" s="26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1" t="s">
        <v>201</v>
      </c>
      <c r="AU376" s="261" t="s">
        <v>212</v>
      </c>
      <c r="AV376" s="13" t="s">
        <v>81</v>
      </c>
      <c r="AW376" s="13" t="s">
        <v>30</v>
      </c>
      <c r="AX376" s="13" t="s">
        <v>73</v>
      </c>
      <c r="AY376" s="261" t="s">
        <v>191</v>
      </c>
    </row>
    <row r="377" s="14" customFormat="1">
      <c r="A377" s="14"/>
      <c r="B377" s="262"/>
      <c r="C377" s="263"/>
      <c r="D377" s="248" t="s">
        <v>201</v>
      </c>
      <c r="E377" s="264" t="s">
        <v>1</v>
      </c>
      <c r="F377" s="265" t="s">
        <v>2961</v>
      </c>
      <c r="G377" s="263"/>
      <c r="H377" s="266">
        <v>0.44</v>
      </c>
      <c r="I377" s="267"/>
      <c r="J377" s="263"/>
      <c r="K377" s="263"/>
      <c r="L377" s="268"/>
      <c r="M377" s="269"/>
      <c r="N377" s="270"/>
      <c r="O377" s="270"/>
      <c r="P377" s="270"/>
      <c r="Q377" s="270"/>
      <c r="R377" s="270"/>
      <c r="S377" s="270"/>
      <c r="T377" s="27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72" t="s">
        <v>201</v>
      </c>
      <c r="AU377" s="272" t="s">
        <v>212</v>
      </c>
      <c r="AV377" s="14" t="s">
        <v>83</v>
      </c>
      <c r="AW377" s="14" t="s">
        <v>30</v>
      </c>
      <c r="AX377" s="14" t="s">
        <v>73</v>
      </c>
      <c r="AY377" s="272" t="s">
        <v>191</v>
      </c>
    </row>
    <row r="378" s="15" customFormat="1">
      <c r="A378" s="15"/>
      <c r="B378" s="273"/>
      <c r="C378" s="274"/>
      <c r="D378" s="248" t="s">
        <v>201</v>
      </c>
      <c r="E378" s="275" t="s">
        <v>1</v>
      </c>
      <c r="F378" s="276" t="s">
        <v>205</v>
      </c>
      <c r="G378" s="274"/>
      <c r="H378" s="277">
        <v>0.44</v>
      </c>
      <c r="I378" s="278"/>
      <c r="J378" s="274"/>
      <c r="K378" s="274"/>
      <c r="L378" s="279"/>
      <c r="M378" s="280"/>
      <c r="N378" s="281"/>
      <c r="O378" s="281"/>
      <c r="P378" s="281"/>
      <c r="Q378" s="281"/>
      <c r="R378" s="281"/>
      <c r="S378" s="281"/>
      <c r="T378" s="282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83" t="s">
        <v>201</v>
      </c>
      <c r="AU378" s="283" t="s">
        <v>212</v>
      </c>
      <c r="AV378" s="15" t="s">
        <v>198</v>
      </c>
      <c r="AW378" s="15" t="s">
        <v>30</v>
      </c>
      <c r="AX378" s="15" t="s">
        <v>81</v>
      </c>
      <c r="AY378" s="283" t="s">
        <v>191</v>
      </c>
    </row>
    <row r="379" s="2" customFormat="1" ht="21.75" customHeight="1">
      <c r="A379" s="39"/>
      <c r="B379" s="40"/>
      <c r="C379" s="236" t="s">
        <v>481</v>
      </c>
      <c r="D379" s="236" t="s">
        <v>194</v>
      </c>
      <c r="E379" s="237" t="s">
        <v>520</v>
      </c>
      <c r="F379" s="238" t="s">
        <v>521</v>
      </c>
      <c r="G379" s="239" t="s">
        <v>197</v>
      </c>
      <c r="H379" s="240">
        <v>53.850000000000001</v>
      </c>
      <c r="I379" s="241"/>
      <c r="J379" s="240">
        <f>ROUND(I379*H379,2)</f>
        <v>0</v>
      </c>
      <c r="K379" s="238" t="s">
        <v>1</v>
      </c>
      <c r="L379" s="45"/>
      <c r="M379" s="242" t="s">
        <v>1</v>
      </c>
      <c r="N379" s="243" t="s">
        <v>38</v>
      </c>
      <c r="O379" s="92"/>
      <c r="P379" s="244">
        <f>O379*H379</f>
        <v>0</v>
      </c>
      <c r="Q379" s="244">
        <v>0.19536000000000001</v>
      </c>
      <c r="R379" s="244">
        <f>Q379*H379</f>
        <v>10.520136000000001</v>
      </c>
      <c r="S379" s="244">
        <v>0</v>
      </c>
      <c r="T379" s="245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46" t="s">
        <v>198</v>
      </c>
      <c r="AT379" s="246" t="s">
        <v>194</v>
      </c>
      <c r="AU379" s="246" t="s">
        <v>212</v>
      </c>
      <c r="AY379" s="18" t="s">
        <v>191</v>
      </c>
      <c r="BE379" s="247">
        <f>IF(N379="základní",J379,0)</f>
        <v>0</v>
      </c>
      <c r="BF379" s="247">
        <f>IF(N379="snížená",J379,0)</f>
        <v>0</v>
      </c>
      <c r="BG379" s="247">
        <f>IF(N379="zákl. přenesená",J379,0)</f>
        <v>0</v>
      </c>
      <c r="BH379" s="247">
        <f>IF(N379="sníž. přenesená",J379,0)</f>
        <v>0</v>
      </c>
      <c r="BI379" s="247">
        <f>IF(N379="nulová",J379,0)</f>
        <v>0</v>
      </c>
      <c r="BJ379" s="18" t="s">
        <v>81</v>
      </c>
      <c r="BK379" s="247">
        <f>ROUND(I379*H379,2)</f>
        <v>0</v>
      </c>
      <c r="BL379" s="18" t="s">
        <v>198</v>
      </c>
      <c r="BM379" s="246" t="s">
        <v>2964</v>
      </c>
    </row>
    <row r="380" s="2" customFormat="1">
      <c r="A380" s="39"/>
      <c r="B380" s="40"/>
      <c r="C380" s="41"/>
      <c r="D380" s="248" t="s">
        <v>200</v>
      </c>
      <c r="E380" s="41"/>
      <c r="F380" s="249" t="s">
        <v>521</v>
      </c>
      <c r="G380" s="41"/>
      <c r="H380" s="41"/>
      <c r="I380" s="145"/>
      <c r="J380" s="41"/>
      <c r="K380" s="41"/>
      <c r="L380" s="45"/>
      <c r="M380" s="250"/>
      <c r="N380" s="251"/>
      <c r="O380" s="92"/>
      <c r="P380" s="92"/>
      <c r="Q380" s="92"/>
      <c r="R380" s="92"/>
      <c r="S380" s="92"/>
      <c r="T380" s="93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200</v>
      </c>
      <c r="AU380" s="18" t="s">
        <v>212</v>
      </c>
    </row>
    <row r="381" s="13" customFormat="1">
      <c r="A381" s="13"/>
      <c r="B381" s="252"/>
      <c r="C381" s="253"/>
      <c r="D381" s="248" t="s">
        <v>201</v>
      </c>
      <c r="E381" s="254" t="s">
        <v>1</v>
      </c>
      <c r="F381" s="255" t="s">
        <v>2965</v>
      </c>
      <c r="G381" s="253"/>
      <c r="H381" s="254" t="s">
        <v>1</v>
      </c>
      <c r="I381" s="256"/>
      <c r="J381" s="253"/>
      <c r="K381" s="253"/>
      <c r="L381" s="257"/>
      <c r="M381" s="258"/>
      <c r="N381" s="259"/>
      <c r="O381" s="259"/>
      <c r="P381" s="259"/>
      <c r="Q381" s="259"/>
      <c r="R381" s="259"/>
      <c r="S381" s="259"/>
      <c r="T381" s="26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61" t="s">
        <v>201</v>
      </c>
      <c r="AU381" s="261" t="s">
        <v>212</v>
      </c>
      <c r="AV381" s="13" t="s">
        <v>81</v>
      </c>
      <c r="AW381" s="13" t="s">
        <v>30</v>
      </c>
      <c r="AX381" s="13" t="s">
        <v>73</v>
      </c>
      <c r="AY381" s="261" t="s">
        <v>191</v>
      </c>
    </row>
    <row r="382" s="13" customFormat="1">
      <c r="A382" s="13"/>
      <c r="B382" s="252"/>
      <c r="C382" s="253"/>
      <c r="D382" s="248" t="s">
        <v>201</v>
      </c>
      <c r="E382" s="254" t="s">
        <v>1</v>
      </c>
      <c r="F382" s="255" t="s">
        <v>2966</v>
      </c>
      <c r="G382" s="253"/>
      <c r="H382" s="254" t="s">
        <v>1</v>
      </c>
      <c r="I382" s="256"/>
      <c r="J382" s="253"/>
      <c r="K382" s="253"/>
      <c r="L382" s="257"/>
      <c r="M382" s="258"/>
      <c r="N382" s="259"/>
      <c r="O382" s="259"/>
      <c r="P382" s="259"/>
      <c r="Q382" s="259"/>
      <c r="R382" s="259"/>
      <c r="S382" s="259"/>
      <c r="T382" s="26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1" t="s">
        <v>201</v>
      </c>
      <c r="AU382" s="261" t="s">
        <v>212</v>
      </c>
      <c r="AV382" s="13" t="s">
        <v>81</v>
      </c>
      <c r="AW382" s="13" t="s">
        <v>30</v>
      </c>
      <c r="AX382" s="13" t="s">
        <v>73</v>
      </c>
      <c r="AY382" s="261" t="s">
        <v>191</v>
      </c>
    </row>
    <row r="383" s="14" customFormat="1">
      <c r="A383" s="14"/>
      <c r="B383" s="262"/>
      <c r="C383" s="263"/>
      <c r="D383" s="248" t="s">
        <v>201</v>
      </c>
      <c r="E383" s="264" t="s">
        <v>1</v>
      </c>
      <c r="F383" s="265" t="s">
        <v>2967</v>
      </c>
      <c r="G383" s="263"/>
      <c r="H383" s="266">
        <v>31.460000000000001</v>
      </c>
      <c r="I383" s="267"/>
      <c r="J383" s="263"/>
      <c r="K383" s="263"/>
      <c r="L383" s="268"/>
      <c r="M383" s="269"/>
      <c r="N383" s="270"/>
      <c r="O383" s="270"/>
      <c r="P383" s="270"/>
      <c r="Q383" s="270"/>
      <c r="R383" s="270"/>
      <c r="S383" s="270"/>
      <c r="T383" s="27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72" t="s">
        <v>201</v>
      </c>
      <c r="AU383" s="272" t="s">
        <v>212</v>
      </c>
      <c r="AV383" s="14" t="s">
        <v>83</v>
      </c>
      <c r="AW383" s="14" t="s">
        <v>30</v>
      </c>
      <c r="AX383" s="14" t="s">
        <v>73</v>
      </c>
      <c r="AY383" s="272" t="s">
        <v>191</v>
      </c>
    </row>
    <row r="384" s="13" customFormat="1">
      <c r="A384" s="13"/>
      <c r="B384" s="252"/>
      <c r="C384" s="253"/>
      <c r="D384" s="248" t="s">
        <v>201</v>
      </c>
      <c r="E384" s="254" t="s">
        <v>1</v>
      </c>
      <c r="F384" s="255" t="s">
        <v>2968</v>
      </c>
      <c r="G384" s="253"/>
      <c r="H384" s="254" t="s">
        <v>1</v>
      </c>
      <c r="I384" s="256"/>
      <c r="J384" s="253"/>
      <c r="K384" s="253"/>
      <c r="L384" s="257"/>
      <c r="M384" s="258"/>
      <c r="N384" s="259"/>
      <c r="O384" s="259"/>
      <c r="P384" s="259"/>
      <c r="Q384" s="259"/>
      <c r="R384" s="259"/>
      <c r="S384" s="259"/>
      <c r="T384" s="260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1" t="s">
        <v>201</v>
      </c>
      <c r="AU384" s="261" t="s">
        <v>212</v>
      </c>
      <c r="AV384" s="13" t="s">
        <v>81</v>
      </c>
      <c r="AW384" s="13" t="s">
        <v>30</v>
      </c>
      <c r="AX384" s="13" t="s">
        <v>73</v>
      </c>
      <c r="AY384" s="261" t="s">
        <v>191</v>
      </c>
    </row>
    <row r="385" s="14" customFormat="1">
      <c r="A385" s="14"/>
      <c r="B385" s="262"/>
      <c r="C385" s="263"/>
      <c r="D385" s="248" t="s">
        <v>201</v>
      </c>
      <c r="E385" s="264" t="s">
        <v>1</v>
      </c>
      <c r="F385" s="265" t="s">
        <v>2969</v>
      </c>
      <c r="G385" s="263"/>
      <c r="H385" s="266">
        <v>22.390000000000001</v>
      </c>
      <c r="I385" s="267"/>
      <c r="J385" s="263"/>
      <c r="K385" s="263"/>
      <c r="L385" s="268"/>
      <c r="M385" s="269"/>
      <c r="N385" s="270"/>
      <c r="O385" s="270"/>
      <c r="P385" s="270"/>
      <c r="Q385" s="270"/>
      <c r="R385" s="270"/>
      <c r="S385" s="270"/>
      <c r="T385" s="27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72" t="s">
        <v>201</v>
      </c>
      <c r="AU385" s="272" t="s">
        <v>212</v>
      </c>
      <c r="AV385" s="14" t="s">
        <v>83</v>
      </c>
      <c r="AW385" s="14" t="s">
        <v>30</v>
      </c>
      <c r="AX385" s="14" t="s">
        <v>73</v>
      </c>
      <c r="AY385" s="272" t="s">
        <v>191</v>
      </c>
    </row>
    <row r="386" s="15" customFormat="1">
      <c r="A386" s="15"/>
      <c r="B386" s="273"/>
      <c r="C386" s="274"/>
      <c r="D386" s="248" t="s">
        <v>201</v>
      </c>
      <c r="E386" s="275" t="s">
        <v>1</v>
      </c>
      <c r="F386" s="276" t="s">
        <v>205</v>
      </c>
      <c r="G386" s="274"/>
      <c r="H386" s="277">
        <v>53.850000000000001</v>
      </c>
      <c r="I386" s="278"/>
      <c r="J386" s="274"/>
      <c r="K386" s="274"/>
      <c r="L386" s="279"/>
      <c r="M386" s="280"/>
      <c r="N386" s="281"/>
      <c r="O386" s="281"/>
      <c r="P386" s="281"/>
      <c r="Q386" s="281"/>
      <c r="R386" s="281"/>
      <c r="S386" s="281"/>
      <c r="T386" s="282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83" t="s">
        <v>201</v>
      </c>
      <c r="AU386" s="283" t="s">
        <v>212</v>
      </c>
      <c r="AV386" s="15" t="s">
        <v>198</v>
      </c>
      <c r="AW386" s="15" t="s">
        <v>30</v>
      </c>
      <c r="AX386" s="15" t="s">
        <v>81</v>
      </c>
      <c r="AY386" s="283" t="s">
        <v>191</v>
      </c>
    </row>
    <row r="387" s="2" customFormat="1" ht="16.5" customHeight="1">
      <c r="A387" s="39"/>
      <c r="B387" s="40"/>
      <c r="C387" s="285" t="s">
        <v>488</v>
      </c>
      <c r="D387" s="285" t="s">
        <v>341</v>
      </c>
      <c r="E387" s="286" t="s">
        <v>531</v>
      </c>
      <c r="F387" s="287" t="s">
        <v>532</v>
      </c>
      <c r="G387" s="288" t="s">
        <v>197</v>
      </c>
      <c r="H387" s="289">
        <v>22.390000000000001</v>
      </c>
      <c r="I387" s="290"/>
      <c r="J387" s="289">
        <f>ROUND(I387*H387,2)</f>
        <v>0</v>
      </c>
      <c r="K387" s="287" t="s">
        <v>1</v>
      </c>
      <c r="L387" s="291"/>
      <c r="M387" s="292" t="s">
        <v>1</v>
      </c>
      <c r="N387" s="293" t="s">
        <v>38</v>
      </c>
      <c r="O387" s="92"/>
      <c r="P387" s="244">
        <f>O387*H387</f>
        <v>0</v>
      </c>
      <c r="Q387" s="244">
        <v>0.222</v>
      </c>
      <c r="R387" s="244">
        <f>Q387*H387</f>
        <v>4.97058</v>
      </c>
      <c r="S387" s="244">
        <v>0</v>
      </c>
      <c r="T387" s="245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46" t="s">
        <v>255</v>
      </c>
      <c r="AT387" s="246" t="s">
        <v>341</v>
      </c>
      <c r="AU387" s="246" t="s">
        <v>212</v>
      </c>
      <c r="AY387" s="18" t="s">
        <v>191</v>
      </c>
      <c r="BE387" s="247">
        <f>IF(N387="základní",J387,0)</f>
        <v>0</v>
      </c>
      <c r="BF387" s="247">
        <f>IF(N387="snížená",J387,0)</f>
        <v>0</v>
      </c>
      <c r="BG387" s="247">
        <f>IF(N387="zákl. přenesená",J387,0)</f>
        <v>0</v>
      </c>
      <c r="BH387" s="247">
        <f>IF(N387="sníž. přenesená",J387,0)</f>
        <v>0</v>
      </c>
      <c r="BI387" s="247">
        <f>IF(N387="nulová",J387,0)</f>
        <v>0</v>
      </c>
      <c r="BJ387" s="18" t="s">
        <v>81</v>
      </c>
      <c r="BK387" s="247">
        <f>ROUND(I387*H387,2)</f>
        <v>0</v>
      </c>
      <c r="BL387" s="18" t="s">
        <v>198</v>
      </c>
      <c r="BM387" s="246" t="s">
        <v>2970</v>
      </c>
    </row>
    <row r="388" s="2" customFormat="1">
      <c r="A388" s="39"/>
      <c r="B388" s="40"/>
      <c r="C388" s="41"/>
      <c r="D388" s="248" t="s">
        <v>200</v>
      </c>
      <c r="E388" s="41"/>
      <c r="F388" s="249" t="s">
        <v>532</v>
      </c>
      <c r="G388" s="41"/>
      <c r="H388" s="41"/>
      <c r="I388" s="145"/>
      <c r="J388" s="41"/>
      <c r="K388" s="41"/>
      <c r="L388" s="45"/>
      <c r="M388" s="250"/>
      <c r="N388" s="251"/>
      <c r="O388" s="92"/>
      <c r="P388" s="92"/>
      <c r="Q388" s="92"/>
      <c r="R388" s="92"/>
      <c r="S388" s="92"/>
      <c r="T388" s="93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200</v>
      </c>
      <c r="AU388" s="18" t="s">
        <v>212</v>
      </c>
    </row>
    <row r="389" s="13" customFormat="1">
      <c r="A389" s="13"/>
      <c r="B389" s="252"/>
      <c r="C389" s="253"/>
      <c r="D389" s="248" t="s">
        <v>201</v>
      </c>
      <c r="E389" s="254" t="s">
        <v>1</v>
      </c>
      <c r="F389" s="255" t="s">
        <v>2971</v>
      </c>
      <c r="G389" s="253"/>
      <c r="H389" s="254" t="s">
        <v>1</v>
      </c>
      <c r="I389" s="256"/>
      <c r="J389" s="253"/>
      <c r="K389" s="253"/>
      <c r="L389" s="257"/>
      <c r="M389" s="258"/>
      <c r="N389" s="259"/>
      <c r="O389" s="259"/>
      <c r="P389" s="259"/>
      <c r="Q389" s="259"/>
      <c r="R389" s="259"/>
      <c r="S389" s="259"/>
      <c r="T389" s="26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1" t="s">
        <v>201</v>
      </c>
      <c r="AU389" s="261" t="s">
        <v>212</v>
      </c>
      <c r="AV389" s="13" t="s">
        <v>81</v>
      </c>
      <c r="AW389" s="13" t="s">
        <v>30</v>
      </c>
      <c r="AX389" s="13" t="s">
        <v>73</v>
      </c>
      <c r="AY389" s="261" t="s">
        <v>191</v>
      </c>
    </row>
    <row r="390" s="13" customFormat="1">
      <c r="A390" s="13"/>
      <c r="B390" s="252"/>
      <c r="C390" s="253"/>
      <c r="D390" s="248" t="s">
        <v>201</v>
      </c>
      <c r="E390" s="254" t="s">
        <v>1</v>
      </c>
      <c r="F390" s="255" t="s">
        <v>2972</v>
      </c>
      <c r="G390" s="253"/>
      <c r="H390" s="254" t="s">
        <v>1</v>
      </c>
      <c r="I390" s="256"/>
      <c r="J390" s="253"/>
      <c r="K390" s="253"/>
      <c r="L390" s="257"/>
      <c r="M390" s="258"/>
      <c r="N390" s="259"/>
      <c r="O390" s="259"/>
      <c r="P390" s="259"/>
      <c r="Q390" s="259"/>
      <c r="R390" s="259"/>
      <c r="S390" s="259"/>
      <c r="T390" s="26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1" t="s">
        <v>201</v>
      </c>
      <c r="AU390" s="261" t="s">
        <v>212</v>
      </c>
      <c r="AV390" s="13" t="s">
        <v>81</v>
      </c>
      <c r="AW390" s="13" t="s">
        <v>30</v>
      </c>
      <c r="AX390" s="13" t="s">
        <v>73</v>
      </c>
      <c r="AY390" s="261" t="s">
        <v>191</v>
      </c>
    </row>
    <row r="391" s="13" customFormat="1">
      <c r="A391" s="13"/>
      <c r="B391" s="252"/>
      <c r="C391" s="253"/>
      <c r="D391" s="248" t="s">
        <v>201</v>
      </c>
      <c r="E391" s="254" t="s">
        <v>1</v>
      </c>
      <c r="F391" s="255" t="s">
        <v>2973</v>
      </c>
      <c r="G391" s="253"/>
      <c r="H391" s="254" t="s">
        <v>1</v>
      </c>
      <c r="I391" s="256"/>
      <c r="J391" s="253"/>
      <c r="K391" s="253"/>
      <c r="L391" s="257"/>
      <c r="M391" s="258"/>
      <c r="N391" s="259"/>
      <c r="O391" s="259"/>
      <c r="P391" s="259"/>
      <c r="Q391" s="259"/>
      <c r="R391" s="259"/>
      <c r="S391" s="259"/>
      <c r="T391" s="26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1" t="s">
        <v>201</v>
      </c>
      <c r="AU391" s="261" t="s">
        <v>212</v>
      </c>
      <c r="AV391" s="13" t="s">
        <v>81</v>
      </c>
      <c r="AW391" s="13" t="s">
        <v>30</v>
      </c>
      <c r="AX391" s="13" t="s">
        <v>73</v>
      </c>
      <c r="AY391" s="261" t="s">
        <v>191</v>
      </c>
    </row>
    <row r="392" s="14" customFormat="1">
      <c r="A392" s="14"/>
      <c r="B392" s="262"/>
      <c r="C392" s="263"/>
      <c r="D392" s="248" t="s">
        <v>201</v>
      </c>
      <c r="E392" s="264" t="s">
        <v>1</v>
      </c>
      <c r="F392" s="265" t="s">
        <v>2969</v>
      </c>
      <c r="G392" s="263"/>
      <c r="H392" s="266">
        <v>22.390000000000001</v>
      </c>
      <c r="I392" s="267"/>
      <c r="J392" s="263"/>
      <c r="K392" s="263"/>
      <c r="L392" s="268"/>
      <c r="M392" s="269"/>
      <c r="N392" s="270"/>
      <c r="O392" s="270"/>
      <c r="P392" s="270"/>
      <c r="Q392" s="270"/>
      <c r="R392" s="270"/>
      <c r="S392" s="270"/>
      <c r="T392" s="27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72" t="s">
        <v>201</v>
      </c>
      <c r="AU392" s="272" t="s">
        <v>212</v>
      </c>
      <c r="AV392" s="14" t="s">
        <v>83</v>
      </c>
      <c r="AW392" s="14" t="s">
        <v>30</v>
      </c>
      <c r="AX392" s="14" t="s">
        <v>73</v>
      </c>
      <c r="AY392" s="272" t="s">
        <v>191</v>
      </c>
    </row>
    <row r="393" s="15" customFormat="1">
      <c r="A393" s="15"/>
      <c r="B393" s="273"/>
      <c r="C393" s="274"/>
      <c r="D393" s="248" t="s">
        <v>201</v>
      </c>
      <c r="E393" s="275" t="s">
        <v>1</v>
      </c>
      <c r="F393" s="276" t="s">
        <v>205</v>
      </c>
      <c r="G393" s="274"/>
      <c r="H393" s="277">
        <v>22.390000000000001</v>
      </c>
      <c r="I393" s="278"/>
      <c r="J393" s="274"/>
      <c r="K393" s="274"/>
      <c r="L393" s="279"/>
      <c r="M393" s="280"/>
      <c r="N393" s="281"/>
      <c r="O393" s="281"/>
      <c r="P393" s="281"/>
      <c r="Q393" s="281"/>
      <c r="R393" s="281"/>
      <c r="S393" s="281"/>
      <c r="T393" s="282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83" t="s">
        <v>201</v>
      </c>
      <c r="AU393" s="283" t="s">
        <v>212</v>
      </c>
      <c r="AV393" s="15" t="s">
        <v>198</v>
      </c>
      <c r="AW393" s="15" t="s">
        <v>30</v>
      </c>
      <c r="AX393" s="15" t="s">
        <v>81</v>
      </c>
      <c r="AY393" s="283" t="s">
        <v>191</v>
      </c>
    </row>
    <row r="394" s="2" customFormat="1" ht="21.75" customHeight="1">
      <c r="A394" s="39"/>
      <c r="B394" s="40"/>
      <c r="C394" s="236" t="s">
        <v>493</v>
      </c>
      <c r="D394" s="236" t="s">
        <v>194</v>
      </c>
      <c r="E394" s="237" t="s">
        <v>999</v>
      </c>
      <c r="F394" s="238" t="s">
        <v>1000</v>
      </c>
      <c r="G394" s="239" t="s">
        <v>314</v>
      </c>
      <c r="H394" s="240">
        <v>49.700000000000003</v>
      </c>
      <c r="I394" s="241"/>
      <c r="J394" s="240">
        <f>ROUND(I394*H394,2)</f>
        <v>0</v>
      </c>
      <c r="K394" s="238" t="s">
        <v>275</v>
      </c>
      <c r="L394" s="45"/>
      <c r="M394" s="242" t="s">
        <v>1</v>
      </c>
      <c r="N394" s="243" t="s">
        <v>38</v>
      </c>
      <c r="O394" s="92"/>
      <c r="P394" s="244">
        <f>O394*H394</f>
        <v>0</v>
      </c>
      <c r="Q394" s="244">
        <v>0.16849</v>
      </c>
      <c r="R394" s="244">
        <f>Q394*H394</f>
        <v>8.3739530000000002</v>
      </c>
      <c r="S394" s="244">
        <v>0</v>
      </c>
      <c r="T394" s="245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46" t="s">
        <v>198</v>
      </c>
      <c r="AT394" s="246" t="s">
        <v>194</v>
      </c>
      <c r="AU394" s="246" t="s">
        <v>212</v>
      </c>
      <c r="AY394" s="18" t="s">
        <v>191</v>
      </c>
      <c r="BE394" s="247">
        <f>IF(N394="základní",J394,0)</f>
        <v>0</v>
      </c>
      <c r="BF394" s="247">
        <f>IF(N394="snížená",J394,0)</f>
        <v>0</v>
      </c>
      <c r="BG394" s="247">
        <f>IF(N394="zákl. přenesená",J394,0)</f>
        <v>0</v>
      </c>
      <c r="BH394" s="247">
        <f>IF(N394="sníž. přenesená",J394,0)</f>
        <v>0</v>
      </c>
      <c r="BI394" s="247">
        <f>IF(N394="nulová",J394,0)</f>
        <v>0</v>
      </c>
      <c r="BJ394" s="18" t="s">
        <v>81</v>
      </c>
      <c r="BK394" s="247">
        <f>ROUND(I394*H394,2)</f>
        <v>0</v>
      </c>
      <c r="BL394" s="18" t="s">
        <v>198</v>
      </c>
      <c r="BM394" s="246" t="s">
        <v>2974</v>
      </c>
    </row>
    <row r="395" s="2" customFormat="1">
      <c r="A395" s="39"/>
      <c r="B395" s="40"/>
      <c r="C395" s="41"/>
      <c r="D395" s="248" t="s">
        <v>200</v>
      </c>
      <c r="E395" s="41"/>
      <c r="F395" s="249" t="s">
        <v>1000</v>
      </c>
      <c r="G395" s="41"/>
      <c r="H395" s="41"/>
      <c r="I395" s="145"/>
      <c r="J395" s="41"/>
      <c r="K395" s="41"/>
      <c r="L395" s="45"/>
      <c r="M395" s="250"/>
      <c r="N395" s="251"/>
      <c r="O395" s="92"/>
      <c r="P395" s="92"/>
      <c r="Q395" s="92"/>
      <c r="R395" s="92"/>
      <c r="S395" s="92"/>
      <c r="T395" s="93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200</v>
      </c>
      <c r="AU395" s="18" t="s">
        <v>212</v>
      </c>
    </row>
    <row r="396" s="13" customFormat="1">
      <c r="A396" s="13"/>
      <c r="B396" s="252"/>
      <c r="C396" s="253"/>
      <c r="D396" s="248" t="s">
        <v>201</v>
      </c>
      <c r="E396" s="254" t="s">
        <v>1</v>
      </c>
      <c r="F396" s="255" t="s">
        <v>2975</v>
      </c>
      <c r="G396" s="253"/>
      <c r="H396" s="254" t="s">
        <v>1</v>
      </c>
      <c r="I396" s="256"/>
      <c r="J396" s="253"/>
      <c r="K396" s="253"/>
      <c r="L396" s="257"/>
      <c r="M396" s="258"/>
      <c r="N396" s="259"/>
      <c r="O396" s="259"/>
      <c r="P396" s="259"/>
      <c r="Q396" s="259"/>
      <c r="R396" s="259"/>
      <c r="S396" s="259"/>
      <c r="T396" s="26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1" t="s">
        <v>201</v>
      </c>
      <c r="AU396" s="261" t="s">
        <v>212</v>
      </c>
      <c r="AV396" s="13" t="s">
        <v>81</v>
      </c>
      <c r="AW396" s="13" t="s">
        <v>30</v>
      </c>
      <c r="AX396" s="13" t="s">
        <v>73</v>
      </c>
      <c r="AY396" s="261" t="s">
        <v>191</v>
      </c>
    </row>
    <row r="397" s="13" customFormat="1">
      <c r="A397" s="13"/>
      <c r="B397" s="252"/>
      <c r="C397" s="253"/>
      <c r="D397" s="248" t="s">
        <v>201</v>
      </c>
      <c r="E397" s="254" t="s">
        <v>1</v>
      </c>
      <c r="F397" s="255" t="s">
        <v>2976</v>
      </c>
      <c r="G397" s="253"/>
      <c r="H397" s="254" t="s">
        <v>1</v>
      </c>
      <c r="I397" s="256"/>
      <c r="J397" s="253"/>
      <c r="K397" s="253"/>
      <c r="L397" s="257"/>
      <c r="M397" s="258"/>
      <c r="N397" s="259"/>
      <c r="O397" s="259"/>
      <c r="P397" s="259"/>
      <c r="Q397" s="259"/>
      <c r="R397" s="259"/>
      <c r="S397" s="259"/>
      <c r="T397" s="26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1" t="s">
        <v>201</v>
      </c>
      <c r="AU397" s="261" t="s">
        <v>212</v>
      </c>
      <c r="AV397" s="13" t="s">
        <v>81</v>
      </c>
      <c r="AW397" s="13" t="s">
        <v>30</v>
      </c>
      <c r="AX397" s="13" t="s">
        <v>73</v>
      </c>
      <c r="AY397" s="261" t="s">
        <v>191</v>
      </c>
    </row>
    <row r="398" s="13" customFormat="1">
      <c r="A398" s="13"/>
      <c r="B398" s="252"/>
      <c r="C398" s="253"/>
      <c r="D398" s="248" t="s">
        <v>201</v>
      </c>
      <c r="E398" s="254" t="s">
        <v>1</v>
      </c>
      <c r="F398" s="255" t="s">
        <v>2977</v>
      </c>
      <c r="G398" s="253"/>
      <c r="H398" s="254" t="s">
        <v>1</v>
      </c>
      <c r="I398" s="256"/>
      <c r="J398" s="253"/>
      <c r="K398" s="253"/>
      <c r="L398" s="257"/>
      <c r="M398" s="258"/>
      <c r="N398" s="259"/>
      <c r="O398" s="259"/>
      <c r="P398" s="259"/>
      <c r="Q398" s="259"/>
      <c r="R398" s="259"/>
      <c r="S398" s="259"/>
      <c r="T398" s="26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1" t="s">
        <v>201</v>
      </c>
      <c r="AU398" s="261" t="s">
        <v>212</v>
      </c>
      <c r="AV398" s="13" t="s">
        <v>81</v>
      </c>
      <c r="AW398" s="13" t="s">
        <v>30</v>
      </c>
      <c r="AX398" s="13" t="s">
        <v>73</v>
      </c>
      <c r="AY398" s="261" t="s">
        <v>191</v>
      </c>
    </row>
    <row r="399" s="13" customFormat="1">
      <c r="A399" s="13"/>
      <c r="B399" s="252"/>
      <c r="C399" s="253"/>
      <c r="D399" s="248" t="s">
        <v>201</v>
      </c>
      <c r="E399" s="254" t="s">
        <v>1</v>
      </c>
      <c r="F399" s="255" t="s">
        <v>2978</v>
      </c>
      <c r="G399" s="253"/>
      <c r="H399" s="254" t="s">
        <v>1</v>
      </c>
      <c r="I399" s="256"/>
      <c r="J399" s="253"/>
      <c r="K399" s="253"/>
      <c r="L399" s="257"/>
      <c r="M399" s="258"/>
      <c r="N399" s="259"/>
      <c r="O399" s="259"/>
      <c r="P399" s="259"/>
      <c r="Q399" s="259"/>
      <c r="R399" s="259"/>
      <c r="S399" s="259"/>
      <c r="T399" s="26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1" t="s">
        <v>201</v>
      </c>
      <c r="AU399" s="261" t="s">
        <v>212</v>
      </c>
      <c r="AV399" s="13" t="s">
        <v>81</v>
      </c>
      <c r="AW399" s="13" t="s">
        <v>30</v>
      </c>
      <c r="AX399" s="13" t="s">
        <v>73</v>
      </c>
      <c r="AY399" s="261" t="s">
        <v>191</v>
      </c>
    </row>
    <row r="400" s="14" customFormat="1">
      <c r="A400" s="14"/>
      <c r="B400" s="262"/>
      <c r="C400" s="263"/>
      <c r="D400" s="248" t="s">
        <v>201</v>
      </c>
      <c r="E400" s="264" t="s">
        <v>1</v>
      </c>
      <c r="F400" s="265" t="s">
        <v>2979</v>
      </c>
      <c r="G400" s="263"/>
      <c r="H400" s="266">
        <v>4.9699999999999998</v>
      </c>
      <c r="I400" s="267"/>
      <c r="J400" s="263"/>
      <c r="K400" s="263"/>
      <c r="L400" s="268"/>
      <c r="M400" s="269"/>
      <c r="N400" s="270"/>
      <c r="O400" s="270"/>
      <c r="P400" s="270"/>
      <c r="Q400" s="270"/>
      <c r="R400" s="270"/>
      <c r="S400" s="270"/>
      <c r="T400" s="27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72" t="s">
        <v>201</v>
      </c>
      <c r="AU400" s="272" t="s">
        <v>212</v>
      </c>
      <c r="AV400" s="14" t="s">
        <v>83</v>
      </c>
      <c r="AW400" s="14" t="s">
        <v>30</v>
      </c>
      <c r="AX400" s="14" t="s">
        <v>73</v>
      </c>
      <c r="AY400" s="272" t="s">
        <v>191</v>
      </c>
    </row>
    <row r="401" s="13" customFormat="1">
      <c r="A401" s="13"/>
      <c r="B401" s="252"/>
      <c r="C401" s="253"/>
      <c r="D401" s="248" t="s">
        <v>201</v>
      </c>
      <c r="E401" s="254" t="s">
        <v>1</v>
      </c>
      <c r="F401" s="255" t="s">
        <v>2980</v>
      </c>
      <c r="G401" s="253"/>
      <c r="H401" s="254" t="s">
        <v>1</v>
      </c>
      <c r="I401" s="256"/>
      <c r="J401" s="253"/>
      <c r="K401" s="253"/>
      <c r="L401" s="257"/>
      <c r="M401" s="258"/>
      <c r="N401" s="259"/>
      <c r="O401" s="259"/>
      <c r="P401" s="259"/>
      <c r="Q401" s="259"/>
      <c r="R401" s="259"/>
      <c r="S401" s="259"/>
      <c r="T401" s="26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61" t="s">
        <v>201</v>
      </c>
      <c r="AU401" s="261" t="s">
        <v>212</v>
      </c>
      <c r="AV401" s="13" t="s">
        <v>81</v>
      </c>
      <c r="AW401" s="13" t="s">
        <v>30</v>
      </c>
      <c r="AX401" s="13" t="s">
        <v>73</v>
      </c>
      <c r="AY401" s="261" t="s">
        <v>191</v>
      </c>
    </row>
    <row r="402" s="14" customFormat="1">
      <c r="A402" s="14"/>
      <c r="B402" s="262"/>
      <c r="C402" s="263"/>
      <c r="D402" s="248" t="s">
        <v>201</v>
      </c>
      <c r="E402" s="264" t="s">
        <v>1</v>
      </c>
      <c r="F402" s="265" t="s">
        <v>2981</v>
      </c>
      <c r="G402" s="263"/>
      <c r="H402" s="266">
        <v>44.729999999999997</v>
      </c>
      <c r="I402" s="267"/>
      <c r="J402" s="263"/>
      <c r="K402" s="263"/>
      <c r="L402" s="268"/>
      <c r="M402" s="269"/>
      <c r="N402" s="270"/>
      <c r="O402" s="270"/>
      <c r="P402" s="270"/>
      <c r="Q402" s="270"/>
      <c r="R402" s="270"/>
      <c r="S402" s="270"/>
      <c r="T402" s="271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72" t="s">
        <v>201</v>
      </c>
      <c r="AU402" s="272" t="s">
        <v>212</v>
      </c>
      <c r="AV402" s="14" t="s">
        <v>83</v>
      </c>
      <c r="AW402" s="14" t="s">
        <v>30</v>
      </c>
      <c r="AX402" s="14" t="s">
        <v>73</v>
      </c>
      <c r="AY402" s="272" t="s">
        <v>191</v>
      </c>
    </row>
    <row r="403" s="15" customFormat="1">
      <c r="A403" s="15"/>
      <c r="B403" s="273"/>
      <c r="C403" s="274"/>
      <c r="D403" s="248" t="s">
        <v>201</v>
      </c>
      <c r="E403" s="275" t="s">
        <v>1</v>
      </c>
      <c r="F403" s="276" t="s">
        <v>205</v>
      </c>
      <c r="G403" s="274"/>
      <c r="H403" s="277">
        <v>49.699999999999996</v>
      </c>
      <c r="I403" s="278"/>
      <c r="J403" s="274"/>
      <c r="K403" s="274"/>
      <c r="L403" s="279"/>
      <c r="M403" s="280"/>
      <c r="N403" s="281"/>
      <c r="O403" s="281"/>
      <c r="P403" s="281"/>
      <c r="Q403" s="281"/>
      <c r="R403" s="281"/>
      <c r="S403" s="281"/>
      <c r="T403" s="282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83" t="s">
        <v>201</v>
      </c>
      <c r="AU403" s="283" t="s">
        <v>212</v>
      </c>
      <c r="AV403" s="15" t="s">
        <v>198</v>
      </c>
      <c r="AW403" s="15" t="s">
        <v>30</v>
      </c>
      <c r="AX403" s="15" t="s">
        <v>81</v>
      </c>
      <c r="AY403" s="283" t="s">
        <v>191</v>
      </c>
    </row>
    <row r="404" s="2" customFormat="1" ht="16.5" customHeight="1">
      <c r="A404" s="39"/>
      <c r="B404" s="40"/>
      <c r="C404" s="285" t="s">
        <v>498</v>
      </c>
      <c r="D404" s="285" t="s">
        <v>341</v>
      </c>
      <c r="E404" s="286" t="s">
        <v>982</v>
      </c>
      <c r="F404" s="287" t="s">
        <v>2982</v>
      </c>
      <c r="G404" s="288" t="s">
        <v>314</v>
      </c>
      <c r="H404" s="289">
        <v>4.9699999999999998</v>
      </c>
      <c r="I404" s="290"/>
      <c r="J404" s="289">
        <f>ROUND(I404*H404,2)</f>
        <v>0</v>
      </c>
      <c r="K404" s="287" t="s">
        <v>1</v>
      </c>
      <c r="L404" s="291"/>
      <c r="M404" s="292" t="s">
        <v>1</v>
      </c>
      <c r="N404" s="293" t="s">
        <v>38</v>
      </c>
      <c r="O404" s="92"/>
      <c r="P404" s="244">
        <f>O404*H404</f>
        <v>0</v>
      </c>
      <c r="Q404" s="244">
        <v>0.14999999999999999</v>
      </c>
      <c r="R404" s="244">
        <f>Q404*H404</f>
        <v>0.74549999999999994</v>
      </c>
      <c r="S404" s="244">
        <v>0</v>
      </c>
      <c r="T404" s="245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46" t="s">
        <v>255</v>
      </c>
      <c r="AT404" s="246" t="s">
        <v>341</v>
      </c>
      <c r="AU404" s="246" t="s">
        <v>212</v>
      </c>
      <c r="AY404" s="18" t="s">
        <v>191</v>
      </c>
      <c r="BE404" s="247">
        <f>IF(N404="základní",J404,0)</f>
        <v>0</v>
      </c>
      <c r="BF404" s="247">
        <f>IF(N404="snížená",J404,0)</f>
        <v>0</v>
      </c>
      <c r="BG404" s="247">
        <f>IF(N404="zákl. přenesená",J404,0)</f>
        <v>0</v>
      </c>
      <c r="BH404" s="247">
        <f>IF(N404="sníž. přenesená",J404,0)</f>
        <v>0</v>
      </c>
      <c r="BI404" s="247">
        <f>IF(N404="nulová",J404,0)</f>
        <v>0</v>
      </c>
      <c r="BJ404" s="18" t="s">
        <v>81</v>
      </c>
      <c r="BK404" s="247">
        <f>ROUND(I404*H404,2)</f>
        <v>0</v>
      </c>
      <c r="BL404" s="18" t="s">
        <v>198</v>
      </c>
      <c r="BM404" s="246" t="s">
        <v>2983</v>
      </c>
    </row>
    <row r="405" s="2" customFormat="1">
      <c r="A405" s="39"/>
      <c r="B405" s="40"/>
      <c r="C405" s="41"/>
      <c r="D405" s="248" t="s">
        <v>200</v>
      </c>
      <c r="E405" s="41"/>
      <c r="F405" s="249" t="s">
        <v>2982</v>
      </c>
      <c r="G405" s="41"/>
      <c r="H405" s="41"/>
      <c r="I405" s="145"/>
      <c r="J405" s="41"/>
      <c r="K405" s="41"/>
      <c r="L405" s="45"/>
      <c r="M405" s="250"/>
      <c r="N405" s="251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200</v>
      </c>
      <c r="AU405" s="18" t="s">
        <v>212</v>
      </c>
    </row>
    <row r="406" s="13" customFormat="1">
      <c r="A406" s="13"/>
      <c r="B406" s="252"/>
      <c r="C406" s="253"/>
      <c r="D406" s="248" t="s">
        <v>201</v>
      </c>
      <c r="E406" s="254" t="s">
        <v>1</v>
      </c>
      <c r="F406" s="255" t="s">
        <v>2984</v>
      </c>
      <c r="G406" s="253"/>
      <c r="H406" s="254" t="s">
        <v>1</v>
      </c>
      <c r="I406" s="256"/>
      <c r="J406" s="253"/>
      <c r="K406" s="253"/>
      <c r="L406" s="257"/>
      <c r="M406" s="258"/>
      <c r="N406" s="259"/>
      <c r="O406" s="259"/>
      <c r="P406" s="259"/>
      <c r="Q406" s="259"/>
      <c r="R406" s="259"/>
      <c r="S406" s="259"/>
      <c r="T406" s="26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1" t="s">
        <v>201</v>
      </c>
      <c r="AU406" s="261" t="s">
        <v>212</v>
      </c>
      <c r="AV406" s="13" t="s">
        <v>81</v>
      </c>
      <c r="AW406" s="13" t="s">
        <v>30</v>
      </c>
      <c r="AX406" s="13" t="s">
        <v>73</v>
      </c>
      <c r="AY406" s="261" t="s">
        <v>191</v>
      </c>
    </row>
    <row r="407" s="14" customFormat="1">
      <c r="A407" s="14"/>
      <c r="B407" s="262"/>
      <c r="C407" s="263"/>
      <c r="D407" s="248" t="s">
        <v>201</v>
      </c>
      <c r="E407" s="264" t="s">
        <v>1</v>
      </c>
      <c r="F407" s="265" t="s">
        <v>2979</v>
      </c>
      <c r="G407" s="263"/>
      <c r="H407" s="266">
        <v>4.9699999999999998</v>
      </c>
      <c r="I407" s="267"/>
      <c r="J407" s="263"/>
      <c r="K407" s="263"/>
      <c r="L407" s="268"/>
      <c r="M407" s="269"/>
      <c r="N407" s="270"/>
      <c r="O407" s="270"/>
      <c r="P407" s="270"/>
      <c r="Q407" s="270"/>
      <c r="R407" s="270"/>
      <c r="S407" s="270"/>
      <c r="T407" s="27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72" t="s">
        <v>201</v>
      </c>
      <c r="AU407" s="272" t="s">
        <v>212</v>
      </c>
      <c r="AV407" s="14" t="s">
        <v>83</v>
      </c>
      <c r="AW407" s="14" t="s">
        <v>30</v>
      </c>
      <c r="AX407" s="14" t="s">
        <v>73</v>
      </c>
      <c r="AY407" s="272" t="s">
        <v>191</v>
      </c>
    </row>
    <row r="408" s="15" customFormat="1">
      <c r="A408" s="15"/>
      <c r="B408" s="273"/>
      <c r="C408" s="274"/>
      <c r="D408" s="248" t="s">
        <v>201</v>
      </c>
      <c r="E408" s="275" t="s">
        <v>1</v>
      </c>
      <c r="F408" s="276" t="s">
        <v>205</v>
      </c>
      <c r="G408" s="274"/>
      <c r="H408" s="277">
        <v>4.9699999999999998</v>
      </c>
      <c r="I408" s="278"/>
      <c r="J408" s="274"/>
      <c r="K408" s="274"/>
      <c r="L408" s="279"/>
      <c r="M408" s="280"/>
      <c r="N408" s="281"/>
      <c r="O408" s="281"/>
      <c r="P408" s="281"/>
      <c r="Q408" s="281"/>
      <c r="R408" s="281"/>
      <c r="S408" s="281"/>
      <c r="T408" s="282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83" t="s">
        <v>201</v>
      </c>
      <c r="AU408" s="283" t="s">
        <v>212</v>
      </c>
      <c r="AV408" s="15" t="s">
        <v>198</v>
      </c>
      <c r="AW408" s="15" t="s">
        <v>30</v>
      </c>
      <c r="AX408" s="15" t="s">
        <v>81</v>
      </c>
      <c r="AY408" s="283" t="s">
        <v>191</v>
      </c>
    </row>
    <row r="409" s="2" customFormat="1" ht="21.75" customHeight="1">
      <c r="A409" s="39"/>
      <c r="B409" s="40"/>
      <c r="C409" s="236" t="s">
        <v>503</v>
      </c>
      <c r="D409" s="236" t="s">
        <v>194</v>
      </c>
      <c r="E409" s="237" t="s">
        <v>2985</v>
      </c>
      <c r="F409" s="238" t="s">
        <v>990</v>
      </c>
      <c r="G409" s="239" t="s">
        <v>314</v>
      </c>
      <c r="H409" s="240">
        <v>5.5</v>
      </c>
      <c r="I409" s="241"/>
      <c r="J409" s="240">
        <f>ROUND(I409*H409,2)</f>
        <v>0</v>
      </c>
      <c r="K409" s="238" t="s">
        <v>275</v>
      </c>
      <c r="L409" s="45"/>
      <c r="M409" s="242" t="s">
        <v>1</v>
      </c>
      <c r="N409" s="243" t="s">
        <v>38</v>
      </c>
      <c r="O409" s="92"/>
      <c r="P409" s="244">
        <f>O409*H409</f>
        <v>0</v>
      </c>
      <c r="Q409" s="244">
        <v>0.15540000000000001</v>
      </c>
      <c r="R409" s="244">
        <f>Q409*H409</f>
        <v>0.85470000000000002</v>
      </c>
      <c r="S409" s="244">
        <v>0</v>
      </c>
      <c r="T409" s="245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6" t="s">
        <v>198</v>
      </c>
      <c r="AT409" s="246" t="s">
        <v>194</v>
      </c>
      <c r="AU409" s="246" t="s">
        <v>212</v>
      </c>
      <c r="AY409" s="18" t="s">
        <v>191</v>
      </c>
      <c r="BE409" s="247">
        <f>IF(N409="základní",J409,0)</f>
        <v>0</v>
      </c>
      <c r="BF409" s="247">
        <f>IF(N409="snížená",J409,0)</f>
        <v>0</v>
      </c>
      <c r="BG409" s="247">
        <f>IF(N409="zákl. přenesená",J409,0)</f>
        <v>0</v>
      </c>
      <c r="BH409" s="247">
        <f>IF(N409="sníž. přenesená",J409,0)</f>
        <v>0</v>
      </c>
      <c r="BI409" s="247">
        <f>IF(N409="nulová",J409,0)</f>
        <v>0</v>
      </c>
      <c r="BJ409" s="18" t="s">
        <v>81</v>
      </c>
      <c r="BK409" s="247">
        <f>ROUND(I409*H409,2)</f>
        <v>0</v>
      </c>
      <c r="BL409" s="18" t="s">
        <v>198</v>
      </c>
      <c r="BM409" s="246" t="s">
        <v>2986</v>
      </c>
    </row>
    <row r="410" s="2" customFormat="1">
      <c r="A410" s="39"/>
      <c r="B410" s="40"/>
      <c r="C410" s="41"/>
      <c r="D410" s="248" t="s">
        <v>200</v>
      </c>
      <c r="E410" s="41"/>
      <c r="F410" s="249" t="s">
        <v>2987</v>
      </c>
      <c r="G410" s="41"/>
      <c r="H410" s="41"/>
      <c r="I410" s="145"/>
      <c r="J410" s="41"/>
      <c r="K410" s="41"/>
      <c r="L410" s="45"/>
      <c r="M410" s="250"/>
      <c r="N410" s="251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200</v>
      </c>
      <c r="AU410" s="18" t="s">
        <v>212</v>
      </c>
    </row>
    <row r="411" s="13" customFormat="1">
      <c r="A411" s="13"/>
      <c r="B411" s="252"/>
      <c r="C411" s="253"/>
      <c r="D411" s="248" t="s">
        <v>201</v>
      </c>
      <c r="E411" s="254" t="s">
        <v>1</v>
      </c>
      <c r="F411" s="255" t="s">
        <v>2988</v>
      </c>
      <c r="G411" s="253"/>
      <c r="H411" s="254" t="s">
        <v>1</v>
      </c>
      <c r="I411" s="256"/>
      <c r="J411" s="253"/>
      <c r="K411" s="253"/>
      <c r="L411" s="257"/>
      <c r="M411" s="258"/>
      <c r="N411" s="259"/>
      <c r="O411" s="259"/>
      <c r="P411" s="259"/>
      <c r="Q411" s="259"/>
      <c r="R411" s="259"/>
      <c r="S411" s="259"/>
      <c r="T411" s="26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1" t="s">
        <v>201</v>
      </c>
      <c r="AU411" s="261" t="s">
        <v>212</v>
      </c>
      <c r="AV411" s="13" t="s">
        <v>81</v>
      </c>
      <c r="AW411" s="13" t="s">
        <v>30</v>
      </c>
      <c r="AX411" s="13" t="s">
        <v>73</v>
      </c>
      <c r="AY411" s="261" t="s">
        <v>191</v>
      </c>
    </row>
    <row r="412" s="14" customFormat="1">
      <c r="A412" s="14"/>
      <c r="B412" s="262"/>
      <c r="C412" s="263"/>
      <c r="D412" s="248" t="s">
        <v>201</v>
      </c>
      <c r="E412" s="264" t="s">
        <v>1</v>
      </c>
      <c r="F412" s="265" t="s">
        <v>2989</v>
      </c>
      <c r="G412" s="263"/>
      <c r="H412" s="266">
        <v>5.5</v>
      </c>
      <c r="I412" s="267"/>
      <c r="J412" s="263"/>
      <c r="K412" s="263"/>
      <c r="L412" s="268"/>
      <c r="M412" s="269"/>
      <c r="N412" s="270"/>
      <c r="O412" s="270"/>
      <c r="P412" s="270"/>
      <c r="Q412" s="270"/>
      <c r="R412" s="270"/>
      <c r="S412" s="270"/>
      <c r="T412" s="271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72" t="s">
        <v>201</v>
      </c>
      <c r="AU412" s="272" t="s">
        <v>212</v>
      </c>
      <c r="AV412" s="14" t="s">
        <v>83</v>
      </c>
      <c r="AW412" s="14" t="s">
        <v>30</v>
      </c>
      <c r="AX412" s="14" t="s">
        <v>73</v>
      </c>
      <c r="AY412" s="272" t="s">
        <v>191</v>
      </c>
    </row>
    <row r="413" s="15" customFormat="1">
      <c r="A413" s="15"/>
      <c r="B413" s="273"/>
      <c r="C413" s="274"/>
      <c r="D413" s="248" t="s">
        <v>201</v>
      </c>
      <c r="E413" s="275" t="s">
        <v>1</v>
      </c>
      <c r="F413" s="276" t="s">
        <v>205</v>
      </c>
      <c r="G413" s="274"/>
      <c r="H413" s="277">
        <v>5.5</v>
      </c>
      <c r="I413" s="278"/>
      <c r="J413" s="274"/>
      <c r="K413" s="274"/>
      <c r="L413" s="279"/>
      <c r="M413" s="280"/>
      <c r="N413" s="281"/>
      <c r="O413" s="281"/>
      <c r="P413" s="281"/>
      <c r="Q413" s="281"/>
      <c r="R413" s="281"/>
      <c r="S413" s="281"/>
      <c r="T413" s="282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83" t="s">
        <v>201</v>
      </c>
      <c r="AU413" s="283" t="s">
        <v>212</v>
      </c>
      <c r="AV413" s="15" t="s">
        <v>198</v>
      </c>
      <c r="AW413" s="15" t="s">
        <v>30</v>
      </c>
      <c r="AX413" s="15" t="s">
        <v>81</v>
      </c>
      <c r="AY413" s="283" t="s">
        <v>191</v>
      </c>
    </row>
    <row r="414" s="2" customFormat="1" ht="21.75" customHeight="1">
      <c r="A414" s="39"/>
      <c r="B414" s="40"/>
      <c r="C414" s="285" t="s">
        <v>513</v>
      </c>
      <c r="D414" s="285" t="s">
        <v>341</v>
      </c>
      <c r="E414" s="286" t="s">
        <v>2990</v>
      </c>
      <c r="F414" s="287" t="s">
        <v>2991</v>
      </c>
      <c r="G414" s="288" t="s">
        <v>314</v>
      </c>
      <c r="H414" s="289">
        <v>5.5</v>
      </c>
      <c r="I414" s="290"/>
      <c r="J414" s="289">
        <f>ROUND(I414*H414,2)</f>
        <v>0</v>
      </c>
      <c r="K414" s="287" t="s">
        <v>275</v>
      </c>
      <c r="L414" s="291"/>
      <c r="M414" s="292" t="s">
        <v>1</v>
      </c>
      <c r="N414" s="293" t="s">
        <v>38</v>
      </c>
      <c r="O414" s="92"/>
      <c r="P414" s="244">
        <f>O414*H414</f>
        <v>0</v>
      </c>
      <c r="Q414" s="244">
        <v>0.048300000000000003</v>
      </c>
      <c r="R414" s="244">
        <f>Q414*H414</f>
        <v>0.26565</v>
      </c>
      <c r="S414" s="244">
        <v>0</v>
      </c>
      <c r="T414" s="245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46" t="s">
        <v>255</v>
      </c>
      <c r="AT414" s="246" t="s">
        <v>341</v>
      </c>
      <c r="AU414" s="246" t="s">
        <v>212</v>
      </c>
      <c r="AY414" s="18" t="s">
        <v>191</v>
      </c>
      <c r="BE414" s="247">
        <f>IF(N414="základní",J414,0)</f>
        <v>0</v>
      </c>
      <c r="BF414" s="247">
        <f>IF(N414="snížená",J414,0)</f>
        <v>0</v>
      </c>
      <c r="BG414" s="247">
        <f>IF(N414="zákl. přenesená",J414,0)</f>
        <v>0</v>
      </c>
      <c r="BH414" s="247">
        <f>IF(N414="sníž. přenesená",J414,0)</f>
        <v>0</v>
      </c>
      <c r="BI414" s="247">
        <f>IF(N414="nulová",J414,0)</f>
        <v>0</v>
      </c>
      <c r="BJ414" s="18" t="s">
        <v>81</v>
      </c>
      <c r="BK414" s="247">
        <f>ROUND(I414*H414,2)</f>
        <v>0</v>
      </c>
      <c r="BL414" s="18" t="s">
        <v>198</v>
      </c>
      <c r="BM414" s="246" t="s">
        <v>2992</v>
      </c>
    </row>
    <row r="415" s="2" customFormat="1">
      <c r="A415" s="39"/>
      <c r="B415" s="40"/>
      <c r="C415" s="41"/>
      <c r="D415" s="248" t="s">
        <v>200</v>
      </c>
      <c r="E415" s="41"/>
      <c r="F415" s="249" t="s">
        <v>2991</v>
      </c>
      <c r="G415" s="41"/>
      <c r="H415" s="41"/>
      <c r="I415" s="145"/>
      <c r="J415" s="41"/>
      <c r="K415" s="41"/>
      <c r="L415" s="45"/>
      <c r="M415" s="250"/>
      <c r="N415" s="251"/>
      <c r="O415" s="92"/>
      <c r="P415" s="92"/>
      <c r="Q415" s="92"/>
      <c r="R415" s="92"/>
      <c r="S415" s="92"/>
      <c r="T415" s="93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200</v>
      </c>
      <c r="AU415" s="18" t="s">
        <v>212</v>
      </c>
    </row>
    <row r="416" s="13" customFormat="1">
      <c r="A416" s="13"/>
      <c r="B416" s="252"/>
      <c r="C416" s="253"/>
      <c r="D416" s="248" t="s">
        <v>201</v>
      </c>
      <c r="E416" s="254" t="s">
        <v>1</v>
      </c>
      <c r="F416" s="255" t="s">
        <v>2993</v>
      </c>
      <c r="G416" s="253"/>
      <c r="H416" s="254" t="s">
        <v>1</v>
      </c>
      <c r="I416" s="256"/>
      <c r="J416" s="253"/>
      <c r="K416" s="253"/>
      <c r="L416" s="257"/>
      <c r="M416" s="258"/>
      <c r="N416" s="259"/>
      <c r="O416" s="259"/>
      <c r="P416" s="259"/>
      <c r="Q416" s="259"/>
      <c r="R416" s="259"/>
      <c r="S416" s="259"/>
      <c r="T416" s="26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1" t="s">
        <v>201</v>
      </c>
      <c r="AU416" s="261" t="s">
        <v>212</v>
      </c>
      <c r="AV416" s="13" t="s">
        <v>81</v>
      </c>
      <c r="AW416" s="13" t="s">
        <v>30</v>
      </c>
      <c r="AX416" s="13" t="s">
        <v>73</v>
      </c>
      <c r="AY416" s="261" t="s">
        <v>191</v>
      </c>
    </row>
    <row r="417" s="13" customFormat="1">
      <c r="A417" s="13"/>
      <c r="B417" s="252"/>
      <c r="C417" s="253"/>
      <c r="D417" s="248" t="s">
        <v>201</v>
      </c>
      <c r="E417" s="254" t="s">
        <v>1</v>
      </c>
      <c r="F417" s="255" t="s">
        <v>2988</v>
      </c>
      <c r="G417" s="253"/>
      <c r="H417" s="254" t="s">
        <v>1</v>
      </c>
      <c r="I417" s="256"/>
      <c r="J417" s="253"/>
      <c r="K417" s="253"/>
      <c r="L417" s="257"/>
      <c r="M417" s="258"/>
      <c r="N417" s="259"/>
      <c r="O417" s="259"/>
      <c r="P417" s="259"/>
      <c r="Q417" s="259"/>
      <c r="R417" s="259"/>
      <c r="S417" s="259"/>
      <c r="T417" s="26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1" t="s">
        <v>201</v>
      </c>
      <c r="AU417" s="261" t="s">
        <v>212</v>
      </c>
      <c r="AV417" s="13" t="s">
        <v>81</v>
      </c>
      <c r="AW417" s="13" t="s">
        <v>30</v>
      </c>
      <c r="AX417" s="13" t="s">
        <v>73</v>
      </c>
      <c r="AY417" s="261" t="s">
        <v>191</v>
      </c>
    </row>
    <row r="418" s="14" customFormat="1">
      <c r="A418" s="14"/>
      <c r="B418" s="262"/>
      <c r="C418" s="263"/>
      <c r="D418" s="248" t="s">
        <v>201</v>
      </c>
      <c r="E418" s="264" t="s">
        <v>1</v>
      </c>
      <c r="F418" s="265" t="s">
        <v>2989</v>
      </c>
      <c r="G418" s="263"/>
      <c r="H418" s="266">
        <v>5.5</v>
      </c>
      <c r="I418" s="267"/>
      <c r="J418" s="263"/>
      <c r="K418" s="263"/>
      <c r="L418" s="268"/>
      <c r="M418" s="269"/>
      <c r="N418" s="270"/>
      <c r="O418" s="270"/>
      <c r="P418" s="270"/>
      <c r="Q418" s="270"/>
      <c r="R418" s="270"/>
      <c r="S418" s="270"/>
      <c r="T418" s="271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72" t="s">
        <v>201</v>
      </c>
      <c r="AU418" s="272" t="s">
        <v>212</v>
      </c>
      <c r="AV418" s="14" t="s">
        <v>83</v>
      </c>
      <c r="AW418" s="14" t="s">
        <v>30</v>
      </c>
      <c r="AX418" s="14" t="s">
        <v>73</v>
      </c>
      <c r="AY418" s="272" t="s">
        <v>191</v>
      </c>
    </row>
    <row r="419" s="15" customFormat="1">
      <c r="A419" s="15"/>
      <c r="B419" s="273"/>
      <c r="C419" s="274"/>
      <c r="D419" s="248" t="s">
        <v>201</v>
      </c>
      <c r="E419" s="275" t="s">
        <v>1</v>
      </c>
      <c r="F419" s="276" t="s">
        <v>205</v>
      </c>
      <c r="G419" s="274"/>
      <c r="H419" s="277">
        <v>5.5</v>
      </c>
      <c r="I419" s="278"/>
      <c r="J419" s="274"/>
      <c r="K419" s="274"/>
      <c r="L419" s="279"/>
      <c r="M419" s="280"/>
      <c r="N419" s="281"/>
      <c r="O419" s="281"/>
      <c r="P419" s="281"/>
      <c r="Q419" s="281"/>
      <c r="R419" s="281"/>
      <c r="S419" s="281"/>
      <c r="T419" s="282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83" t="s">
        <v>201</v>
      </c>
      <c r="AU419" s="283" t="s">
        <v>212</v>
      </c>
      <c r="AV419" s="15" t="s">
        <v>198</v>
      </c>
      <c r="AW419" s="15" t="s">
        <v>30</v>
      </c>
      <c r="AX419" s="15" t="s">
        <v>81</v>
      </c>
      <c r="AY419" s="283" t="s">
        <v>191</v>
      </c>
    </row>
    <row r="420" s="2" customFormat="1" ht="21.75" customHeight="1">
      <c r="A420" s="39"/>
      <c r="B420" s="40"/>
      <c r="C420" s="236" t="s">
        <v>519</v>
      </c>
      <c r="D420" s="236" t="s">
        <v>194</v>
      </c>
      <c r="E420" s="237" t="s">
        <v>2994</v>
      </c>
      <c r="F420" s="238" t="s">
        <v>2995</v>
      </c>
      <c r="G420" s="239" t="s">
        <v>314</v>
      </c>
      <c r="H420" s="240">
        <v>6.7999999999999998</v>
      </c>
      <c r="I420" s="241"/>
      <c r="J420" s="240">
        <f>ROUND(I420*H420,2)</f>
        <v>0</v>
      </c>
      <c r="K420" s="238" t="s">
        <v>275</v>
      </c>
      <c r="L420" s="45"/>
      <c r="M420" s="242" t="s">
        <v>1</v>
      </c>
      <c r="N420" s="243" t="s">
        <v>38</v>
      </c>
      <c r="O420" s="92"/>
      <c r="P420" s="244">
        <f>O420*H420</f>
        <v>0</v>
      </c>
      <c r="Q420" s="244">
        <v>0.1295</v>
      </c>
      <c r="R420" s="244">
        <f>Q420*H420</f>
        <v>0.88060000000000005</v>
      </c>
      <c r="S420" s="244">
        <v>0</v>
      </c>
      <c r="T420" s="245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46" t="s">
        <v>198</v>
      </c>
      <c r="AT420" s="246" t="s">
        <v>194</v>
      </c>
      <c r="AU420" s="246" t="s">
        <v>212</v>
      </c>
      <c r="AY420" s="18" t="s">
        <v>191</v>
      </c>
      <c r="BE420" s="247">
        <f>IF(N420="základní",J420,0)</f>
        <v>0</v>
      </c>
      <c r="BF420" s="247">
        <f>IF(N420="snížená",J420,0)</f>
        <v>0</v>
      </c>
      <c r="BG420" s="247">
        <f>IF(N420="zákl. přenesená",J420,0)</f>
        <v>0</v>
      </c>
      <c r="BH420" s="247">
        <f>IF(N420="sníž. přenesená",J420,0)</f>
        <v>0</v>
      </c>
      <c r="BI420" s="247">
        <f>IF(N420="nulová",J420,0)</f>
        <v>0</v>
      </c>
      <c r="BJ420" s="18" t="s">
        <v>81</v>
      </c>
      <c r="BK420" s="247">
        <f>ROUND(I420*H420,2)</f>
        <v>0</v>
      </c>
      <c r="BL420" s="18" t="s">
        <v>198</v>
      </c>
      <c r="BM420" s="246" t="s">
        <v>2996</v>
      </c>
    </row>
    <row r="421" s="2" customFormat="1">
      <c r="A421" s="39"/>
      <c r="B421" s="40"/>
      <c r="C421" s="41"/>
      <c r="D421" s="248" t="s">
        <v>200</v>
      </c>
      <c r="E421" s="41"/>
      <c r="F421" s="249" t="s">
        <v>2997</v>
      </c>
      <c r="G421" s="41"/>
      <c r="H421" s="41"/>
      <c r="I421" s="145"/>
      <c r="J421" s="41"/>
      <c r="K421" s="41"/>
      <c r="L421" s="45"/>
      <c r="M421" s="250"/>
      <c r="N421" s="251"/>
      <c r="O421" s="92"/>
      <c r="P421" s="92"/>
      <c r="Q421" s="92"/>
      <c r="R421" s="92"/>
      <c r="S421" s="92"/>
      <c r="T421" s="93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200</v>
      </c>
      <c r="AU421" s="18" t="s">
        <v>212</v>
      </c>
    </row>
    <row r="422" s="13" customFormat="1">
      <c r="A422" s="13"/>
      <c r="B422" s="252"/>
      <c r="C422" s="253"/>
      <c r="D422" s="248" t="s">
        <v>201</v>
      </c>
      <c r="E422" s="254" t="s">
        <v>1</v>
      </c>
      <c r="F422" s="255" t="s">
        <v>2998</v>
      </c>
      <c r="G422" s="253"/>
      <c r="H422" s="254" t="s">
        <v>1</v>
      </c>
      <c r="I422" s="256"/>
      <c r="J422" s="253"/>
      <c r="K422" s="253"/>
      <c r="L422" s="257"/>
      <c r="M422" s="258"/>
      <c r="N422" s="259"/>
      <c r="O422" s="259"/>
      <c r="P422" s="259"/>
      <c r="Q422" s="259"/>
      <c r="R422" s="259"/>
      <c r="S422" s="259"/>
      <c r="T422" s="26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1" t="s">
        <v>201</v>
      </c>
      <c r="AU422" s="261" t="s">
        <v>212</v>
      </c>
      <c r="AV422" s="13" t="s">
        <v>81</v>
      </c>
      <c r="AW422" s="13" t="s">
        <v>30</v>
      </c>
      <c r="AX422" s="13" t="s">
        <v>73</v>
      </c>
      <c r="AY422" s="261" t="s">
        <v>191</v>
      </c>
    </row>
    <row r="423" s="14" customFormat="1">
      <c r="A423" s="14"/>
      <c r="B423" s="262"/>
      <c r="C423" s="263"/>
      <c r="D423" s="248" t="s">
        <v>201</v>
      </c>
      <c r="E423" s="264" t="s">
        <v>1</v>
      </c>
      <c r="F423" s="265" t="s">
        <v>2999</v>
      </c>
      <c r="G423" s="263"/>
      <c r="H423" s="266">
        <v>6.7999999999999998</v>
      </c>
      <c r="I423" s="267"/>
      <c r="J423" s="263"/>
      <c r="K423" s="263"/>
      <c r="L423" s="268"/>
      <c r="M423" s="269"/>
      <c r="N423" s="270"/>
      <c r="O423" s="270"/>
      <c r="P423" s="270"/>
      <c r="Q423" s="270"/>
      <c r="R423" s="270"/>
      <c r="S423" s="270"/>
      <c r="T423" s="271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72" t="s">
        <v>201</v>
      </c>
      <c r="AU423" s="272" t="s">
        <v>212</v>
      </c>
      <c r="AV423" s="14" t="s">
        <v>83</v>
      </c>
      <c r="AW423" s="14" t="s">
        <v>30</v>
      </c>
      <c r="AX423" s="14" t="s">
        <v>73</v>
      </c>
      <c r="AY423" s="272" t="s">
        <v>191</v>
      </c>
    </row>
    <row r="424" s="15" customFormat="1">
      <c r="A424" s="15"/>
      <c r="B424" s="273"/>
      <c r="C424" s="274"/>
      <c r="D424" s="248" t="s">
        <v>201</v>
      </c>
      <c r="E424" s="275" t="s">
        <v>1</v>
      </c>
      <c r="F424" s="276" t="s">
        <v>205</v>
      </c>
      <c r="G424" s="274"/>
      <c r="H424" s="277">
        <v>6.7999999999999998</v>
      </c>
      <c r="I424" s="278"/>
      <c r="J424" s="274"/>
      <c r="K424" s="274"/>
      <c r="L424" s="279"/>
      <c r="M424" s="280"/>
      <c r="N424" s="281"/>
      <c r="O424" s="281"/>
      <c r="P424" s="281"/>
      <c r="Q424" s="281"/>
      <c r="R424" s="281"/>
      <c r="S424" s="281"/>
      <c r="T424" s="282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83" t="s">
        <v>201</v>
      </c>
      <c r="AU424" s="283" t="s">
        <v>212</v>
      </c>
      <c r="AV424" s="15" t="s">
        <v>198</v>
      </c>
      <c r="AW424" s="15" t="s">
        <v>30</v>
      </c>
      <c r="AX424" s="15" t="s">
        <v>81</v>
      </c>
      <c r="AY424" s="283" t="s">
        <v>191</v>
      </c>
    </row>
    <row r="425" s="2" customFormat="1" ht="16.5" customHeight="1">
      <c r="A425" s="39"/>
      <c r="B425" s="40"/>
      <c r="C425" s="285" t="s">
        <v>530</v>
      </c>
      <c r="D425" s="285" t="s">
        <v>341</v>
      </c>
      <c r="E425" s="286" t="s">
        <v>3000</v>
      </c>
      <c r="F425" s="287" t="s">
        <v>3001</v>
      </c>
      <c r="G425" s="288" t="s">
        <v>314</v>
      </c>
      <c r="H425" s="289">
        <v>6.7999999999999998</v>
      </c>
      <c r="I425" s="290"/>
      <c r="J425" s="289">
        <f>ROUND(I425*H425,2)</f>
        <v>0</v>
      </c>
      <c r="K425" s="287" t="s">
        <v>275</v>
      </c>
      <c r="L425" s="291"/>
      <c r="M425" s="292" t="s">
        <v>1</v>
      </c>
      <c r="N425" s="293" t="s">
        <v>38</v>
      </c>
      <c r="O425" s="92"/>
      <c r="P425" s="244">
        <f>O425*H425</f>
        <v>0</v>
      </c>
      <c r="Q425" s="244">
        <v>0.058000000000000003</v>
      </c>
      <c r="R425" s="244">
        <f>Q425*H425</f>
        <v>0.39440000000000003</v>
      </c>
      <c r="S425" s="244">
        <v>0</v>
      </c>
      <c r="T425" s="245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46" t="s">
        <v>255</v>
      </c>
      <c r="AT425" s="246" t="s">
        <v>341</v>
      </c>
      <c r="AU425" s="246" t="s">
        <v>212</v>
      </c>
      <c r="AY425" s="18" t="s">
        <v>191</v>
      </c>
      <c r="BE425" s="247">
        <f>IF(N425="základní",J425,0)</f>
        <v>0</v>
      </c>
      <c r="BF425" s="247">
        <f>IF(N425="snížená",J425,0)</f>
        <v>0</v>
      </c>
      <c r="BG425" s="247">
        <f>IF(N425="zákl. přenesená",J425,0)</f>
        <v>0</v>
      </c>
      <c r="BH425" s="247">
        <f>IF(N425="sníž. přenesená",J425,0)</f>
        <v>0</v>
      </c>
      <c r="BI425" s="247">
        <f>IF(N425="nulová",J425,0)</f>
        <v>0</v>
      </c>
      <c r="BJ425" s="18" t="s">
        <v>81</v>
      </c>
      <c r="BK425" s="247">
        <f>ROUND(I425*H425,2)</f>
        <v>0</v>
      </c>
      <c r="BL425" s="18" t="s">
        <v>198</v>
      </c>
      <c r="BM425" s="246" t="s">
        <v>3002</v>
      </c>
    </row>
    <row r="426" s="2" customFormat="1">
      <c r="A426" s="39"/>
      <c r="B426" s="40"/>
      <c r="C426" s="41"/>
      <c r="D426" s="248" t="s">
        <v>200</v>
      </c>
      <c r="E426" s="41"/>
      <c r="F426" s="249" t="s">
        <v>3001</v>
      </c>
      <c r="G426" s="41"/>
      <c r="H426" s="41"/>
      <c r="I426" s="145"/>
      <c r="J426" s="41"/>
      <c r="K426" s="41"/>
      <c r="L426" s="45"/>
      <c r="M426" s="250"/>
      <c r="N426" s="251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200</v>
      </c>
      <c r="AU426" s="18" t="s">
        <v>212</v>
      </c>
    </row>
    <row r="427" s="13" customFormat="1">
      <c r="A427" s="13"/>
      <c r="B427" s="252"/>
      <c r="C427" s="253"/>
      <c r="D427" s="248" t="s">
        <v>201</v>
      </c>
      <c r="E427" s="254" t="s">
        <v>1</v>
      </c>
      <c r="F427" s="255" t="s">
        <v>3003</v>
      </c>
      <c r="G427" s="253"/>
      <c r="H427" s="254" t="s">
        <v>1</v>
      </c>
      <c r="I427" s="256"/>
      <c r="J427" s="253"/>
      <c r="K427" s="253"/>
      <c r="L427" s="257"/>
      <c r="M427" s="258"/>
      <c r="N427" s="259"/>
      <c r="O427" s="259"/>
      <c r="P427" s="259"/>
      <c r="Q427" s="259"/>
      <c r="R427" s="259"/>
      <c r="S427" s="259"/>
      <c r="T427" s="26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1" t="s">
        <v>201</v>
      </c>
      <c r="AU427" s="261" t="s">
        <v>212</v>
      </c>
      <c r="AV427" s="13" t="s">
        <v>81</v>
      </c>
      <c r="AW427" s="13" t="s">
        <v>30</v>
      </c>
      <c r="AX427" s="13" t="s">
        <v>73</v>
      </c>
      <c r="AY427" s="261" t="s">
        <v>191</v>
      </c>
    </row>
    <row r="428" s="13" customFormat="1">
      <c r="A428" s="13"/>
      <c r="B428" s="252"/>
      <c r="C428" s="253"/>
      <c r="D428" s="248" t="s">
        <v>201</v>
      </c>
      <c r="E428" s="254" t="s">
        <v>1</v>
      </c>
      <c r="F428" s="255" t="s">
        <v>2998</v>
      </c>
      <c r="G428" s="253"/>
      <c r="H428" s="254" t="s">
        <v>1</v>
      </c>
      <c r="I428" s="256"/>
      <c r="J428" s="253"/>
      <c r="K428" s="253"/>
      <c r="L428" s="257"/>
      <c r="M428" s="258"/>
      <c r="N428" s="259"/>
      <c r="O428" s="259"/>
      <c r="P428" s="259"/>
      <c r="Q428" s="259"/>
      <c r="R428" s="259"/>
      <c r="S428" s="259"/>
      <c r="T428" s="26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61" t="s">
        <v>201</v>
      </c>
      <c r="AU428" s="261" t="s">
        <v>212</v>
      </c>
      <c r="AV428" s="13" t="s">
        <v>81</v>
      </c>
      <c r="AW428" s="13" t="s">
        <v>30</v>
      </c>
      <c r="AX428" s="13" t="s">
        <v>73</v>
      </c>
      <c r="AY428" s="261" t="s">
        <v>191</v>
      </c>
    </row>
    <row r="429" s="14" customFormat="1">
      <c r="A429" s="14"/>
      <c r="B429" s="262"/>
      <c r="C429" s="263"/>
      <c r="D429" s="248" t="s">
        <v>201</v>
      </c>
      <c r="E429" s="264" t="s">
        <v>1</v>
      </c>
      <c r="F429" s="265" t="s">
        <v>2999</v>
      </c>
      <c r="G429" s="263"/>
      <c r="H429" s="266">
        <v>6.7999999999999998</v>
      </c>
      <c r="I429" s="267"/>
      <c r="J429" s="263"/>
      <c r="K429" s="263"/>
      <c r="L429" s="268"/>
      <c r="M429" s="269"/>
      <c r="N429" s="270"/>
      <c r="O429" s="270"/>
      <c r="P429" s="270"/>
      <c r="Q429" s="270"/>
      <c r="R429" s="270"/>
      <c r="S429" s="270"/>
      <c r="T429" s="27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72" t="s">
        <v>201</v>
      </c>
      <c r="AU429" s="272" t="s">
        <v>212</v>
      </c>
      <c r="AV429" s="14" t="s">
        <v>83</v>
      </c>
      <c r="AW429" s="14" t="s">
        <v>30</v>
      </c>
      <c r="AX429" s="14" t="s">
        <v>73</v>
      </c>
      <c r="AY429" s="272" t="s">
        <v>191</v>
      </c>
    </row>
    <row r="430" s="15" customFormat="1">
      <c r="A430" s="15"/>
      <c r="B430" s="273"/>
      <c r="C430" s="274"/>
      <c r="D430" s="248" t="s">
        <v>201</v>
      </c>
      <c r="E430" s="275" t="s">
        <v>1</v>
      </c>
      <c r="F430" s="276" t="s">
        <v>205</v>
      </c>
      <c r="G430" s="274"/>
      <c r="H430" s="277">
        <v>6.7999999999999998</v>
      </c>
      <c r="I430" s="278"/>
      <c r="J430" s="274"/>
      <c r="K430" s="274"/>
      <c r="L430" s="279"/>
      <c r="M430" s="280"/>
      <c r="N430" s="281"/>
      <c r="O430" s="281"/>
      <c r="P430" s="281"/>
      <c r="Q430" s="281"/>
      <c r="R430" s="281"/>
      <c r="S430" s="281"/>
      <c r="T430" s="282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83" t="s">
        <v>201</v>
      </c>
      <c r="AU430" s="283" t="s">
        <v>212</v>
      </c>
      <c r="AV430" s="15" t="s">
        <v>198</v>
      </c>
      <c r="AW430" s="15" t="s">
        <v>30</v>
      </c>
      <c r="AX430" s="15" t="s">
        <v>81</v>
      </c>
      <c r="AY430" s="283" t="s">
        <v>191</v>
      </c>
    </row>
    <row r="431" s="2" customFormat="1" ht="21.75" customHeight="1">
      <c r="A431" s="39"/>
      <c r="B431" s="40"/>
      <c r="C431" s="236" t="s">
        <v>534</v>
      </c>
      <c r="D431" s="236" t="s">
        <v>194</v>
      </c>
      <c r="E431" s="237" t="s">
        <v>3004</v>
      </c>
      <c r="F431" s="238" t="s">
        <v>3005</v>
      </c>
      <c r="G431" s="239" t="s">
        <v>197</v>
      </c>
      <c r="H431" s="240">
        <v>520.20000000000005</v>
      </c>
      <c r="I431" s="241"/>
      <c r="J431" s="240">
        <f>ROUND(I431*H431,2)</f>
        <v>0</v>
      </c>
      <c r="K431" s="238" t="s">
        <v>1</v>
      </c>
      <c r="L431" s="45"/>
      <c r="M431" s="242" t="s">
        <v>1</v>
      </c>
      <c r="N431" s="243" t="s">
        <v>38</v>
      </c>
      <c r="O431" s="92"/>
      <c r="P431" s="244">
        <f>O431*H431</f>
        <v>0</v>
      </c>
      <c r="Q431" s="244">
        <v>0.00060999999999999997</v>
      </c>
      <c r="R431" s="244">
        <f>Q431*H431</f>
        <v>0.31732199999999999</v>
      </c>
      <c r="S431" s="244">
        <v>0</v>
      </c>
      <c r="T431" s="245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46" t="s">
        <v>198</v>
      </c>
      <c r="AT431" s="246" t="s">
        <v>194</v>
      </c>
      <c r="AU431" s="246" t="s">
        <v>212</v>
      </c>
      <c r="AY431" s="18" t="s">
        <v>191</v>
      </c>
      <c r="BE431" s="247">
        <f>IF(N431="základní",J431,0)</f>
        <v>0</v>
      </c>
      <c r="BF431" s="247">
        <f>IF(N431="snížená",J431,0)</f>
        <v>0</v>
      </c>
      <c r="BG431" s="247">
        <f>IF(N431="zákl. přenesená",J431,0)</f>
        <v>0</v>
      </c>
      <c r="BH431" s="247">
        <f>IF(N431="sníž. přenesená",J431,0)</f>
        <v>0</v>
      </c>
      <c r="BI431" s="247">
        <f>IF(N431="nulová",J431,0)</f>
        <v>0</v>
      </c>
      <c r="BJ431" s="18" t="s">
        <v>81</v>
      </c>
      <c r="BK431" s="247">
        <f>ROUND(I431*H431,2)</f>
        <v>0</v>
      </c>
      <c r="BL431" s="18" t="s">
        <v>198</v>
      </c>
      <c r="BM431" s="246" t="s">
        <v>3006</v>
      </c>
    </row>
    <row r="432" s="2" customFormat="1">
      <c r="A432" s="39"/>
      <c r="B432" s="40"/>
      <c r="C432" s="41"/>
      <c r="D432" s="248" t="s">
        <v>200</v>
      </c>
      <c r="E432" s="41"/>
      <c r="F432" s="249" t="s">
        <v>3005</v>
      </c>
      <c r="G432" s="41"/>
      <c r="H432" s="41"/>
      <c r="I432" s="145"/>
      <c r="J432" s="41"/>
      <c r="K432" s="41"/>
      <c r="L432" s="45"/>
      <c r="M432" s="250"/>
      <c r="N432" s="251"/>
      <c r="O432" s="92"/>
      <c r="P432" s="92"/>
      <c r="Q432" s="92"/>
      <c r="R432" s="92"/>
      <c r="S432" s="92"/>
      <c r="T432" s="93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200</v>
      </c>
      <c r="AU432" s="18" t="s">
        <v>212</v>
      </c>
    </row>
    <row r="433" s="13" customFormat="1">
      <c r="A433" s="13"/>
      <c r="B433" s="252"/>
      <c r="C433" s="253"/>
      <c r="D433" s="248" t="s">
        <v>201</v>
      </c>
      <c r="E433" s="254" t="s">
        <v>1</v>
      </c>
      <c r="F433" s="255" t="s">
        <v>3007</v>
      </c>
      <c r="G433" s="253"/>
      <c r="H433" s="254" t="s">
        <v>1</v>
      </c>
      <c r="I433" s="256"/>
      <c r="J433" s="253"/>
      <c r="K433" s="253"/>
      <c r="L433" s="257"/>
      <c r="M433" s="258"/>
      <c r="N433" s="259"/>
      <c r="O433" s="259"/>
      <c r="P433" s="259"/>
      <c r="Q433" s="259"/>
      <c r="R433" s="259"/>
      <c r="S433" s="259"/>
      <c r="T433" s="260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1" t="s">
        <v>201</v>
      </c>
      <c r="AU433" s="261" t="s">
        <v>212</v>
      </c>
      <c r="AV433" s="13" t="s">
        <v>81</v>
      </c>
      <c r="AW433" s="13" t="s">
        <v>30</v>
      </c>
      <c r="AX433" s="13" t="s">
        <v>73</v>
      </c>
      <c r="AY433" s="261" t="s">
        <v>191</v>
      </c>
    </row>
    <row r="434" s="13" customFormat="1">
      <c r="A434" s="13"/>
      <c r="B434" s="252"/>
      <c r="C434" s="253"/>
      <c r="D434" s="248" t="s">
        <v>201</v>
      </c>
      <c r="E434" s="254" t="s">
        <v>1</v>
      </c>
      <c r="F434" s="255" t="s">
        <v>3008</v>
      </c>
      <c r="G434" s="253"/>
      <c r="H434" s="254" t="s">
        <v>1</v>
      </c>
      <c r="I434" s="256"/>
      <c r="J434" s="253"/>
      <c r="K434" s="253"/>
      <c r="L434" s="257"/>
      <c r="M434" s="258"/>
      <c r="N434" s="259"/>
      <c r="O434" s="259"/>
      <c r="P434" s="259"/>
      <c r="Q434" s="259"/>
      <c r="R434" s="259"/>
      <c r="S434" s="259"/>
      <c r="T434" s="260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1" t="s">
        <v>201</v>
      </c>
      <c r="AU434" s="261" t="s">
        <v>212</v>
      </c>
      <c r="AV434" s="13" t="s">
        <v>81</v>
      </c>
      <c r="AW434" s="13" t="s">
        <v>30</v>
      </c>
      <c r="AX434" s="13" t="s">
        <v>73</v>
      </c>
      <c r="AY434" s="261" t="s">
        <v>191</v>
      </c>
    </row>
    <row r="435" s="14" customFormat="1">
      <c r="A435" s="14"/>
      <c r="B435" s="262"/>
      <c r="C435" s="263"/>
      <c r="D435" s="248" t="s">
        <v>201</v>
      </c>
      <c r="E435" s="264" t="s">
        <v>1</v>
      </c>
      <c r="F435" s="265" t="s">
        <v>3009</v>
      </c>
      <c r="G435" s="263"/>
      <c r="H435" s="266">
        <v>520.20000000000005</v>
      </c>
      <c r="I435" s="267"/>
      <c r="J435" s="263"/>
      <c r="K435" s="263"/>
      <c r="L435" s="268"/>
      <c r="M435" s="269"/>
      <c r="N435" s="270"/>
      <c r="O435" s="270"/>
      <c r="P435" s="270"/>
      <c r="Q435" s="270"/>
      <c r="R435" s="270"/>
      <c r="S435" s="270"/>
      <c r="T435" s="271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72" t="s">
        <v>201</v>
      </c>
      <c r="AU435" s="272" t="s">
        <v>212</v>
      </c>
      <c r="AV435" s="14" t="s">
        <v>83</v>
      </c>
      <c r="AW435" s="14" t="s">
        <v>30</v>
      </c>
      <c r="AX435" s="14" t="s">
        <v>73</v>
      </c>
      <c r="AY435" s="272" t="s">
        <v>191</v>
      </c>
    </row>
    <row r="436" s="15" customFormat="1">
      <c r="A436" s="15"/>
      <c r="B436" s="273"/>
      <c r="C436" s="274"/>
      <c r="D436" s="248" t="s">
        <v>201</v>
      </c>
      <c r="E436" s="275" t="s">
        <v>1</v>
      </c>
      <c r="F436" s="276" t="s">
        <v>205</v>
      </c>
      <c r="G436" s="274"/>
      <c r="H436" s="277">
        <v>520.20000000000005</v>
      </c>
      <c r="I436" s="278"/>
      <c r="J436" s="274"/>
      <c r="K436" s="274"/>
      <c r="L436" s="279"/>
      <c r="M436" s="280"/>
      <c r="N436" s="281"/>
      <c r="O436" s="281"/>
      <c r="P436" s="281"/>
      <c r="Q436" s="281"/>
      <c r="R436" s="281"/>
      <c r="S436" s="281"/>
      <c r="T436" s="282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83" t="s">
        <v>201</v>
      </c>
      <c r="AU436" s="283" t="s">
        <v>212</v>
      </c>
      <c r="AV436" s="15" t="s">
        <v>198</v>
      </c>
      <c r="AW436" s="15" t="s">
        <v>30</v>
      </c>
      <c r="AX436" s="15" t="s">
        <v>81</v>
      </c>
      <c r="AY436" s="283" t="s">
        <v>191</v>
      </c>
    </row>
    <row r="437" s="2" customFormat="1" ht="21.75" customHeight="1">
      <c r="A437" s="39"/>
      <c r="B437" s="40"/>
      <c r="C437" s="236" t="s">
        <v>540</v>
      </c>
      <c r="D437" s="236" t="s">
        <v>194</v>
      </c>
      <c r="E437" s="237" t="s">
        <v>3010</v>
      </c>
      <c r="F437" s="238" t="s">
        <v>3011</v>
      </c>
      <c r="G437" s="239" t="s">
        <v>197</v>
      </c>
      <c r="H437" s="240">
        <v>61.359999999999999</v>
      </c>
      <c r="I437" s="241"/>
      <c r="J437" s="240">
        <f>ROUND(I437*H437,2)</f>
        <v>0</v>
      </c>
      <c r="K437" s="238" t="s">
        <v>275</v>
      </c>
      <c r="L437" s="45"/>
      <c r="M437" s="242" t="s">
        <v>1</v>
      </c>
      <c r="N437" s="243" t="s">
        <v>38</v>
      </c>
      <c r="O437" s="92"/>
      <c r="P437" s="244">
        <f>O437*H437</f>
        <v>0</v>
      </c>
      <c r="Q437" s="244">
        <v>0.084250000000000005</v>
      </c>
      <c r="R437" s="244">
        <f>Q437*H437</f>
        <v>5.1695799999999998</v>
      </c>
      <c r="S437" s="244">
        <v>0</v>
      </c>
      <c r="T437" s="245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46" t="s">
        <v>198</v>
      </c>
      <c r="AT437" s="246" t="s">
        <v>194</v>
      </c>
      <c r="AU437" s="246" t="s">
        <v>212</v>
      </c>
      <c r="AY437" s="18" t="s">
        <v>191</v>
      </c>
      <c r="BE437" s="247">
        <f>IF(N437="základní",J437,0)</f>
        <v>0</v>
      </c>
      <c r="BF437" s="247">
        <f>IF(N437="snížená",J437,0)</f>
        <v>0</v>
      </c>
      <c r="BG437" s="247">
        <f>IF(N437="zákl. přenesená",J437,0)</f>
        <v>0</v>
      </c>
      <c r="BH437" s="247">
        <f>IF(N437="sníž. přenesená",J437,0)</f>
        <v>0</v>
      </c>
      <c r="BI437" s="247">
        <f>IF(N437="nulová",J437,0)</f>
        <v>0</v>
      </c>
      <c r="BJ437" s="18" t="s">
        <v>81</v>
      </c>
      <c r="BK437" s="247">
        <f>ROUND(I437*H437,2)</f>
        <v>0</v>
      </c>
      <c r="BL437" s="18" t="s">
        <v>198</v>
      </c>
      <c r="BM437" s="246" t="s">
        <v>3012</v>
      </c>
    </row>
    <row r="438" s="2" customFormat="1">
      <c r="A438" s="39"/>
      <c r="B438" s="40"/>
      <c r="C438" s="41"/>
      <c r="D438" s="248" t="s">
        <v>200</v>
      </c>
      <c r="E438" s="41"/>
      <c r="F438" s="249" t="s">
        <v>3011</v>
      </c>
      <c r="G438" s="41"/>
      <c r="H438" s="41"/>
      <c r="I438" s="145"/>
      <c r="J438" s="41"/>
      <c r="K438" s="41"/>
      <c r="L438" s="45"/>
      <c r="M438" s="250"/>
      <c r="N438" s="251"/>
      <c r="O438" s="92"/>
      <c r="P438" s="92"/>
      <c r="Q438" s="92"/>
      <c r="R438" s="92"/>
      <c r="S438" s="92"/>
      <c r="T438" s="93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200</v>
      </c>
      <c r="AU438" s="18" t="s">
        <v>212</v>
      </c>
    </row>
    <row r="439" s="13" customFormat="1">
      <c r="A439" s="13"/>
      <c r="B439" s="252"/>
      <c r="C439" s="253"/>
      <c r="D439" s="248" t="s">
        <v>201</v>
      </c>
      <c r="E439" s="254" t="s">
        <v>1</v>
      </c>
      <c r="F439" s="255" t="s">
        <v>3013</v>
      </c>
      <c r="G439" s="253"/>
      <c r="H439" s="254" t="s">
        <v>1</v>
      </c>
      <c r="I439" s="256"/>
      <c r="J439" s="253"/>
      <c r="K439" s="253"/>
      <c r="L439" s="257"/>
      <c r="M439" s="258"/>
      <c r="N439" s="259"/>
      <c r="O439" s="259"/>
      <c r="P439" s="259"/>
      <c r="Q439" s="259"/>
      <c r="R439" s="259"/>
      <c r="S439" s="259"/>
      <c r="T439" s="260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1" t="s">
        <v>201</v>
      </c>
      <c r="AU439" s="261" t="s">
        <v>212</v>
      </c>
      <c r="AV439" s="13" t="s">
        <v>81</v>
      </c>
      <c r="AW439" s="13" t="s">
        <v>30</v>
      </c>
      <c r="AX439" s="13" t="s">
        <v>73</v>
      </c>
      <c r="AY439" s="261" t="s">
        <v>191</v>
      </c>
    </row>
    <row r="440" s="13" customFormat="1">
      <c r="A440" s="13"/>
      <c r="B440" s="252"/>
      <c r="C440" s="253"/>
      <c r="D440" s="248" t="s">
        <v>201</v>
      </c>
      <c r="E440" s="254" t="s">
        <v>1</v>
      </c>
      <c r="F440" s="255" t="s">
        <v>3014</v>
      </c>
      <c r="G440" s="253"/>
      <c r="H440" s="254" t="s">
        <v>1</v>
      </c>
      <c r="I440" s="256"/>
      <c r="J440" s="253"/>
      <c r="K440" s="253"/>
      <c r="L440" s="257"/>
      <c r="M440" s="258"/>
      <c r="N440" s="259"/>
      <c r="O440" s="259"/>
      <c r="P440" s="259"/>
      <c r="Q440" s="259"/>
      <c r="R440" s="259"/>
      <c r="S440" s="259"/>
      <c r="T440" s="26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1" t="s">
        <v>201</v>
      </c>
      <c r="AU440" s="261" t="s">
        <v>212</v>
      </c>
      <c r="AV440" s="13" t="s">
        <v>81</v>
      </c>
      <c r="AW440" s="13" t="s">
        <v>30</v>
      </c>
      <c r="AX440" s="13" t="s">
        <v>73</v>
      </c>
      <c r="AY440" s="261" t="s">
        <v>191</v>
      </c>
    </row>
    <row r="441" s="14" customFormat="1">
      <c r="A441" s="14"/>
      <c r="B441" s="262"/>
      <c r="C441" s="263"/>
      <c r="D441" s="248" t="s">
        <v>201</v>
      </c>
      <c r="E441" s="264" t="s">
        <v>1</v>
      </c>
      <c r="F441" s="265" t="s">
        <v>3015</v>
      </c>
      <c r="G441" s="263"/>
      <c r="H441" s="266">
        <v>45.799999999999997</v>
      </c>
      <c r="I441" s="267"/>
      <c r="J441" s="263"/>
      <c r="K441" s="263"/>
      <c r="L441" s="268"/>
      <c r="M441" s="269"/>
      <c r="N441" s="270"/>
      <c r="O441" s="270"/>
      <c r="P441" s="270"/>
      <c r="Q441" s="270"/>
      <c r="R441" s="270"/>
      <c r="S441" s="270"/>
      <c r="T441" s="271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72" t="s">
        <v>201</v>
      </c>
      <c r="AU441" s="272" t="s">
        <v>212</v>
      </c>
      <c r="AV441" s="14" t="s">
        <v>83</v>
      </c>
      <c r="AW441" s="14" t="s">
        <v>30</v>
      </c>
      <c r="AX441" s="14" t="s">
        <v>73</v>
      </c>
      <c r="AY441" s="272" t="s">
        <v>191</v>
      </c>
    </row>
    <row r="442" s="13" customFormat="1">
      <c r="A442" s="13"/>
      <c r="B442" s="252"/>
      <c r="C442" s="253"/>
      <c r="D442" s="248" t="s">
        <v>201</v>
      </c>
      <c r="E442" s="254" t="s">
        <v>1</v>
      </c>
      <c r="F442" s="255" t="s">
        <v>3016</v>
      </c>
      <c r="G442" s="253"/>
      <c r="H442" s="254" t="s">
        <v>1</v>
      </c>
      <c r="I442" s="256"/>
      <c r="J442" s="253"/>
      <c r="K442" s="253"/>
      <c r="L442" s="257"/>
      <c r="M442" s="258"/>
      <c r="N442" s="259"/>
      <c r="O442" s="259"/>
      <c r="P442" s="259"/>
      <c r="Q442" s="259"/>
      <c r="R442" s="259"/>
      <c r="S442" s="259"/>
      <c r="T442" s="260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1" t="s">
        <v>201</v>
      </c>
      <c r="AU442" s="261" t="s">
        <v>212</v>
      </c>
      <c r="AV442" s="13" t="s">
        <v>81</v>
      </c>
      <c r="AW442" s="13" t="s">
        <v>30</v>
      </c>
      <c r="AX442" s="13" t="s">
        <v>73</v>
      </c>
      <c r="AY442" s="261" t="s">
        <v>191</v>
      </c>
    </row>
    <row r="443" s="13" customFormat="1">
      <c r="A443" s="13"/>
      <c r="B443" s="252"/>
      <c r="C443" s="253"/>
      <c r="D443" s="248" t="s">
        <v>201</v>
      </c>
      <c r="E443" s="254" t="s">
        <v>1</v>
      </c>
      <c r="F443" s="255" t="s">
        <v>3014</v>
      </c>
      <c r="G443" s="253"/>
      <c r="H443" s="254" t="s">
        <v>1</v>
      </c>
      <c r="I443" s="256"/>
      <c r="J443" s="253"/>
      <c r="K443" s="253"/>
      <c r="L443" s="257"/>
      <c r="M443" s="258"/>
      <c r="N443" s="259"/>
      <c r="O443" s="259"/>
      <c r="P443" s="259"/>
      <c r="Q443" s="259"/>
      <c r="R443" s="259"/>
      <c r="S443" s="259"/>
      <c r="T443" s="260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1" t="s">
        <v>201</v>
      </c>
      <c r="AU443" s="261" t="s">
        <v>212</v>
      </c>
      <c r="AV443" s="13" t="s">
        <v>81</v>
      </c>
      <c r="AW443" s="13" t="s">
        <v>30</v>
      </c>
      <c r="AX443" s="13" t="s">
        <v>73</v>
      </c>
      <c r="AY443" s="261" t="s">
        <v>191</v>
      </c>
    </row>
    <row r="444" s="14" customFormat="1">
      <c r="A444" s="14"/>
      <c r="B444" s="262"/>
      <c r="C444" s="263"/>
      <c r="D444" s="248" t="s">
        <v>201</v>
      </c>
      <c r="E444" s="264" t="s">
        <v>1</v>
      </c>
      <c r="F444" s="265" t="s">
        <v>3017</v>
      </c>
      <c r="G444" s="263"/>
      <c r="H444" s="266">
        <v>6.7999999999999998</v>
      </c>
      <c r="I444" s="267"/>
      <c r="J444" s="263"/>
      <c r="K444" s="263"/>
      <c r="L444" s="268"/>
      <c r="M444" s="269"/>
      <c r="N444" s="270"/>
      <c r="O444" s="270"/>
      <c r="P444" s="270"/>
      <c r="Q444" s="270"/>
      <c r="R444" s="270"/>
      <c r="S444" s="270"/>
      <c r="T444" s="271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72" t="s">
        <v>201</v>
      </c>
      <c r="AU444" s="272" t="s">
        <v>212</v>
      </c>
      <c r="AV444" s="14" t="s">
        <v>83</v>
      </c>
      <c r="AW444" s="14" t="s">
        <v>30</v>
      </c>
      <c r="AX444" s="14" t="s">
        <v>73</v>
      </c>
      <c r="AY444" s="272" t="s">
        <v>191</v>
      </c>
    </row>
    <row r="445" s="13" customFormat="1">
      <c r="A445" s="13"/>
      <c r="B445" s="252"/>
      <c r="C445" s="253"/>
      <c r="D445" s="248" t="s">
        <v>201</v>
      </c>
      <c r="E445" s="254" t="s">
        <v>1</v>
      </c>
      <c r="F445" s="255" t="s">
        <v>3018</v>
      </c>
      <c r="G445" s="253"/>
      <c r="H445" s="254" t="s">
        <v>1</v>
      </c>
      <c r="I445" s="256"/>
      <c r="J445" s="253"/>
      <c r="K445" s="253"/>
      <c r="L445" s="257"/>
      <c r="M445" s="258"/>
      <c r="N445" s="259"/>
      <c r="O445" s="259"/>
      <c r="P445" s="259"/>
      <c r="Q445" s="259"/>
      <c r="R445" s="259"/>
      <c r="S445" s="259"/>
      <c r="T445" s="26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1" t="s">
        <v>201</v>
      </c>
      <c r="AU445" s="261" t="s">
        <v>212</v>
      </c>
      <c r="AV445" s="13" t="s">
        <v>81</v>
      </c>
      <c r="AW445" s="13" t="s">
        <v>30</v>
      </c>
      <c r="AX445" s="13" t="s">
        <v>73</v>
      </c>
      <c r="AY445" s="261" t="s">
        <v>191</v>
      </c>
    </row>
    <row r="446" s="13" customFormat="1">
      <c r="A446" s="13"/>
      <c r="B446" s="252"/>
      <c r="C446" s="253"/>
      <c r="D446" s="248" t="s">
        <v>201</v>
      </c>
      <c r="E446" s="254" t="s">
        <v>1</v>
      </c>
      <c r="F446" s="255" t="s">
        <v>3014</v>
      </c>
      <c r="G446" s="253"/>
      <c r="H446" s="254" t="s">
        <v>1</v>
      </c>
      <c r="I446" s="256"/>
      <c r="J446" s="253"/>
      <c r="K446" s="253"/>
      <c r="L446" s="257"/>
      <c r="M446" s="258"/>
      <c r="N446" s="259"/>
      <c r="O446" s="259"/>
      <c r="P446" s="259"/>
      <c r="Q446" s="259"/>
      <c r="R446" s="259"/>
      <c r="S446" s="259"/>
      <c r="T446" s="26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1" t="s">
        <v>201</v>
      </c>
      <c r="AU446" s="261" t="s">
        <v>212</v>
      </c>
      <c r="AV446" s="13" t="s">
        <v>81</v>
      </c>
      <c r="AW446" s="13" t="s">
        <v>30</v>
      </c>
      <c r="AX446" s="13" t="s">
        <v>73</v>
      </c>
      <c r="AY446" s="261" t="s">
        <v>191</v>
      </c>
    </row>
    <row r="447" s="14" customFormat="1">
      <c r="A447" s="14"/>
      <c r="B447" s="262"/>
      <c r="C447" s="263"/>
      <c r="D447" s="248" t="s">
        <v>201</v>
      </c>
      <c r="E447" s="264" t="s">
        <v>1</v>
      </c>
      <c r="F447" s="265" t="s">
        <v>3019</v>
      </c>
      <c r="G447" s="263"/>
      <c r="H447" s="266">
        <v>8.4000000000000004</v>
      </c>
      <c r="I447" s="267"/>
      <c r="J447" s="263"/>
      <c r="K447" s="263"/>
      <c r="L447" s="268"/>
      <c r="M447" s="269"/>
      <c r="N447" s="270"/>
      <c r="O447" s="270"/>
      <c r="P447" s="270"/>
      <c r="Q447" s="270"/>
      <c r="R447" s="270"/>
      <c r="S447" s="270"/>
      <c r="T447" s="27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72" t="s">
        <v>201</v>
      </c>
      <c r="AU447" s="272" t="s">
        <v>212</v>
      </c>
      <c r="AV447" s="14" t="s">
        <v>83</v>
      </c>
      <c r="AW447" s="14" t="s">
        <v>30</v>
      </c>
      <c r="AX447" s="14" t="s">
        <v>73</v>
      </c>
      <c r="AY447" s="272" t="s">
        <v>191</v>
      </c>
    </row>
    <row r="448" s="13" customFormat="1">
      <c r="A448" s="13"/>
      <c r="B448" s="252"/>
      <c r="C448" s="253"/>
      <c r="D448" s="248" t="s">
        <v>201</v>
      </c>
      <c r="E448" s="254" t="s">
        <v>1</v>
      </c>
      <c r="F448" s="255" t="s">
        <v>3020</v>
      </c>
      <c r="G448" s="253"/>
      <c r="H448" s="254" t="s">
        <v>1</v>
      </c>
      <c r="I448" s="256"/>
      <c r="J448" s="253"/>
      <c r="K448" s="253"/>
      <c r="L448" s="257"/>
      <c r="M448" s="258"/>
      <c r="N448" s="259"/>
      <c r="O448" s="259"/>
      <c r="P448" s="259"/>
      <c r="Q448" s="259"/>
      <c r="R448" s="259"/>
      <c r="S448" s="259"/>
      <c r="T448" s="260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61" t="s">
        <v>201</v>
      </c>
      <c r="AU448" s="261" t="s">
        <v>212</v>
      </c>
      <c r="AV448" s="13" t="s">
        <v>81</v>
      </c>
      <c r="AW448" s="13" t="s">
        <v>30</v>
      </c>
      <c r="AX448" s="13" t="s">
        <v>73</v>
      </c>
      <c r="AY448" s="261" t="s">
        <v>191</v>
      </c>
    </row>
    <row r="449" s="14" customFormat="1">
      <c r="A449" s="14"/>
      <c r="B449" s="262"/>
      <c r="C449" s="263"/>
      <c r="D449" s="248" t="s">
        <v>201</v>
      </c>
      <c r="E449" s="264" t="s">
        <v>1</v>
      </c>
      <c r="F449" s="265" t="s">
        <v>3021</v>
      </c>
      <c r="G449" s="263"/>
      <c r="H449" s="266">
        <v>0.35999999999999999</v>
      </c>
      <c r="I449" s="267"/>
      <c r="J449" s="263"/>
      <c r="K449" s="263"/>
      <c r="L449" s="268"/>
      <c r="M449" s="269"/>
      <c r="N449" s="270"/>
      <c r="O449" s="270"/>
      <c r="P449" s="270"/>
      <c r="Q449" s="270"/>
      <c r="R449" s="270"/>
      <c r="S449" s="270"/>
      <c r="T449" s="271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72" t="s">
        <v>201</v>
      </c>
      <c r="AU449" s="272" t="s">
        <v>212</v>
      </c>
      <c r="AV449" s="14" t="s">
        <v>83</v>
      </c>
      <c r="AW449" s="14" t="s">
        <v>30</v>
      </c>
      <c r="AX449" s="14" t="s">
        <v>73</v>
      </c>
      <c r="AY449" s="272" t="s">
        <v>191</v>
      </c>
    </row>
    <row r="450" s="15" customFormat="1">
      <c r="A450" s="15"/>
      <c r="B450" s="273"/>
      <c r="C450" s="274"/>
      <c r="D450" s="248" t="s">
        <v>201</v>
      </c>
      <c r="E450" s="275" t="s">
        <v>1</v>
      </c>
      <c r="F450" s="276" t="s">
        <v>205</v>
      </c>
      <c r="G450" s="274"/>
      <c r="H450" s="277">
        <v>61.359999999999992</v>
      </c>
      <c r="I450" s="278"/>
      <c r="J450" s="274"/>
      <c r="K450" s="274"/>
      <c r="L450" s="279"/>
      <c r="M450" s="280"/>
      <c r="N450" s="281"/>
      <c r="O450" s="281"/>
      <c r="P450" s="281"/>
      <c r="Q450" s="281"/>
      <c r="R450" s="281"/>
      <c r="S450" s="281"/>
      <c r="T450" s="282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83" t="s">
        <v>201</v>
      </c>
      <c r="AU450" s="283" t="s">
        <v>212</v>
      </c>
      <c r="AV450" s="15" t="s">
        <v>198</v>
      </c>
      <c r="AW450" s="15" t="s">
        <v>30</v>
      </c>
      <c r="AX450" s="15" t="s">
        <v>81</v>
      </c>
      <c r="AY450" s="283" t="s">
        <v>191</v>
      </c>
    </row>
    <row r="451" s="2" customFormat="1" ht="21.75" customHeight="1">
      <c r="A451" s="39"/>
      <c r="B451" s="40"/>
      <c r="C451" s="285" t="s">
        <v>548</v>
      </c>
      <c r="D451" s="285" t="s">
        <v>341</v>
      </c>
      <c r="E451" s="286" t="s">
        <v>3022</v>
      </c>
      <c r="F451" s="287" t="s">
        <v>3023</v>
      </c>
      <c r="G451" s="288" t="s">
        <v>197</v>
      </c>
      <c r="H451" s="289">
        <v>8.4000000000000004</v>
      </c>
      <c r="I451" s="290"/>
      <c r="J451" s="289">
        <f>ROUND(I451*H451,2)</f>
        <v>0</v>
      </c>
      <c r="K451" s="287" t="s">
        <v>1</v>
      </c>
      <c r="L451" s="291"/>
      <c r="M451" s="292" t="s">
        <v>1</v>
      </c>
      <c r="N451" s="293" t="s">
        <v>38</v>
      </c>
      <c r="O451" s="92"/>
      <c r="P451" s="244">
        <f>O451*H451</f>
        <v>0</v>
      </c>
      <c r="Q451" s="244">
        <v>0.13100000000000001</v>
      </c>
      <c r="R451" s="244">
        <f>Q451*H451</f>
        <v>1.1004</v>
      </c>
      <c r="S451" s="244">
        <v>0</v>
      </c>
      <c r="T451" s="245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46" t="s">
        <v>255</v>
      </c>
      <c r="AT451" s="246" t="s">
        <v>341</v>
      </c>
      <c r="AU451" s="246" t="s">
        <v>212</v>
      </c>
      <c r="AY451" s="18" t="s">
        <v>191</v>
      </c>
      <c r="BE451" s="247">
        <f>IF(N451="základní",J451,0)</f>
        <v>0</v>
      </c>
      <c r="BF451" s="247">
        <f>IF(N451="snížená",J451,0)</f>
        <v>0</v>
      </c>
      <c r="BG451" s="247">
        <f>IF(N451="zákl. přenesená",J451,0)</f>
        <v>0</v>
      </c>
      <c r="BH451" s="247">
        <f>IF(N451="sníž. přenesená",J451,0)</f>
        <v>0</v>
      </c>
      <c r="BI451" s="247">
        <f>IF(N451="nulová",J451,0)</f>
        <v>0</v>
      </c>
      <c r="BJ451" s="18" t="s">
        <v>81</v>
      </c>
      <c r="BK451" s="247">
        <f>ROUND(I451*H451,2)</f>
        <v>0</v>
      </c>
      <c r="BL451" s="18" t="s">
        <v>198</v>
      </c>
      <c r="BM451" s="246" t="s">
        <v>3024</v>
      </c>
    </row>
    <row r="452" s="2" customFormat="1">
      <c r="A452" s="39"/>
      <c r="B452" s="40"/>
      <c r="C452" s="41"/>
      <c r="D452" s="248" t="s">
        <v>200</v>
      </c>
      <c r="E452" s="41"/>
      <c r="F452" s="249" t="s">
        <v>3023</v>
      </c>
      <c r="G452" s="41"/>
      <c r="H452" s="41"/>
      <c r="I452" s="145"/>
      <c r="J452" s="41"/>
      <c r="K452" s="41"/>
      <c r="L452" s="45"/>
      <c r="M452" s="250"/>
      <c r="N452" s="251"/>
      <c r="O452" s="92"/>
      <c r="P452" s="92"/>
      <c r="Q452" s="92"/>
      <c r="R452" s="92"/>
      <c r="S452" s="92"/>
      <c r="T452" s="93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200</v>
      </c>
      <c r="AU452" s="18" t="s">
        <v>212</v>
      </c>
    </row>
    <row r="453" s="13" customFormat="1">
      <c r="A453" s="13"/>
      <c r="B453" s="252"/>
      <c r="C453" s="253"/>
      <c r="D453" s="248" t="s">
        <v>201</v>
      </c>
      <c r="E453" s="254" t="s">
        <v>1</v>
      </c>
      <c r="F453" s="255" t="s">
        <v>3025</v>
      </c>
      <c r="G453" s="253"/>
      <c r="H453" s="254" t="s">
        <v>1</v>
      </c>
      <c r="I453" s="256"/>
      <c r="J453" s="253"/>
      <c r="K453" s="253"/>
      <c r="L453" s="257"/>
      <c r="M453" s="258"/>
      <c r="N453" s="259"/>
      <c r="O453" s="259"/>
      <c r="P453" s="259"/>
      <c r="Q453" s="259"/>
      <c r="R453" s="259"/>
      <c r="S453" s="259"/>
      <c r="T453" s="26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1" t="s">
        <v>201</v>
      </c>
      <c r="AU453" s="261" t="s">
        <v>212</v>
      </c>
      <c r="AV453" s="13" t="s">
        <v>81</v>
      </c>
      <c r="AW453" s="13" t="s">
        <v>30</v>
      </c>
      <c r="AX453" s="13" t="s">
        <v>73</v>
      </c>
      <c r="AY453" s="261" t="s">
        <v>191</v>
      </c>
    </row>
    <row r="454" s="14" customFormat="1">
      <c r="A454" s="14"/>
      <c r="B454" s="262"/>
      <c r="C454" s="263"/>
      <c r="D454" s="248" t="s">
        <v>201</v>
      </c>
      <c r="E454" s="264" t="s">
        <v>1</v>
      </c>
      <c r="F454" s="265" t="s">
        <v>3019</v>
      </c>
      <c r="G454" s="263"/>
      <c r="H454" s="266">
        <v>8.4000000000000004</v>
      </c>
      <c r="I454" s="267"/>
      <c r="J454" s="263"/>
      <c r="K454" s="263"/>
      <c r="L454" s="268"/>
      <c r="M454" s="269"/>
      <c r="N454" s="270"/>
      <c r="O454" s="270"/>
      <c r="P454" s="270"/>
      <c r="Q454" s="270"/>
      <c r="R454" s="270"/>
      <c r="S454" s="270"/>
      <c r="T454" s="27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72" t="s">
        <v>201</v>
      </c>
      <c r="AU454" s="272" t="s">
        <v>212</v>
      </c>
      <c r="AV454" s="14" t="s">
        <v>83</v>
      </c>
      <c r="AW454" s="14" t="s">
        <v>30</v>
      </c>
      <c r="AX454" s="14" t="s">
        <v>73</v>
      </c>
      <c r="AY454" s="272" t="s">
        <v>191</v>
      </c>
    </row>
    <row r="455" s="15" customFormat="1">
      <c r="A455" s="15"/>
      <c r="B455" s="273"/>
      <c r="C455" s="274"/>
      <c r="D455" s="248" t="s">
        <v>201</v>
      </c>
      <c r="E455" s="275" t="s">
        <v>1</v>
      </c>
      <c r="F455" s="276" t="s">
        <v>205</v>
      </c>
      <c r="G455" s="274"/>
      <c r="H455" s="277">
        <v>8.4000000000000004</v>
      </c>
      <c r="I455" s="278"/>
      <c r="J455" s="274"/>
      <c r="K455" s="274"/>
      <c r="L455" s="279"/>
      <c r="M455" s="280"/>
      <c r="N455" s="281"/>
      <c r="O455" s="281"/>
      <c r="P455" s="281"/>
      <c r="Q455" s="281"/>
      <c r="R455" s="281"/>
      <c r="S455" s="281"/>
      <c r="T455" s="282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83" t="s">
        <v>201</v>
      </c>
      <c r="AU455" s="283" t="s">
        <v>212</v>
      </c>
      <c r="AV455" s="15" t="s">
        <v>198</v>
      </c>
      <c r="AW455" s="15" t="s">
        <v>30</v>
      </c>
      <c r="AX455" s="15" t="s">
        <v>81</v>
      </c>
      <c r="AY455" s="283" t="s">
        <v>191</v>
      </c>
    </row>
    <row r="456" s="2" customFormat="1" ht="16.5" customHeight="1">
      <c r="A456" s="39"/>
      <c r="B456" s="40"/>
      <c r="C456" s="285" t="s">
        <v>555</v>
      </c>
      <c r="D456" s="285" t="s">
        <v>341</v>
      </c>
      <c r="E456" s="286" t="s">
        <v>3026</v>
      </c>
      <c r="F456" s="287" t="s">
        <v>3027</v>
      </c>
      <c r="G456" s="288" t="s">
        <v>197</v>
      </c>
      <c r="H456" s="289">
        <v>0.35999999999999999</v>
      </c>
      <c r="I456" s="290"/>
      <c r="J456" s="289">
        <f>ROUND(I456*H456,2)</f>
        <v>0</v>
      </c>
      <c r="K456" s="287" t="s">
        <v>1</v>
      </c>
      <c r="L456" s="291"/>
      <c r="M456" s="292" t="s">
        <v>1</v>
      </c>
      <c r="N456" s="293" t="s">
        <v>38</v>
      </c>
      <c r="O456" s="92"/>
      <c r="P456" s="244">
        <f>O456*H456</f>
        <v>0</v>
      </c>
      <c r="Q456" s="244">
        <v>0.13100000000000001</v>
      </c>
      <c r="R456" s="244">
        <f>Q456*H456</f>
        <v>0.047160000000000001</v>
      </c>
      <c r="S456" s="244">
        <v>0</v>
      </c>
      <c r="T456" s="245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46" t="s">
        <v>255</v>
      </c>
      <c r="AT456" s="246" t="s">
        <v>341</v>
      </c>
      <c r="AU456" s="246" t="s">
        <v>212</v>
      </c>
      <c r="AY456" s="18" t="s">
        <v>191</v>
      </c>
      <c r="BE456" s="247">
        <f>IF(N456="základní",J456,0)</f>
        <v>0</v>
      </c>
      <c r="BF456" s="247">
        <f>IF(N456="snížená",J456,0)</f>
        <v>0</v>
      </c>
      <c r="BG456" s="247">
        <f>IF(N456="zákl. přenesená",J456,0)</f>
        <v>0</v>
      </c>
      <c r="BH456" s="247">
        <f>IF(N456="sníž. přenesená",J456,0)</f>
        <v>0</v>
      </c>
      <c r="BI456" s="247">
        <f>IF(N456="nulová",J456,0)</f>
        <v>0</v>
      </c>
      <c r="BJ456" s="18" t="s">
        <v>81</v>
      </c>
      <c r="BK456" s="247">
        <f>ROUND(I456*H456,2)</f>
        <v>0</v>
      </c>
      <c r="BL456" s="18" t="s">
        <v>198</v>
      </c>
      <c r="BM456" s="246" t="s">
        <v>3028</v>
      </c>
    </row>
    <row r="457" s="2" customFormat="1">
      <c r="A457" s="39"/>
      <c r="B457" s="40"/>
      <c r="C457" s="41"/>
      <c r="D457" s="248" t="s">
        <v>200</v>
      </c>
      <c r="E457" s="41"/>
      <c r="F457" s="249" t="s">
        <v>3027</v>
      </c>
      <c r="G457" s="41"/>
      <c r="H457" s="41"/>
      <c r="I457" s="145"/>
      <c r="J457" s="41"/>
      <c r="K457" s="41"/>
      <c r="L457" s="45"/>
      <c r="M457" s="250"/>
      <c r="N457" s="251"/>
      <c r="O457" s="92"/>
      <c r="P457" s="92"/>
      <c r="Q457" s="92"/>
      <c r="R457" s="92"/>
      <c r="S457" s="92"/>
      <c r="T457" s="93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200</v>
      </c>
      <c r="AU457" s="18" t="s">
        <v>212</v>
      </c>
    </row>
    <row r="458" s="13" customFormat="1">
      <c r="A458" s="13"/>
      <c r="B458" s="252"/>
      <c r="C458" s="253"/>
      <c r="D458" s="248" t="s">
        <v>201</v>
      </c>
      <c r="E458" s="254" t="s">
        <v>1</v>
      </c>
      <c r="F458" s="255" t="s">
        <v>3029</v>
      </c>
      <c r="G458" s="253"/>
      <c r="H458" s="254" t="s">
        <v>1</v>
      </c>
      <c r="I458" s="256"/>
      <c r="J458" s="253"/>
      <c r="K458" s="253"/>
      <c r="L458" s="257"/>
      <c r="M458" s="258"/>
      <c r="N458" s="259"/>
      <c r="O458" s="259"/>
      <c r="P458" s="259"/>
      <c r="Q458" s="259"/>
      <c r="R458" s="259"/>
      <c r="S458" s="259"/>
      <c r="T458" s="260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1" t="s">
        <v>201</v>
      </c>
      <c r="AU458" s="261" t="s">
        <v>212</v>
      </c>
      <c r="AV458" s="13" t="s">
        <v>81</v>
      </c>
      <c r="AW458" s="13" t="s">
        <v>30</v>
      </c>
      <c r="AX458" s="13" t="s">
        <v>73</v>
      </c>
      <c r="AY458" s="261" t="s">
        <v>191</v>
      </c>
    </row>
    <row r="459" s="14" customFormat="1">
      <c r="A459" s="14"/>
      <c r="B459" s="262"/>
      <c r="C459" s="263"/>
      <c r="D459" s="248" t="s">
        <v>201</v>
      </c>
      <c r="E459" s="264" t="s">
        <v>1</v>
      </c>
      <c r="F459" s="265" t="s">
        <v>3021</v>
      </c>
      <c r="G459" s="263"/>
      <c r="H459" s="266">
        <v>0.35999999999999999</v>
      </c>
      <c r="I459" s="267"/>
      <c r="J459" s="263"/>
      <c r="K459" s="263"/>
      <c r="L459" s="268"/>
      <c r="M459" s="269"/>
      <c r="N459" s="270"/>
      <c r="O459" s="270"/>
      <c r="P459" s="270"/>
      <c r="Q459" s="270"/>
      <c r="R459" s="270"/>
      <c r="S459" s="270"/>
      <c r="T459" s="271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72" t="s">
        <v>201</v>
      </c>
      <c r="AU459" s="272" t="s">
        <v>212</v>
      </c>
      <c r="AV459" s="14" t="s">
        <v>83</v>
      </c>
      <c r="AW459" s="14" t="s">
        <v>30</v>
      </c>
      <c r="AX459" s="14" t="s">
        <v>73</v>
      </c>
      <c r="AY459" s="272" t="s">
        <v>191</v>
      </c>
    </row>
    <row r="460" s="15" customFormat="1">
      <c r="A460" s="15"/>
      <c r="B460" s="273"/>
      <c r="C460" s="274"/>
      <c r="D460" s="248" t="s">
        <v>201</v>
      </c>
      <c r="E460" s="275" t="s">
        <v>1</v>
      </c>
      <c r="F460" s="276" t="s">
        <v>205</v>
      </c>
      <c r="G460" s="274"/>
      <c r="H460" s="277">
        <v>0.35999999999999999</v>
      </c>
      <c r="I460" s="278"/>
      <c r="J460" s="274"/>
      <c r="K460" s="274"/>
      <c r="L460" s="279"/>
      <c r="M460" s="280"/>
      <c r="N460" s="281"/>
      <c r="O460" s="281"/>
      <c r="P460" s="281"/>
      <c r="Q460" s="281"/>
      <c r="R460" s="281"/>
      <c r="S460" s="281"/>
      <c r="T460" s="282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83" t="s">
        <v>201</v>
      </c>
      <c r="AU460" s="283" t="s">
        <v>212</v>
      </c>
      <c r="AV460" s="15" t="s">
        <v>198</v>
      </c>
      <c r="AW460" s="15" t="s">
        <v>30</v>
      </c>
      <c r="AX460" s="15" t="s">
        <v>81</v>
      </c>
      <c r="AY460" s="283" t="s">
        <v>191</v>
      </c>
    </row>
    <row r="461" s="2" customFormat="1" ht="21.75" customHeight="1">
      <c r="A461" s="39"/>
      <c r="B461" s="40"/>
      <c r="C461" s="285" t="s">
        <v>570</v>
      </c>
      <c r="D461" s="285" t="s">
        <v>341</v>
      </c>
      <c r="E461" s="286" t="s">
        <v>3030</v>
      </c>
      <c r="F461" s="287" t="s">
        <v>3031</v>
      </c>
      <c r="G461" s="288" t="s">
        <v>197</v>
      </c>
      <c r="H461" s="289">
        <v>6.7999999999999998</v>
      </c>
      <c r="I461" s="290"/>
      <c r="J461" s="289">
        <f>ROUND(I461*H461,2)</f>
        <v>0</v>
      </c>
      <c r="K461" s="287" t="s">
        <v>1</v>
      </c>
      <c r="L461" s="291"/>
      <c r="M461" s="292" t="s">
        <v>1</v>
      </c>
      <c r="N461" s="293" t="s">
        <v>38</v>
      </c>
      <c r="O461" s="92"/>
      <c r="P461" s="244">
        <f>O461*H461</f>
        <v>0</v>
      </c>
      <c r="Q461" s="244">
        <v>0.13</v>
      </c>
      <c r="R461" s="244">
        <f>Q461*H461</f>
        <v>0.88400000000000001</v>
      </c>
      <c r="S461" s="244">
        <v>0</v>
      </c>
      <c r="T461" s="245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46" t="s">
        <v>255</v>
      </c>
      <c r="AT461" s="246" t="s">
        <v>341</v>
      </c>
      <c r="AU461" s="246" t="s">
        <v>212</v>
      </c>
      <c r="AY461" s="18" t="s">
        <v>191</v>
      </c>
      <c r="BE461" s="247">
        <f>IF(N461="základní",J461,0)</f>
        <v>0</v>
      </c>
      <c r="BF461" s="247">
        <f>IF(N461="snížená",J461,0)</f>
        <v>0</v>
      </c>
      <c r="BG461" s="247">
        <f>IF(N461="zákl. přenesená",J461,0)</f>
        <v>0</v>
      </c>
      <c r="BH461" s="247">
        <f>IF(N461="sníž. přenesená",J461,0)</f>
        <v>0</v>
      </c>
      <c r="BI461" s="247">
        <f>IF(N461="nulová",J461,0)</f>
        <v>0</v>
      </c>
      <c r="BJ461" s="18" t="s">
        <v>81</v>
      </c>
      <c r="BK461" s="247">
        <f>ROUND(I461*H461,2)</f>
        <v>0</v>
      </c>
      <c r="BL461" s="18" t="s">
        <v>198</v>
      </c>
      <c r="BM461" s="246" t="s">
        <v>3032</v>
      </c>
    </row>
    <row r="462" s="2" customFormat="1">
      <c r="A462" s="39"/>
      <c r="B462" s="40"/>
      <c r="C462" s="41"/>
      <c r="D462" s="248" t="s">
        <v>200</v>
      </c>
      <c r="E462" s="41"/>
      <c r="F462" s="249" t="s">
        <v>3031</v>
      </c>
      <c r="G462" s="41"/>
      <c r="H462" s="41"/>
      <c r="I462" s="145"/>
      <c r="J462" s="41"/>
      <c r="K462" s="41"/>
      <c r="L462" s="45"/>
      <c r="M462" s="250"/>
      <c r="N462" s="251"/>
      <c r="O462" s="92"/>
      <c r="P462" s="92"/>
      <c r="Q462" s="92"/>
      <c r="R462" s="92"/>
      <c r="S462" s="92"/>
      <c r="T462" s="93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200</v>
      </c>
      <c r="AU462" s="18" t="s">
        <v>212</v>
      </c>
    </row>
    <row r="463" s="13" customFormat="1">
      <c r="A463" s="13"/>
      <c r="B463" s="252"/>
      <c r="C463" s="253"/>
      <c r="D463" s="248" t="s">
        <v>201</v>
      </c>
      <c r="E463" s="254" t="s">
        <v>1</v>
      </c>
      <c r="F463" s="255" t="s">
        <v>3033</v>
      </c>
      <c r="G463" s="253"/>
      <c r="H463" s="254" t="s">
        <v>1</v>
      </c>
      <c r="I463" s="256"/>
      <c r="J463" s="253"/>
      <c r="K463" s="253"/>
      <c r="L463" s="257"/>
      <c r="M463" s="258"/>
      <c r="N463" s="259"/>
      <c r="O463" s="259"/>
      <c r="P463" s="259"/>
      <c r="Q463" s="259"/>
      <c r="R463" s="259"/>
      <c r="S463" s="259"/>
      <c r="T463" s="260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1" t="s">
        <v>201</v>
      </c>
      <c r="AU463" s="261" t="s">
        <v>212</v>
      </c>
      <c r="AV463" s="13" t="s">
        <v>81</v>
      </c>
      <c r="AW463" s="13" t="s">
        <v>30</v>
      </c>
      <c r="AX463" s="13" t="s">
        <v>73</v>
      </c>
      <c r="AY463" s="261" t="s">
        <v>191</v>
      </c>
    </row>
    <row r="464" s="14" customFormat="1">
      <c r="A464" s="14"/>
      <c r="B464" s="262"/>
      <c r="C464" s="263"/>
      <c r="D464" s="248" t="s">
        <v>201</v>
      </c>
      <c r="E464" s="264" t="s">
        <v>1</v>
      </c>
      <c r="F464" s="265" t="s">
        <v>3034</v>
      </c>
      <c r="G464" s="263"/>
      <c r="H464" s="266">
        <v>6.7999999999999998</v>
      </c>
      <c r="I464" s="267"/>
      <c r="J464" s="263"/>
      <c r="K464" s="263"/>
      <c r="L464" s="268"/>
      <c r="M464" s="269"/>
      <c r="N464" s="270"/>
      <c r="O464" s="270"/>
      <c r="P464" s="270"/>
      <c r="Q464" s="270"/>
      <c r="R464" s="270"/>
      <c r="S464" s="270"/>
      <c r="T464" s="271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72" t="s">
        <v>201</v>
      </c>
      <c r="AU464" s="272" t="s">
        <v>212</v>
      </c>
      <c r="AV464" s="14" t="s">
        <v>83</v>
      </c>
      <c r="AW464" s="14" t="s">
        <v>30</v>
      </c>
      <c r="AX464" s="14" t="s">
        <v>73</v>
      </c>
      <c r="AY464" s="272" t="s">
        <v>191</v>
      </c>
    </row>
    <row r="465" s="15" customFormat="1">
      <c r="A465" s="15"/>
      <c r="B465" s="273"/>
      <c r="C465" s="274"/>
      <c r="D465" s="248" t="s">
        <v>201</v>
      </c>
      <c r="E465" s="275" t="s">
        <v>1</v>
      </c>
      <c r="F465" s="276" t="s">
        <v>205</v>
      </c>
      <c r="G465" s="274"/>
      <c r="H465" s="277">
        <v>6.7999999999999998</v>
      </c>
      <c r="I465" s="278"/>
      <c r="J465" s="274"/>
      <c r="K465" s="274"/>
      <c r="L465" s="279"/>
      <c r="M465" s="280"/>
      <c r="N465" s="281"/>
      <c r="O465" s="281"/>
      <c r="P465" s="281"/>
      <c r="Q465" s="281"/>
      <c r="R465" s="281"/>
      <c r="S465" s="281"/>
      <c r="T465" s="282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83" t="s">
        <v>201</v>
      </c>
      <c r="AU465" s="283" t="s">
        <v>212</v>
      </c>
      <c r="AV465" s="15" t="s">
        <v>198</v>
      </c>
      <c r="AW465" s="15" t="s">
        <v>30</v>
      </c>
      <c r="AX465" s="15" t="s">
        <v>81</v>
      </c>
      <c r="AY465" s="283" t="s">
        <v>191</v>
      </c>
    </row>
    <row r="466" s="2" customFormat="1" ht="21.75" customHeight="1">
      <c r="A466" s="39"/>
      <c r="B466" s="40"/>
      <c r="C466" s="285" t="s">
        <v>576</v>
      </c>
      <c r="D466" s="285" t="s">
        <v>341</v>
      </c>
      <c r="E466" s="286" t="s">
        <v>962</v>
      </c>
      <c r="F466" s="287" t="s">
        <v>963</v>
      </c>
      <c r="G466" s="288" t="s">
        <v>197</v>
      </c>
      <c r="H466" s="289">
        <v>45.799999999999997</v>
      </c>
      <c r="I466" s="290"/>
      <c r="J466" s="289">
        <f>ROUND(I466*H466,2)</f>
        <v>0</v>
      </c>
      <c r="K466" s="287" t="s">
        <v>1</v>
      </c>
      <c r="L466" s="291"/>
      <c r="M466" s="292" t="s">
        <v>1</v>
      </c>
      <c r="N466" s="293" t="s">
        <v>38</v>
      </c>
      <c r="O466" s="92"/>
      <c r="P466" s="244">
        <f>O466*H466</f>
        <v>0</v>
      </c>
      <c r="Q466" s="244">
        <v>0.13</v>
      </c>
      <c r="R466" s="244">
        <f>Q466*H466</f>
        <v>5.9539999999999997</v>
      </c>
      <c r="S466" s="244">
        <v>0</v>
      </c>
      <c r="T466" s="245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46" t="s">
        <v>255</v>
      </c>
      <c r="AT466" s="246" t="s">
        <v>341</v>
      </c>
      <c r="AU466" s="246" t="s">
        <v>212</v>
      </c>
      <c r="AY466" s="18" t="s">
        <v>191</v>
      </c>
      <c r="BE466" s="247">
        <f>IF(N466="základní",J466,0)</f>
        <v>0</v>
      </c>
      <c r="BF466" s="247">
        <f>IF(N466="snížená",J466,0)</f>
        <v>0</v>
      </c>
      <c r="BG466" s="247">
        <f>IF(N466="zákl. přenesená",J466,0)</f>
        <v>0</v>
      </c>
      <c r="BH466" s="247">
        <f>IF(N466="sníž. přenesená",J466,0)</f>
        <v>0</v>
      </c>
      <c r="BI466" s="247">
        <f>IF(N466="nulová",J466,0)</f>
        <v>0</v>
      </c>
      <c r="BJ466" s="18" t="s">
        <v>81</v>
      </c>
      <c r="BK466" s="247">
        <f>ROUND(I466*H466,2)</f>
        <v>0</v>
      </c>
      <c r="BL466" s="18" t="s">
        <v>198</v>
      </c>
      <c r="BM466" s="246" t="s">
        <v>3035</v>
      </c>
    </row>
    <row r="467" s="2" customFormat="1">
      <c r="A467" s="39"/>
      <c r="B467" s="40"/>
      <c r="C467" s="41"/>
      <c r="D467" s="248" t="s">
        <v>200</v>
      </c>
      <c r="E467" s="41"/>
      <c r="F467" s="249" t="s">
        <v>963</v>
      </c>
      <c r="G467" s="41"/>
      <c r="H467" s="41"/>
      <c r="I467" s="145"/>
      <c r="J467" s="41"/>
      <c r="K467" s="41"/>
      <c r="L467" s="45"/>
      <c r="M467" s="250"/>
      <c r="N467" s="251"/>
      <c r="O467" s="92"/>
      <c r="P467" s="92"/>
      <c r="Q467" s="92"/>
      <c r="R467" s="92"/>
      <c r="S467" s="92"/>
      <c r="T467" s="93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200</v>
      </c>
      <c r="AU467" s="18" t="s">
        <v>212</v>
      </c>
    </row>
    <row r="468" s="13" customFormat="1">
      <c r="A468" s="13"/>
      <c r="B468" s="252"/>
      <c r="C468" s="253"/>
      <c r="D468" s="248" t="s">
        <v>201</v>
      </c>
      <c r="E468" s="254" t="s">
        <v>1</v>
      </c>
      <c r="F468" s="255" t="s">
        <v>3036</v>
      </c>
      <c r="G468" s="253"/>
      <c r="H468" s="254" t="s">
        <v>1</v>
      </c>
      <c r="I468" s="256"/>
      <c r="J468" s="253"/>
      <c r="K468" s="253"/>
      <c r="L468" s="257"/>
      <c r="M468" s="258"/>
      <c r="N468" s="259"/>
      <c r="O468" s="259"/>
      <c r="P468" s="259"/>
      <c r="Q468" s="259"/>
      <c r="R468" s="259"/>
      <c r="S468" s="259"/>
      <c r="T468" s="260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1" t="s">
        <v>201</v>
      </c>
      <c r="AU468" s="261" t="s">
        <v>212</v>
      </c>
      <c r="AV468" s="13" t="s">
        <v>81</v>
      </c>
      <c r="AW468" s="13" t="s">
        <v>30</v>
      </c>
      <c r="AX468" s="13" t="s">
        <v>73</v>
      </c>
      <c r="AY468" s="261" t="s">
        <v>191</v>
      </c>
    </row>
    <row r="469" s="14" customFormat="1">
      <c r="A469" s="14"/>
      <c r="B469" s="262"/>
      <c r="C469" s="263"/>
      <c r="D469" s="248" t="s">
        <v>201</v>
      </c>
      <c r="E469" s="264" t="s">
        <v>1</v>
      </c>
      <c r="F469" s="265" t="s">
        <v>3037</v>
      </c>
      <c r="G469" s="263"/>
      <c r="H469" s="266">
        <v>45.799999999999997</v>
      </c>
      <c r="I469" s="267"/>
      <c r="J469" s="263"/>
      <c r="K469" s="263"/>
      <c r="L469" s="268"/>
      <c r="M469" s="269"/>
      <c r="N469" s="270"/>
      <c r="O469" s="270"/>
      <c r="P469" s="270"/>
      <c r="Q469" s="270"/>
      <c r="R469" s="270"/>
      <c r="S469" s="270"/>
      <c r="T469" s="271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72" t="s">
        <v>201</v>
      </c>
      <c r="AU469" s="272" t="s">
        <v>212</v>
      </c>
      <c r="AV469" s="14" t="s">
        <v>83</v>
      </c>
      <c r="AW469" s="14" t="s">
        <v>30</v>
      </c>
      <c r="AX469" s="14" t="s">
        <v>73</v>
      </c>
      <c r="AY469" s="272" t="s">
        <v>191</v>
      </c>
    </row>
    <row r="470" s="15" customFormat="1">
      <c r="A470" s="15"/>
      <c r="B470" s="273"/>
      <c r="C470" s="274"/>
      <c r="D470" s="248" t="s">
        <v>201</v>
      </c>
      <c r="E470" s="275" t="s">
        <v>1</v>
      </c>
      <c r="F470" s="276" t="s">
        <v>205</v>
      </c>
      <c r="G470" s="274"/>
      <c r="H470" s="277">
        <v>45.799999999999997</v>
      </c>
      <c r="I470" s="278"/>
      <c r="J470" s="274"/>
      <c r="K470" s="274"/>
      <c r="L470" s="279"/>
      <c r="M470" s="280"/>
      <c r="N470" s="281"/>
      <c r="O470" s="281"/>
      <c r="P470" s="281"/>
      <c r="Q470" s="281"/>
      <c r="R470" s="281"/>
      <c r="S470" s="281"/>
      <c r="T470" s="282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83" t="s">
        <v>201</v>
      </c>
      <c r="AU470" s="283" t="s">
        <v>212</v>
      </c>
      <c r="AV470" s="15" t="s">
        <v>198</v>
      </c>
      <c r="AW470" s="15" t="s">
        <v>30</v>
      </c>
      <c r="AX470" s="15" t="s">
        <v>81</v>
      </c>
      <c r="AY470" s="283" t="s">
        <v>191</v>
      </c>
    </row>
    <row r="471" s="12" customFormat="1" ht="22.8" customHeight="1">
      <c r="A471" s="12"/>
      <c r="B471" s="220"/>
      <c r="C471" s="221"/>
      <c r="D471" s="222" t="s">
        <v>72</v>
      </c>
      <c r="E471" s="234" t="s">
        <v>255</v>
      </c>
      <c r="F471" s="234" t="s">
        <v>547</v>
      </c>
      <c r="G471" s="221"/>
      <c r="H471" s="221"/>
      <c r="I471" s="224"/>
      <c r="J471" s="235">
        <f>BK471</f>
        <v>0</v>
      </c>
      <c r="K471" s="221"/>
      <c r="L471" s="226"/>
      <c r="M471" s="227"/>
      <c r="N471" s="228"/>
      <c r="O471" s="228"/>
      <c r="P471" s="229">
        <f>SUM(P472:P553)</f>
        <v>0</v>
      </c>
      <c r="Q471" s="228"/>
      <c r="R471" s="229">
        <f>SUM(R472:R553)</f>
        <v>0.66076540000000006</v>
      </c>
      <c r="S471" s="228"/>
      <c r="T471" s="230">
        <f>SUM(T472:T553)</f>
        <v>0</v>
      </c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R471" s="231" t="s">
        <v>81</v>
      </c>
      <c r="AT471" s="232" t="s">
        <v>72</v>
      </c>
      <c r="AU471" s="232" t="s">
        <v>81</v>
      </c>
      <c r="AY471" s="231" t="s">
        <v>191</v>
      </c>
      <c r="BK471" s="233">
        <f>SUM(BK472:BK553)</f>
        <v>0</v>
      </c>
    </row>
    <row r="472" s="2" customFormat="1" ht="16.5" customHeight="1">
      <c r="A472" s="39"/>
      <c r="B472" s="40"/>
      <c r="C472" s="236" t="s">
        <v>582</v>
      </c>
      <c r="D472" s="236" t="s">
        <v>194</v>
      </c>
      <c r="E472" s="237" t="s">
        <v>549</v>
      </c>
      <c r="F472" s="238" t="s">
        <v>550</v>
      </c>
      <c r="G472" s="239" t="s">
        <v>197</v>
      </c>
      <c r="H472" s="240">
        <v>84.180000000000007</v>
      </c>
      <c r="I472" s="241"/>
      <c r="J472" s="240">
        <f>ROUND(I472*H472,2)</f>
        <v>0</v>
      </c>
      <c r="K472" s="238" t="s">
        <v>1</v>
      </c>
      <c r="L472" s="45"/>
      <c r="M472" s="242" t="s">
        <v>1</v>
      </c>
      <c r="N472" s="243" t="s">
        <v>38</v>
      </c>
      <c r="O472" s="92"/>
      <c r="P472" s="244">
        <f>O472*H472</f>
        <v>0</v>
      </c>
      <c r="Q472" s="244">
        <v>0.00081999999999999998</v>
      </c>
      <c r="R472" s="244">
        <f>Q472*H472</f>
        <v>0.069027600000000008</v>
      </c>
      <c r="S472" s="244">
        <v>0</v>
      </c>
      <c r="T472" s="245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46" t="s">
        <v>198</v>
      </c>
      <c r="AT472" s="246" t="s">
        <v>194</v>
      </c>
      <c r="AU472" s="246" t="s">
        <v>83</v>
      </c>
      <c r="AY472" s="18" t="s">
        <v>191</v>
      </c>
      <c r="BE472" s="247">
        <f>IF(N472="základní",J472,0)</f>
        <v>0</v>
      </c>
      <c r="BF472" s="247">
        <f>IF(N472="snížená",J472,0)</f>
        <v>0</v>
      </c>
      <c r="BG472" s="247">
        <f>IF(N472="zákl. přenesená",J472,0)</f>
        <v>0</v>
      </c>
      <c r="BH472" s="247">
        <f>IF(N472="sníž. přenesená",J472,0)</f>
        <v>0</v>
      </c>
      <c r="BI472" s="247">
        <f>IF(N472="nulová",J472,0)</f>
        <v>0</v>
      </c>
      <c r="BJ472" s="18" t="s">
        <v>81</v>
      </c>
      <c r="BK472" s="247">
        <f>ROUND(I472*H472,2)</f>
        <v>0</v>
      </c>
      <c r="BL472" s="18" t="s">
        <v>198</v>
      </c>
      <c r="BM472" s="246" t="s">
        <v>3038</v>
      </c>
    </row>
    <row r="473" s="2" customFormat="1">
      <c r="A473" s="39"/>
      <c r="B473" s="40"/>
      <c r="C473" s="41"/>
      <c r="D473" s="248" t="s">
        <v>200</v>
      </c>
      <c r="E473" s="41"/>
      <c r="F473" s="249" t="s">
        <v>550</v>
      </c>
      <c r="G473" s="41"/>
      <c r="H473" s="41"/>
      <c r="I473" s="145"/>
      <c r="J473" s="41"/>
      <c r="K473" s="41"/>
      <c r="L473" s="45"/>
      <c r="M473" s="250"/>
      <c r="N473" s="251"/>
      <c r="O473" s="92"/>
      <c r="P473" s="92"/>
      <c r="Q473" s="92"/>
      <c r="R473" s="92"/>
      <c r="S473" s="92"/>
      <c r="T473" s="93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200</v>
      </c>
      <c r="AU473" s="18" t="s">
        <v>83</v>
      </c>
    </row>
    <row r="474" s="13" customFormat="1">
      <c r="A474" s="13"/>
      <c r="B474" s="252"/>
      <c r="C474" s="253"/>
      <c r="D474" s="248" t="s">
        <v>201</v>
      </c>
      <c r="E474" s="254" t="s">
        <v>1</v>
      </c>
      <c r="F474" s="255" t="s">
        <v>3039</v>
      </c>
      <c r="G474" s="253"/>
      <c r="H474" s="254" t="s">
        <v>1</v>
      </c>
      <c r="I474" s="256"/>
      <c r="J474" s="253"/>
      <c r="K474" s="253"/>
      <c r="L474" s="257"/>
      <c r="M474" s="258"/>
      <c r="N474" s="259"/>
      <c r="O474" s="259"/>
      <c r="P474" s="259"/>
      <c r="Q474" s="259"/>
      <c r="R474" s="259"/>
      <c r="S474" s="259"/>
      <c r="T474" s="26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1" t="s">
        <v>201</v>
      </c>
      <c r="AU474" s="261" t="s">
        <v>83</v>
      </c>
      <c r="AV474" s="13" t="s">
        <v>81</v>
      </c>
      <c r="AW474" s="13" t="s">
        <v>30</v>
      </c>
      <c r="AX474" s="13" t="s">
        <v>73</v>
      </c>
      <c r="AY474" s="261" t="s">
        <v>191</v>
      </c>
    </row>
    <row r="475" s="14" customFormat="1">
      <c r="A475" s="14"/>
      <c r="B475" s="262"/>
      <c r="C475" s="263"/>
      <c r="D475" s="248" t="s">
        <v>201</v>
      </c>
      <c r="E475" s="264" t="s">
        <v>1</v>
      </c>
      <c r="F475" s="265" t="s">
        <v>3040</v>
      </c>
      <c r="G475" s="263"/>
      <c r="H475" s="266">
        <v>84.180000000000007</v>
      </c>
      <c r="I475" s="267"/>
      <c r="J475" s="263"/>
      <c r="K475" s="263"/>
      <c r="L475" s="268"/>
      <c r="M475" s="269"/>
      <c r="N475" s="270"/>
      <c r="O475" s="270"/>
      <c r="P475" s="270"/>
      <c r="Q475" s="270"/>
      <c r="R475" s="270"/>
      <c r="S475" s="270"/>
      <c r="T475" s="271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72" t="s">
        <v>201</v>
      </c>
      <c r="AU475" s="272" t="s">
        <v>83</v>
      </c>
      <c r="AV475" s="14" t="s">
        <v>83</v>
      </c>
      <c r="AW475" s="14" t="s">
        <v>30</v>
      </c>
      <c r="AX475" s="14" t="s">
        <v>73</v>
      </c>
      <c r="AY475" s="272" t="s">
        <v>191</v>
      </c>
    </row>
    <row r="476" s="15" customFormat="1">
      <c r="A476" s="15"/>
      <c r="B476" s="273"/>
      <c r="C476" s="274"/>
      <c r="D476" s="248" t="s">
        <v>201</v>
      </c>
      <c r="E476" s="275" t="s">
        <v>1</v>
      </c>
      <c r="F476" s="276" t="s">
        <v>205</v>
      </c>
      <c r="G476" s="274"/>
      <c r="H476" s="277">
        <v>84.180000000000007</v>
      </c>
      <c r="I476" s="278"/>
      <c r="J476" s="274"/>
      <c r="K476" s="274"/>
      <c r="L476" s="279"/>
      <c r="M476" s="280"/>
      <c r="N476" s="281"/>
      <c r="O476" s="281"/>
      <c r="P476" s="281"/>
      <c r="Q476" s="281"/>
      <c r="R476" s="281"/>
      <c r="S476" s="281"/>
      <c r="T476" s="28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83" t="s">
        <v>201</v>
      </c>
      <c r="AU476" s="283" t="s">
        <v>83</v>
      </c>
      <c r="AV476" s="15" t="s">
        <v>198</v>
      </c>
      <c r="AW476" s="15" t="s">
        <v>30</v>
      </c>
      <c r="AX476" s="15" t="s">
        <v>81</v>
      </c>
      <c r="AY476" s="283" t="s">
        <v>191</v>
      </c>
    </row>
    <row r="477" s="2" customFormat="1" ht="16.5" customHeight="1">
      <c r="A477" s="39"/>
      <c r="B477" s="40"/>
      <c r="C477" s="236" t="s">
        <v>586</v>
      </c>
      <c r="D477" s="236" t="s">
        <v>194</v>
      </c>
      <c r="E477" s="237" t="s">
        <v>556</v>
      </c>
      <c r="F477" s="238" t="s">
        <v>557</v>
      </c>
      <c r="G477" s="239" t="s">
        <v>215</v>
      </c>
      <c r="H477" s="240">
        <v>167.62000000000001</v>
      </c>
      <c r="I477" s="241"/>
      <c r="J477" s="240">
        <f>ROUND(I477*H477,2)</f>
        <v>0</v>
      </c>
      <c r="K477" s="238" t="s">
        <v>1</v>
      </c>
      <c r="L477" s="45"/>
      <c r="M477" s="242" t="s">
        <v>1</v>
      </c>
      <c r="N477" s="243" t="s">
        <v>38</v>
      </c>
      <c r="O477" s="92"/>
      <c r="P477" s="244">
        <f>O477*H477</f>
        <v>0</v>
      </c>
      <c r="Q477" s="244">
        <v>0</v>
      </c>
      <c r="R477" s="244">
        <f>Q477*H477</f>
        <v>0</v>
      </c>
      <c r="S477" s="244">
        <v>0</v>
      </c>
      <c r="T477" s="245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46" t="s">
        <v>198</v>
      </c>
      <c r="AT477" s="246" t="s">
        <v>194</v>
      </c>
      <c r="AU477" s="246" t="s">
        <v>83</v>
      </c>
      <c r="AY477" s="18" t="s">
        <v>191</v>
      </c>
      <c r="BE477" s="247">
        <f>IF(N477="základní",J477,0)</f>
        <v>0</v>
      </c>
      <c r="BF477" s="247">
        <f>IF(N477="snížená",J477,0)</f>
        <v>0</v>
      </c>
      <c r="BG477" s="247">
        <f>IF(N477="zákl. přenesená",J477,0)</f>
        <v>0</v>
      </c>
      <c r="BH477" s="247">
        <f>IF(N477="sníž. přenesená",J477,0)</f>
        <v>0</v>
      </c>
      <c r="BI477" s="247">
        <f>IF(N477="nulová",J477,0)</f>
        <v>0</v>
      </c>
      <c r="BJ477" s="18" t="s">
        <v>81</v>
      </c>
      <c r="BK477" s="247">
        <f>ROUND(I477*H477,2)</f>
        <v>0</v>
      </c>
      <c r="BL477" s="18" t="s">
        <v>198</v>
      </c>
      <c r="BM477" s="246" t="s">
        <v>3041</v>
      </c>
    </row>
    <row r="478" s="2" customFormat="1">
      <c r="A478" s="39"/>
      <c r="B478" s="40"/>
      <c r="C478" s="41"/>
      <c r="D478" s="248" t="s">
        <v>200</v>
      </c>
      <c r="E478" s="41"/>
      <c r="F478" s="249" t="s">
        <v>557</v>
      </c>
      <c r="G478" s="41"/>
      <c r="H478" s="41"/>
      <c r="I478" s="145"/>
      <c r="J478" s="41"/>
      <c r="K478" s="41"/>
      <c r="L478" s="45"/>
      <c r="M478" s="250"/>
      <c r="N478" s="251"/>
      <c r="O478" s="92"/>
      <c r="P478" s="92"/>
      <c r="Q478" s="92"/>
      <c r="R478" s="92"/>
      <c r="S478" s="92"/>
      <c r="T478" s="93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200</v>
      </c>
      <c r="AU478" s="18" t="s">
        <v>83</v>
      </c>
    </row>
    <row r="479" s="13" customFormat="1">
      <c r="A479" s="13"/>
      <c r="B479" s="252"/>
      <c r="C479" s="253"/>
      <c r="D479" s="248" t="s">
        <v>201</v>
      </c>
      <c r="E479" s="254" t="s">
        <v>1</v>
      </c>
      <c r="F479" s="255" t="s">
        <v>3042</v>
      </c>
      <c r="G479" s="253"/>
      <c r="H479" s="254" t="s">
        <v>1</v>
      </c>
      <c r="I479" s="256"/>
      <c r="J479" s="253"/>
      <c r="K479" s="253"/>
      <c r="L479" s="257"/>
      <c r="M479" s="258"/>
      <c r="N479" s="259"/>
      <c r="O479" s="259"/>
      <c r="P479" s="259"/>
      <c r="Q479" s="259"/>
      <c r="R479" s="259"/>
      <c r="S479" s="259"/>
      <c r="T479" s="260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1" t="s">
        <v>201</v>
      </c>
      <c r="AU479" s="261" t="s">
        <v>83</v>
      </c>
      <c r="AV479" s="13" t="s">
        <v>81</v>
      </c>
      <c r="AW479" s="13" t="s">
        <v>30</v>
      </c>
      <c r="AX479" s="13" t="s">
        <v>73</v>
      </c>
      <c r="AY479" s="261" t="s">
        <v>191</v>
      </c>
    </row>
    <row r="480" s="13" customFormat="1">
      <c r="A480" s="13"/>
      <c r="B480" s="252"/>
      <c r="C480" s="253"/>
      <c r="D480" s="248" t="s">
        <v>201</v>
      </c>
      <c r="E480" s="254" t="s">
        <v>1</v>
      </c>
      <c r="F480" s="255" t="s">
        <v>562</v>
      </c>
      <c r="G480" s="253"/>
      <c r="H480" s="254" t="s">
        <v>1</v>
      </c>
      <c r="I480" s="256"/>
      <c r="J480" s="253"/>
      <c r="K480" s="253"/>
      <c r="L480" s="257"/>
      <c r="M480" s="258"/>
      <c r="N480" s="259"/>
      <c r="O480" s="259"/>
      <c r="P480" s="259"/>
      <c r="Q480" s="259"/>
      <c r="R480" s="259"/>
      <c r="S480" s="259"/>
      <c r="T480" s="26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1" t="s">
        <v>201</v>
      </c>
      <c r="AU480" s="261" t="s">
        <v>83</v>
      </c>
      <c r="AV480" s="13" t="s">
        <v>81</v>
      </c>
      <c r="AW480" s="13" t="s">
        <v>30</v>
      </c>
      <c r="AX480" s="13" t="s">
        <v>73</v>
      </c>
      <c r="AY480" s="261" t="s">
        <v>191</v>
      </c>
    </row>
    <row r="481" s="14" customFormat="1">
      <c r="A481" s="14"/>
      <c r="B481" s="262"/>
      <c r="C481" s="263"/>
      <c r="D481" s="248" t="s">
        <v>201</v>
      </c>
      <c r="E481" s="264" t="s">
        <v>1</v>
      </c>
      <c r="F481" s="265" t="s">
        <v>3043</v>
      </c>
      <c r="G481" s="263"/>
      <c r="H481" s="266">
        <v>106.40000000000001</v>
      </c>
      <c r="I481" s="267"/>
      <c r="J481" s="263"/>
      <c r="K481" s="263"/>
      <c r="L481" s="268"/>
      <c r="M481" s="269"/>
      <c r="N481" s="270"/>
      <c r="O481" s="270"/>
      <c r="P481" s="270"/>
      <c r="Q481" s="270"/>
      <c r="R481" s="270"/>
      <c r="S481" s="270"/>
      <c r="T481" s="271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72" t="s">
        <v>201</v>
      </c>
      <c r="AU481" s="272" t="s">
        <v>83</v>
      </c>
      <c r="AV481" s="14" t="s">
        <v>83</v>
      </c>
      <c r="AW481" s="14" t="s">
        <v>30</v>
      </c>
      <c r="AX481" s="14" t="s">
        <v>73</v>
      </c>
      <c r="AY481" s="272" t="s">
        <v>191</v>
      </c>
    </row>
    <row r="482" s="13" customFormat="1">
      <c r="A482" s="13"/>
      <c r="B482" s="252"/>
      <c r="C482" s="253"/>
      <c r="D482" s="248" t="s">
        <v>201</v>
      </c>
      <c r="E482" s="254" t="s">
        <v>1</v>
      </c>
      <c r="F482" s="255" t="s">
        <v>3044</v>
      </c>
      <c r="G482" s="253"/>
      <c r="H482" s="254" t="s">
        <v>1</v>
      </c>
      <c r="I482" s="256"/>
      <c r="J482" s="253"/>
      <c r="K482" s="253"/>
      <c r="L482" s="257"/>
      <c r="M482" s="258"/>
      <c r="N482" s="259"/>
      <c r="O482" s="259"/>
      <c r="P482" s="259"/>
      <c r="Q482" s="259"/>
      <c r="R482" s="259"/>
      <c r="S482" s="259"/>
      <c r="T482" s="260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1" t="s">
        <v>201</v>
      </c>
      <c r="AU482" s="261" t="s">
        <v>83</v>
      </c>
      <c r="AV482" s="13" t="s">
        <v>81</v>
      </c>
      <c r="AW482" s="13" t="s">
        <v>30</v>
      </c>
      <c r="AX482" s="13" t="s">
        <v>73</v>
      </c>
      <c r="AY482" s="261" t="s">
        <v>191</v>
      </c>
    </row>
    <row r="483" s="14" customFormat="1">
      <c r="A483" s="14"/>
      <c r="B483" s="262"/>
      <c r="C483" s="263"/>
      <c r="D483" s="248" t="s">
        <v>201</v>
      </c>
      <c r="E483" s="264" t="s">
        <v>1</v>
      </c>
      <c r="F483" s="265" t="s">
        <v>3045</v>
      </c>
      <c r="G483" s="263"/>
      <c r="H483" s="266">
        <v>61.219999999999999</v>
      </c>
      <c r="I483" s="267"/>
      <c r="J483" s="263"/>
      <c r="K483" s="263"/>
      <c r="L483" s="268"/>
      <c r="M483" s="269"/>
      <c r="N483" s="270"/>
      <c r="O483" s="270"/>
      <c r="P483" s="270"/>
      <c r="Q483" s="270"/>
      <c r="R483" s="270"/>
      <c r="S483" s="270"/>
      <c r="T483" s="271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72" t="s">
        <v>201</v>
      </c>
      <c r="AU483" s="272" t="s">
        <v>83</v>
      </c>
      <c r="AV483" s="14" t="s">
        <v>83</v>
      </c>
      <c r="AW483" s="14" t="s">
        <v>30</v>
      </c>
      <c r="AX483" s="14" t="s">
        <v>73</v>
      </c>
      <c r="AY483" s="272" t="s">
        <v>191</v>
      </c>
    </row>
    <row r="484" s="15" customFormat="1">
      <c r="A484" s="15"/>
      <c r="B484" s="273"/>
      <c r="C484" s="274"/>
      <c r="D484" s="248" t="s">
        <v>201</v>
      </c>
      <c r="E484" s="275" t="s">
        <v>1</v>
      </c>
      <c r="F484" s="276" t="s">
        <v>205</v>
      </c>
      <c r="G484" s="274"/>
      <c r="H484" s="277">
        <v>167.62000000000001</v>
      </c>
      <c r="I484" s="278"/>
      <c r="J484" s="274"/>
      <c r="K484" s="274"/>
      <c r="L484" s="279"/>
      <c r="M484" s="280"/>
      <c r="N484" s="281"/>
      <c r="O484" s="281"/>
      <c r="P484" s="281"/>
      <c r="Q484" s="281"/>
      <c r="R484" s="281"/>
      <c r="S484" s="281"/>
      <c r="T484" s="282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83" t="s">
        <v>201</v>
      </c>
      <c r="AU484" s="283" t="s">
        <v>83</v>
      </c>
      <c r="AV484" s="15" t="s">
        <v>198</v>
      </c>
      <c r="AW484" s="15" t="s">
        <v>30</v>
      </c>
      <c r="AX484" s="15" t="s">
        <v>81</v>
      </c>
      <c r="AY484" s="283" t="s">
        <v>191</v>
      </c>
    </row>
    <row r="485" s="2" customFormat="1" ht="21.75" customHeight="1">
      <c r="A485" s="39"/>
      <c r="B485" s="40"/>
      <c r="C485" s="236" t="s">
        <v>592</v>
      </c>
      <c r="D485" s="236" t="s">
        <v>194</v>
      </c>
      <c r="E485" s="237" t="s">
        <v>571</v>
      </c>
      <c r="F485" s="238" t="s">
        <v>572</v>
      </c>
      <c r="G485" s="239" t="s">
        <v>215</v>
      </c>
      <c r="H485" s="240">
        <v>53.840000000000003</v>
      </c>
      <c r="I485" s="241"/>
      <c r="J485" s="240">
        <f>ROUND(I485*H485,2)</f>
        <v>0</v>
      </c>
      <c r="K485" s="238" t="s">
        <v>1</v>
      </c>
      <c r="L485" s="45"/>
      <c r="M485" s="242" t="s">
        <v>1</v>
      </c>
      <c r="N485" s="243" t="s">
        <v>38</v>
      </c>
      <c r="O485" s="92"/>
      <c r="P485" s="244">
        <f>O485*H485</f>
        <v>0</v>
      </c>
      <c r="Q485" s="244">
        <v>0</v>
      </c>
      <c r="R485" s="244">
        <f>Q485*H485</f>
        <v>0</v>
      </c>
      <c r="S485" s="244">
        <v>0</v>
      </c>
      <c r="T485" s="245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46" t="s">
        <v>198</v>
      </c>
      <c r="AT485" s="246" t="s">
        <v>194</v>
      </c>
      <c r="AU485" s="246" t="s">
        <v>83</v>
      </c>
      <c r="AY485" s="18" t="s">
        <v>191</v>
      </c>
      <c r="BE485" s="247">
        <f>IF(N485="základní",J485,0)</f>
        <v>0</v>
      </c>
      <c r="BF485" s="247">
        <f>IF(N485="snížená",J485,0)</f>
        <v>0</v>
      </c>
      <c r="BG485" s="247">
        <f>IF(N485="zákl. přenesená",J485,0)</f>
        <v>0</v>
      </c>
      <c r="BH485" s="247">
        <f>IF(N485="sníž. přenesená",J485,0)</f>
        <v>0</v>
      </c>
      <c r="BI485" s="247">
        <f>IF(N485="nulová",J485,0)</f>
        <v>0</v>
      </c>
      <c r="BJ485" s="18" t="s">
        <v>81</v>
      </c>
      <c r="BK485" s="247">
        <f>ROUND(I485*H485,2)</f>
        <v>0</v>
      </c>
      <c r="BL485" s="18" t="s">
        <v>198</v>
      </c>
      <c r="BM485" s="246" t="s">
        <v>3046</v>
      </c>
    </row>
    <row r="486" s="2" customFormat="1">
      <c r="A486" s="39"/>
      <c r="B486" s="40"/>
      <c r="C486" s="41"/>
      <c r="D486" s="248" t="s">
        <v>200</v>
      </c>
      <c r="E486" s="41"/>
      <c r="F486" s="249" t="s">
        <v>572</v>
      </c>
      <c r="G486" s="41"/>
      <c r="H486" s="41"/>
      <c r="I486" s="145"/>
      <c r="J486" s="41"/>
      <c r="K486" s="41"/>
      <c r="L486" s="45"/>
      <c r="M486" s="250"/>
      <c r="N486" s="251"/>
      <c r="O486" s="92"/>
      <c r="P486" s="92"/>
      <c r="Q486" s="92"/>
      <c r="R486" s="92"/>
      <c r="S486" s="92"/>
      <c r="T486" s="93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200</v>
      </c>
      <c r="AU486" s="18" t="s">
        <v>83</v>
      </c>
    </row>
    <row r="487" s="13" customFormat="1">
      <c r="A487" s="13"/>
      <c r="B487" s="252"/>
      <c r="C487" s="253"/>
      <c r="D487" s="248" t="s">
        <v>201</v>
      </c>
      <c r="E487" s="254" t="s">
        <v>1</v>
      </c>
      <c r="F487" s="255" t="s">
        <v>3047</v>
      </c>
      <c r="G487" s="253"/>
      <c r="H487" s="254" t="s">
        <v>1</v>
      </c>
      <c r="I487" s="256"/>
      <c r="J487" s="253"/>
      <c r="K487" s="253"/>
      <c r="L487" s="257"/>
      <c r="M487" s="258"/>
      <c r="N487" s="259"/>
      <c r="O487" s="259"/>
      <c r="P487" s="259"/>
      <c r="Q487" s="259"/>
      <c r="R487" s="259"/>
      <c r="S487" s="259"/>
      <c r="T487" s="260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1" t="s">
        <v>201</v>
      </c>
      <c r="AU487" s="261" t="s">
        <v>83</v>
      </c>
      <c r="AV487" s="13" t="s">
        <v>81</v>
      </c>
      <c r="AW487" s="13" t="s">
        <v>30</v>
      </c>
      <c r="AX487" s="13" t="s">
        <v>73</v>
      </c>
      <c r="AY487" s="261" t="s">
        <v>191</v>
      </c>
    </row>
    <row r="488" s="14" customFormat="1">
      <c r="A488" s="14"/>
      <c r="B488" s="262"/>
      <c r="C488" s="263"/>
      <c r="D488" s="248" t="s">
        <v>201</v>
      </c>
      <c r="E488" s="264" t="s">
        <v>1</v>
      </c>
      <c r="F488" s="265" t="s">
        <v>2833</v>
      </c>
      <c r="G488" s="263"/>
      <c r="H488" s="266">
        <v>53.840000000000003</v>
      </c>
      <c r="I488" s="267"/>
      <c r="J488" s="263"/>
      <c r="K488" s="263"/>
      <c r="L488" s="268"/>
      <c r="M488" s="269"/>
      <c r="N488" s="270"/>
      <c r="O488" s="270"/>
      <c r="P488" s="270"/>
      <c r="Q488" s="270"/>
      <c r="R488" s="270"/>
      <c r="S488" s="270"/>
      <c r="T488" s="271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72" t="s">
        <v>201</v>
      </c>
      <c r="AU488" s="272" t="s">
        <v>83</v>
      </c>
      <c r="AV488" s="14" t="s">
        <v>83</v>
      </c>
      <c r="AW488" s="14" t="s">
        <v>30</v>
      </c>
      <c r="AX488" s="14" t="s">
        <v>73</v>
      </c>
      <c r="AY488" s="272" t="s">
        <v>191</v>
      </c>
    </row>
    <row r="489" s="15" customFormat="1">
      <c r="A489" s="15"/>
      <c r="B489" s="273"/>
      <c r="C489" s="274"/>
      <c r="D489" s="248" t="s">
        <v>201</v>
      </c>
      <c r="E489" s="275" t="s">
        <v>1</v>
      </c>
      <c r="F489" s="276" t="s">
        <v>205</v>
      </c>
      <c r="G489" s="274"/>
      <c r="H489" s="277">
        <v>53.840000000000003</v>
      </c>
      <c r="I489" s="278"/>
      <c r="J489" s="274"/>
      <c r="K489" s="274"/>
      <c r="L489" s="279"/>
      <c r="M489" s="280"/>
      <c r="N489" s="281"/>
      <c r="O489" s="281"/>
      <c r="P489" s="281"/>
      <c r="Q489" s="281"/>
      <c r="R489" s="281"/>
      <c r="S489" s="281"/>
      <c r="T489" s="282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83" t="s">
        <v>201</v>
      </c>
      <c r="AU489" s="283" t="s">
        <v>83</v>
      </c>
      <c r="AV489" s="15" t="s">
        <v>198</v>
      </c>
      <c r="AW489" s="15" t="s">
        <v>30</v>
      </c>
      <c r="AX489" s="15" t="s">
        <v>81</v>
      </c>
      <c r="AY489" s="283" t="s">
        <v>191</v>
      </c>
    </row>
    <row r="490" s="2" customFormat="1" ht="21.75" customHeight="1">
      <c r="A490" s="39"/>
      <c r="B490" s="40"/>
      <c r="C490" s="236" t="s">
        <v>599</v>
      </c>
      <c r="D490" s="236" t="s">
        <v>194</v>
      </c>
      <c r="E490" s="237" t="s">
        <v>577</v>
      </c>
      <c r="F490" s="238" t="s">
        <v>578</v>
      </c>
      <c r="G490" s="239" t="s">
        <v>197</v>
      </c>
      <c r="H490" s="240">
        <v>592.24000000000001</v>
      </c>
      <c r="I490" s="241"/>
      <c r="J490" s="240">
        <f>ROUND(I490*H490,2)</f>
        <v>0</v>
      </c>
      <c r="K490" s="238" t="s">
        <v>275</v>
      </c>
      <c r="L490" s="45"/>
      <c r="M490" s="242" t="s">
        <v>1</v>
      </c>
      <c r="N490" s="243" t="s">
        <v>38</v>
      </c>
      <c r="O490" s="92"/>
      <c r="P490" s="244">
        <f>O490*H490</f>
        <v>0</v>
      </c>
      <c r="Q490" s="244">
        <v>0.00017000000000000001</v>
      </c>
      <c r="R490" s="244">
        <f>Q490*H490</f>
        <v>0.10068080000000002</v>
      </c>
      <c r="S490" s="244">
        <v>0</v>
      </c>
      <c r="T490" s="245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46" t="s">
        <v>198</v>
      </c>
      <c r="AT490" s="246" t="s">
        <v>194</v>
      </c>
      <c r="AU490" s="246" t="s">
        <v>83</v>
      </c>
      <c r="AY490" s="18" t="s">
        <v>191</v>
      </c>
      <c r="BE490" s="247">
        <f>IF(N490="základní",J490,0)</f>
        <v>0</v>
      </c>
      <c r="BF490" s="247">
        <f>IF(N490="snížená",J490,0)</f>
        <v>0</v>
      </c>
      <c r="BG490" s="247">
        <f>IF(N490="zákl. přenesená",J490,0)</f>
        <v>0</v>
      </c>
      <c r="BH490" s="247">
        <f>IF(N490="sníž. přenesená",J490,0)</f>
        <v>0</v>
      </c>
      <c r="BI490" s="247">
        <f>IF(N490="nulová",J490,0)</f>
        <v>0</v>
      </c>
      <c r="BJ490" s="18" t="s">
        <v>81</v>
      </c>
      <c r="BK490" s="247">
        <f>ROUND(I490*H490,2)</f>
        <v>0</v>
      </c>
      <c r="BL490" s="18" t="s">
        <v>198</v>
      </c>
      <c r="BM490" s="246" t="s">
        <v>3048</v>
      </c>
    </row>
    <row r="491" s="2" customFormat="1">
      <c r="A491" s="39"/>
      <c r="B491" s="40"/>
      <c r="C491" s="41"/>
      <c r="D491" s="248" t="s">
        <v>200</v>
      </c>
      <c r="E491" s="41"/>
      <c r="F491" s="249" t="s">
        <v>578</v>
      </c>
      <c r="G491" s="41"/>
      <c r="H491" s="41"/>
      <c r="I491" s="145"/>
      <c r="J491" s="41"/>
      <c r="K491" s="41"/>
      <c r="L491" s="45"/>
      <c r="M491" s="250"/>
      <c r="N491" s="251"/>
      <c r="O491" s="92"/>
      <c r="P491" s="92"/>
      <c r="Q491" s="92"/>
      <c r="R491" s="92"/>
      <c r="S491" s="92"/>
      <c r="T491" s="93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200</v>
      </c>
      <c r="AU491" s="18" t="s">
        <v>83</v>
      </c>
    </row>
    <row r="492" s="13" customFormat="1">
      <c r="A492" s="13"/>
      <c r="B492" s="252"/>
      <c r="C492" s="253"/>
      <c r="D492" s="248" t="s">
        <v>201</v>
      </c>
      <c r="E492" s="254" t="s">
        <v>1</v>
      </c>
      <c r="F492" s="255" t="s">
        <v>3049</v>
      </c>
      <c r="G492" s="253"/>
      <c r="H492" s="254" t="s">
        <v>1</v>
      </c>
      <c r="I492" s="256"/>
      <c r="J492" s="253"/>
      <c r="K492" s="253"/>
      <c r="L492" s="257"/>
      <c r="M492" s="258"/>
      <c r="N492" s="259"/>
      <c r="O492" s="259"/>
      <c r="P492" s="259"/>
      <c r="Q492" s="259"/>
      <c r="R492" s="259"/>
      <c r="S492" s="259"/>
      <c r="T492" s="260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1" t="s">
        <v>201</v>
      </c>
      <c r="AU492" s="261" t="s">
        <v>83</v>
      </c>
      <c r="AV492" s="13" t="s">
        <v>81</v>
      </c>
      <c r="AW492" s="13" t="s">
        <v>30</v>
      </c>
      <c r="AX492" s="13" t="s">
        <v>73</v>
      </c>
      <c r="AY492" s="261" t="s">
        <v>191</v>
      </c>
    </row>
    <row r="493" s="14" customFormat="1">
      <c r="A493" s="14"/>
      <c r="B493" s="262"/>
      <c r="C493" s="263"/>
      <c r="D493" s="248" t="s">
        <v>201</v>
      </c>
      <c r="E493" s="264" t="s">
        <v>1</v>
      </c>
      <c r="F493" s="265" t="s">
        <v>3050</v>
      </c>
      <c r="G493" s="263"/>
      <c r="H493" s="266">
        <v>592.24000000000001</v>
      </c>
      <c r="I493" s="267"/>
      <c r="J493" s="263"/>
      <c r="K493" s="263"/>
      <c r="L493" s="268"/>
      <c r="M493" s="269"/>
      <c r="N493" s="270"/>
      <c r="O493" s="270"/>
      <c r="P493" s="270"/>
      <c r="Q493" s="270"/>
      <c r="R493" s="270"/>
      <c r="S493" s="270"/>
      <c r="T493" s="271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2" t="s">
        <v>201</v>
      </c>
      <c r="AU493" s="272" t="s">
        <v>83</v>
      </c>
      <c r="AV493" s="14" t="s">
        <v>83</v>
      </c>
      <c r="AW493" s="14" t="s">
        <v>30</v>
      </c>
      <c r="AX493" s="14" t="s">
        <v>73</v>
      </c>
      <c r="AY493" s="272" t="s">
        <v>191</v>
      </c>
    </row>
    <row r="494" s="15" customFormat="1">
      <c r="A494" s="15"/>
      <c r="B494" s="273"/>
      <c r="C494" s="274"/>
      <c r="D494" s="248" t="s">
        <v>201</v>
      </c>
      <c r="E494" s="275" t="s">
        <v>1</v>
      </c>
      <c r="F494" s="276" t="s">
        <v>205</v>
      </c>
      <c r="G494" s="274"/>
      <c r="H494" s="277">
        <v>592.24000000000001</v>
      </c>
      <c r="I494" s="278"/>
      <c r="J494" s="274"/>
      <c r="K494" s="274"/>
      <c r="L494" s="279"/>
      <c r="M494" s="280"/>
      <c r="N494" s="281"/>
      <c r="O494" s="281"/>
      <c r="P494" s="281"/>
      <c r="Q494" s="281"/>
      <c r="R494" s="281"/>
      <c r="S494" s="281"/>
      <c r="T494" s="282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83" t="s">
        <v>201</v>
      </c>
      <c r="AU494" s="283" t="s">
        <v>83</v>
      </c>
      <c r="AV494" s="15" t="s">
        <v>198</v>
      </c>
      <c r="AW494" s="15" t="s">
        <v>30</v>
      </c>
      <c r="AX494" s="15" t="s">
        <v>81</v>
      </c>
      <c r="AY494" s="283" t="s">
        <v>191</v>
      </c>
    </row>
    <row r="495" s="2" customFormat="1" ht="21.75" customHeight="1">
      <c r="A495" s="39"/>
      <c r="B495" s="40"/>
      <c r="C495" s="285" t="s">
        <v>608</v>
      </c>
      <c r="D495" s="285" t="s">
        <v>341</v>
      </c>
      <c r="E495" s="286" t="s">
        <v>583</v>
      </c>
      <c r="F495" s="287" t="s">
        <v>584</v>
      </c>
      <c r="G495" s="288" t="s">
        <v>197</v>
      </c>
      <c r="H495" s="289">
        <v>592.24000000000001</v>
      </c>
      <c r="I495" s="290"/>
      <c r="J495" s="289">
        <f>ROUND(I495*H495,2)</f>
        <v>0</v>
      </c>
      <c r="K495" s="287" t="s">
        <v>275</v>
      </c>
      <c r="L495" s="291"/>
      <c r="M495" s="292" t="s">
        <v>1</v>
      </c>
      <c r="N495" s="293" t="s">
        <v>38</v>
      </c>
      <c r="O495" s="92"/>
      <c r="P495" s="244">
        <f>O495*H495</f>
        <v>0</v>
      </c>
      <c r="Q495" s="244">
        <v>0.00029999999999999997</v>
      </c>
      <c r="R495" s="244">
        <f>Q495*H495</f>
        <v>0.177672</v>
      </c>
      <c r="S495" s="244">
        <v>0</v>
      </c>
      <c r="T495" s="245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46" t="s">
        <v>255</v>
      </c>
      <c r="AT495" s="246" t="s">
        <v>341</v>
      </c>
      <c r="AU495" s="246" t="s">
        <v>83</v>
      </c>
      <c r="AY495" s="18" t="s">
        <v>191</v>
      </c>
      <c r="BE495" s="247">
        <f>IF(N495="základní",J495,0)</f>
        <v>0</v>
      </c>
      <c r="BF495" s="247">
        <f>IF(N495="snížená",J495,0)</f>
        <v>0</v>
      </c>
      <c r="BG495" s="247">
        <f>IF(N495="zákl. přenesená",J495,0)</f>
        <v>0</v>
      </c>
      <c r="BH495" s="247">
        <f>IF(N495="sníž. přenesená",J495,0)</f>
        <v>0</v>
      </c>
      <c r="BI495" s="247">
        <f>IF(N495="nulová",J495,0)</f>
        <v>0</v>
      </c>
      <c r="BJ495" s="18" t="s">
        <v>81</v>
      </c>
      <c r="BK495" s="247">
        <f>ROUND(I495*H495,2)</f>
        <v>0</v>
      </c>
      <c r="BL495" s="18" t="s">
        <v>198</v>
      </c>
      <c r="BM495" s="246" t="s">
        <v>3051</v>
      </c>
    </row>
    <row r="496" s="2" customFormat="1">
      <c r="A496" s="39"/>
      <c r="B496" s="40"/>
      <c r="C496" s="41"/>
      <c r="D496" s="248" t="s">
        <v>200</v>
      </c>
      <c r="E496" s="41"/>
      <c r="F496" s="249" t="s">
        <v>584</v>
      </c>
      <c r="G496" s="41"/>
      <c r="H496" s="41"/>
      <c r="I496" s="145"/>
      <c r="J496" s="41"/>
      <c r="K496" s="41"/>
      <c r="L496" s="45"/>
      <c r="M496" s="250"/>
      <c r="N496" s="251"/>
      <c r="O496" s="92"/>
      <c r="P496" s="92"/>
      <c r="Q496" s="92"/>
      <c r="R496" s="92"/>
      <c r="S496" s="92"/>
      <c r="T496" s="93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200</v>
      </c>
      <c r="AU496" s="18" t="s">
        <v>83</v>
      </c>
    </row>
    <row r="497" s="13" customFormat="1">
      <c r="A497" s="13"/>
      <c r="B497" s="252"/>
      <c r="C497" s="253"/>
      <c r="D497" s="248" t="s">
        <v>201</v>
      </c>
      <c r="E497" s="254" t="s">
        <v>1</v>
      </c>
      <c r="F497" s="255" t="s">
        <v>3052</v>
      </c>
      <c r="G497" s="253"/>
      <c r="H497" s="254" t="s">
        <v>1</v>
      </c>
      <c r="I497" s="256"/>
      <c r="J497" s="253"/>
      <c r="K497" s="253"/>
      <c r="L497" s="257"/>
      <c r="M497" s="258"/>
      <c r="N497" s="259"/>
      <c r="O497" s="259"/>
      <c r="P497" s="259"/>
      <c r="Q497" s="259"/>
      <c r="R497" s="259"/>
      <c r="S497" s="259"/>
      <c r="T497" s="260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61" t="s">
        <v>201</v>
      </c>
      <c r="AU497" s="261" t="s">
        <v>83</v>
      </c>
      <c r="AV497" s="13" t="s">
        <v>81</v>
      </c>
      <c r="AW497" s="13" t="s">
        <v>30</v>
      </c>
      <c r="AX497" s="13" t="s">
        <v>73</v>
      </c>
      <c r="AY497" s="261" t="s">
        <v>191</v>
      </c>
    </row>
    <row r="498" s="14" customFormat="1">
      <c r="A498" s="14"/>
      <c r="B498" s="262"/>
      <c r="C498" s="263"/>
      <c r="D498" s="248" t="s">
        <v>201</v>
      </c>
      <c r="E498" s="264" t="s">
        <v>1</v>
      </c>
      <c r="F498" s="265" t="s">
        <v>3050</v>
      </c>
      <c r="G498" s="263"/>
      <c r="H498" s="266">
        <v>592.24000000000001</v>
      </c>
      <c r="I498" s="267"/>
      <c r="J498" s="263"/>
      <c r="K498" s="263"/>
      <c r="L498" s="268"/>
      <c r="M498" s="269"/>
      <c r="N498" s="270"/>
      <c r="O498" s="270"/>
      <c r="P498" s="270"/>
      <c r="Q498" s="270"/>
      <c r="R498" s="270"/>
      <c r="S498" s="270"/>
      <c r="T498" s="271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72" t="s">
        <v>201</v>
      </c>
      <c r="AU498" s="272" t="s">
        <v>83</v>
      </c>
      <c r="AV498" s="14" t="s">
        <v>83</v>
      </c>
      <c r="AW498" s="14" t="s">
        <v>30</v>
      </c>
      <c r="AX498" s="14" t="s">
        <v>73</v>
      </c>
      <c r="AY498" s="272" t="s">
        <v>191</v>
      </c>
    </row>
    <row r="499" s="15" customFormat="1">
      <c r="A499" s="15"/>
      <c r="B499" s="273"/>
      <c r="C499" s="274"/>
      <c r="D499" s="248" t="s">
        <v>201</v>
      </c>
      <c r="E499" s="275" t="s">
        <v>1</v>
      </c>
      <c r="F499" s="276" t="s">
        <v>205</v>
      </c>
      <c r="G499" s="274"/>
      <c r="H499" s="277">
        <v>592.24000000000001</v>
      </c>
      <c r="I499" s="278"/>
      <c r="J499" s="274"/>
      <c r="K499" s="274"/>
      <c r="L499" s="279"/>
      <c r="M499" s="280"/>
      <c r="N499" s="281"/>
      <c r="O499" s="281"/>
      <c r="P499" s="281"/>
      <c r="Q499" s="281"/>
      <c r="R499" s="281"/>
      <c r="S499" s="281"/>
      <c r="T499" s="282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83" t="s">
        <v>201</v>
      </c>
      <c r="AU499" s="283" t="s">
        <v>83</v>
      </c>
      <c r="AV499" s="15" t="s">
        <v>198</v>
      </c>
      <c r="AW499" s="15" t="s">
        <v>30</v>
      </c>
      <c r="AX499" s="15" t="s">
        <v>81</v>
      </c>
      <c r="AY499" s="283" t="s">
        <v>191</v>
      </c>
    </row>
    <row r="500" s="2" customFormat="1" ht="16.5" customHeight="1">
      <c r="A500" s="39"/>
      <c r="B500" s="40"/>
      <c r="C500" s="236" t="s">
        <v>613</v>
      </c>
      <c r="D500" s="236" t="s">
        <v>194</v>
      </c>
      <c r="E500" s="237" t="s">
        <v>587</v>
      </c>
      <c r="F500" s="238" t="s">
        <v>588</v>
      </c>
      <c r="G500" s="239" t="s">
        <v>215</v>
      </c>
      <c r="H500" s="240">
        <v>5.3799999999999999</v>
      </c>
      <c r="I500" s="241"/>
      <c r="J500" s="240">
        <f>ROUND(I500*H500,2)</f>
        <v>0</v>
      </c>
      <c r="K500" s="238" t="s">
        <v>275</v>
      </c>
      <c r="L500" s="45"/>
      <c r="M500" s="242" t="s">
        <v>1</v>
      </c>
      <c r="N500" s="243" t="s">
        <v>38</v>
      </c>
      <c r="O500" s="92"/>
      <c r="P500" s="244">
        <f>O500*H500</f>
        <v>0</v>
      </c>
      <c r="Q500" s="244">
        <v>0</v>
      </c>
      <c r="R500" s="244">
        <f>Q500*H500</f>
        <v>0</v>
      </c>
      <c r="S500" s="244">
        <v>0</v>
      </c>
      <c r="T500" s="245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46" t="s">
        <v>198</v>
      </c>
      <c r="AT500" s="246" t="s">
        <v>194</v>
      </c>
      <c r="AU500" s="246" t="s">
        <v>83</v>
      </c>
      <c r="AY500" s="18" t="s">
        <v>191</v>
      </c>
      <c r="BE500" s="247">
        <f>IF(N500="základní",J500,0)</f>
        <v>0</v>
      </c>
      <c r="BF500" s="247">
        <f>IF(N500="snížená",J500,0)</f>
        <v>0</v>
      </c>
      <c r="BG500" s="247">
        <f>IF(N500="zákl. přenesená",J500,0)</f>
        <v>0</v>
      </c>
      <c r="BH500" s="247">
        <f>IF(N500="sníž. přenesená",J500,0)</f>
        <v>0</v>
      </c>
      <c r="BI500" s="247">
        <f>IF(N500="nulová",J500,0)</f>
        <v>0</v>
      </c>
      <c r="BJ500" s="18" t="s">
        <v>81</v>
      </c>
      <c r="BK500" s="247">
        <f>ROUND(I500*H500,2)</f>
        <v>0</v>
      </c>
      <c r="BL500" s="18" t="s">
        <v>198</v>
      </c>
      <c r="BM500" s="246" t="s">
        <v>3053</v>
      </c>
    </row>
    <row r="501" s="2" customFormat="1">
      <c r="A501" s="39"/>
      <c r="B501" s="40"/>
      <c r="C501" s="41"/>
      <c r="D501" s="248" t="s">
        <v>200</v>
      </c>
      <c r="E501" s="41"/>
      <c r="F501" s="249" t="s">
        <v>588</v>
      </c>
      <c r="G501" s="41"/>
      <c r="H501" s="41"/>
      <c r="I501" s="145"/>
      <c r="J501" s="41"/>
      <c r="K501" s="41"/>
      <c r="L501" s="45"/>
      <c r="M501" s="250"/>
      <c r="N501" s="251"/>
      <c r="O501" s="92"/>
      <c r="P501" s="92"/>
      <c r="Q501" s="92"/>
      <c r="R501" s="92"/>
      <c r="S501" s="92"/>
      <c r="T501" s="93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200</v>
      </c>
      <c r="AU501" s="18" t="s">
        <v>83</v>
      </c>
    </row>
    <row r="502" s="13" customFormat="1">
      <c r="A502" s="13"/>
      <c r="B502" s="252"/>
      <c r="C502" s="253"/>
      <c r="D502" s="248" t="s">
        <v>201</v>
      </c>
      <c r="E502" s="254" t="s">
        <v>1</v>
      </c>
      <c r="F502" s="255" t="s">
        <v>3054</v>
      </c>
      <c r="G502" s="253"/>
      <c r="H502" s="254" t="s">
        <v>1</v>
      </c>
      <c r="I502" s="256"/>
      <c r="J502" s="253"/>
      <c r="K502" s="253"/>
      <c r="L502" s="257"/>
      <c r="M502" s="258"/>
      <c r="N502" s="259"/>
      <c r="O502" s="259"/>
      <c r="P502" s="259"/>
      <c r="Q502" s="259"/>
      <c r="R502" s="259"/>
      <c r="S502" s="259"/>
      <c r="T502" s="260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1" t="s">
        <v>201</v>
      </c>
      <c r="AU502" s="261" t="s">
        <v>83</v>
      </c>
      <c r="AV502" s="13" t="s">
        <v>81</v>
      </c>
      <c r="AW502" s="13" t="s">
        <v>30</v>
      </c>
      <c r="AX502" s="13" t="s">
        <v>73</v>
      </c>
      <c r="AY502" s="261" t="s">
        <v>191</v>
      </c>
    </row>
    <row r="503" s="14" customFormat="1">
      <c r="A503" s="14"/>
      <c r="B503" s="262"/>
      <c r="C503" s="263"/>
      <c r="D503" s="248" t="s">
        <v>201</v>
      </c>
      <c r="E503" s="264" t="s">
        <v>1</v>
      </c>
      <c r="F503" s="265" t="s">
        <v>3055</v>
      </c>
      <c r="G503" s="263"/>
      <c r="H503" s="266">
        <v>5.3799999999999999</v>
      </c>
      <c r="I503" s="267"/>
      <c r="J503" s="263"/>
      <c r="K503" s="263"/>
      <c r="L503" s="268"/>
      <c r="M503" s="269"/>
      <c r="N503" s="270"/>
      <c r="O503" s="270"/>
      <c r="P503" s="270"/>
      <c r="Q503" s="270"/>
      <c r="R503" s="270"/>
      <c r="S503" s="270"/>
      <c r="T503" s="271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72" t="s">
        <v>201</v>
      </c>
      <c r="AU503" s="272" t="s">
        <v>83</v>
      </c>
      <c r="AV503" s="14" t="s">
        <v>83</v>
      </c>
      <c r="AW503" s="14" t="s">
        <v>30</v>
      </c>
      <c r="AX503" s="14" t="s">
        <v>73</v>
      </c>
      <c r="AY503" s="272" t="s">
        <v>191</v>
      </c>
    </row>
    <row r="504" s="15" customFormat="1">
      <c r="A504" s="15"/>
      <c r="B504" s="273"/>
      <c r="C504" s="274"/>
      <c r="D504" s="248" t="s">
        <v>201</v>
      </c>
      <c r="E504" s="275" t="s">
        <v>1</v>
      </c>
      <c r="F504" s="276" t="s">
        <v>205</v>
      </c>
      <c r="G504" s="274"/>
      <c r="H504" s="277">
        <v>5.3799999999999999</v>
      </c>
      <c r="I504" s="278"/>
      <c r="J504" s="274"/>
      <c r="K504" s="274"/>
      <c r="L504" s="279"/>
      <c r="M504" s="280"/>
      <c r="N504" s="281"/>
      <c r="O504" s="281"/>
      <c r="P504" s="281"/>
      <c r="Q504" s="281"/>
      <c r="R504" s="281"/>
      <c r="S504" s="281"/>
      <c r="T504" s="282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83" t="s">
        <v>201</v>
      </c>
      <c r="AU504" s="283" t="s">
        <v>83</v>
      </c>
      <c r="AV504" s="15" t="s">
        <v>198</v>
      </c>
      <c r="AW504" s="15" t="s">
        <v>30</v>
      </c>
      <c r="AX504" s="15" t="s">
        <v>81</v>
      </c>
      <c r="AY504" s="283" t="s">
        <v>191</v>
      </c>
    </row>
    <row r="505" s="2" customFormat="1" ht="21.75" customHeight="1">
      <c r="A505" s="39"/>
      <c r="B505" s="40"/>
      <c r="C505" s="236" t="s">
        <v>365</v>
      </c>
      <c r="D505" s="236" t="s">
        <v>194</v>
      </c>
      <c r="E505" s="237" t="s">
        <v>593</v>
      </c>
      <c r="F505" s="238" t="s">
        <v>594</v>
      </c>
      <c r="G505" s="239" t="s">
        <v>314</v>
      </c>
      <c r="H505" s="240">
        <v>269.19999999999999</v>
      </c>
      <c r="I505" s="241"/>
      <c r="J505" s="240">
        <f>ROUND(I505*H505,2)</f>
        <v>0</v>
      </c>
      <c r="K505" s="238" t="s">
        <v>275</v>
      </c>
      <c r="L505" s="45"/>
      <c r="M505" s="242" t="s">
        <v>1</v>
      </c>
      <c r="N505" s="243" t="s">
        <v>38</v>
      </c>
      <c r="O505" s="92"/>
      <c r="P505" s="244">
        <f>O505*H505</f>
        <v>0</v>
      </c>
      <c r="Q505" s="244">
        <v>0.00116</v>
      </c>
      <c r="R505" s="244">
        <f>Q505*H505</f>
        <v>0.31227199999999999</v>
      </c>
      <c r="S505" s="244">
        <v>0</v>
      </c>
      <c r="T505" s="245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46" t="s">
        <v>198</v>
      </c>
      <c r="AT505" s="246" t="s">
        <v>194</v>
      </c>
      <c r="AU505" s="246" t="s">
        <v>83</v>
      </c>
      <c r="AY505" s="18" t="s">
        <v>191</v>
      </c>
      <c r="BE505" s="247">
        <f>IF(N505="základní",J505,0)</f>
        <v>0</v>
      </c>
      <c r="BF505" s="247">
        <f>IF(N505="snížená",J505,0)</f>
        <v>0</v>
      </c>
      <c r="BG505" s="247">
        <f>IF(N505="zákl. přenesená",J505,0)</f>
        <v>0</v>
      </c>
      <c r="BH505" s="247">
        <f>IF(N505="sníž. přenesená",J505,0)</f>
        <v>0</v>
      </c>
      <c r="BI505" s="247">
        <f>IF(N505="nulová",J505,0)</f>
        <v>0</v>
      </c>
      <c r="BJ505" s="18" t="s">
        <v>81</v>
      </c>
      <c r="BK505" s="247">
        <f>ROUND(I505*H505,2)</f>
        <v>0</v>
      </c>
      <c r="BL505" s="18" t="s">
        <v>198</v>
      </c>
      <c r="BM505" s="246" t="s">
        <v>3056</v>
      </c>
    </row>
    <row r="506" s="2" customFormat="1">
      <c r="A506" s="39"/>
      <c r="B506" s="40"/>
      <c r="C506" s="41"/>
      <c r="D506" s="248" t="s">
        <v>200</v>
      </c>
      <c r="E506" s="41"/>
      <c r="F506" s="249" t="s">
        <v>594</v>
      </c>
      <c r="G506" s="41"/>
      <c r="H506" s="41"/>
      <c r="I506" s="145"/>
      <c r="J506" s="41"/>
      <c r="K506" s="41"/>
      <c r="L506" s="45"/>
      <c r="M506" s="250"/>
      <c r="N506" s="251"/>
      <c r="O506" s="92"/>
      <c r="P506" s="92"/>
      <c r="Q506" s="92"/>
      <c r="R506" s="92"/>
      <c r="S506" s="92"/>
      <c r="T506" s="93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200</v>
      </c>
      <c r="AU506" s="18" t="s">
        <v>83</v>
      </c>
    </row>
    <row r="507" s="13" customFormat="1">
      <c r="A507" s="13"/>
      <c r="B507" s="252"/>
      <c r="C507" s="253"/>
      <c r="D507" s="248" t="s">
        <v>201</v>
      </c>
      <c r="E507" s="254" t="s">
        <v>1</v>
      </c>
      <c r="F507" s="255" t="s">
        <v>3057</v>
      </c>
      <c r="G507" s="253"/>
      <c r="H507" s="254" t="s">
        <v>1</v>
      </c>
      <c r="I507" s="256"/>
      <c r="J507" s="253"/>
      <c r="K507" s="253"/>
      <c r="L507" s="257"/>
      <c r="M507" s="258"/>
      <c r="N507" s="259"/>
      <c r="O507" s="259"/>
      <c r="P507" s="259"/>
      <c r="Q507" s="259"/>
      <c r="R507" s="259"/>
      <c r="S507" s="259"/>
      <c r="T507" s="260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61" t="s">
        <v>201</v>
      </c>
      <c r="AU507" s="261" t="s">
        <v>83</v>
      </c>
      <c r="AV507" s="13" t="s">
        <v>81</v>
      </c>
      <c r="AW507" s="13" t="s">
        <v>30</v>
      </c>
      <c r="AX507" s="13" t="s">
        <v>73</v>
      </c>
      <c r="AY507" s="261" t="s">
        <v>191</v>
      </c>
    </row>
    <row r="508" s="13" customFormat="1">
      <c r="A508" s="13"/>
      <c r="B508" s="252"/>
      <c r="C508" s="253"/>
      <c r="D508" s="248" t="s">
        <v>201</v>
      </c>
      <c r="E508" s="254" t="s">
        <v>1</v>
      </c>
      <c r="F508" s="255" t="s">
        <v>3058</v>
      </c>
      <c r="G508" s="253"/>
      <c r="H508" s="254" t="s">
        <v>1</v>
      </c>
      <c r="I508" s="256"/>
      <c r="J508" s="253"/>
      <c r="K508" s="253"/>
      <c r="L508" s="257"/>
      <c r="M508" s="258"/>
      <c r="N508" s="259"/>
      <c r="O508" s="259"/>
      <c r="P508" s="259"/>
      <c r="Q508" s="259"/>
      <c r="R508" s="259"/>
      <c r="S508" s="259"/>
      <c r="T508" s="26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1" t="s">
        <v>201</v>
      </c>
      <c r="AU508" s="261" t="s">
        <v>83</v>
      </c>
      <c r="AV508" s="13" t="s">
        <v>81</v>
      </c>
      <c r="AW508" s="13" t="s">
        <v>30</v>
      </c>
      <c r="AX508" s="13" t="s">
        <v>73</v>
      </c>
      <c r="AY508" s="261" t="s">
        <v>191</v>
      </c>
    </row>
    <row r="509" s="14" customFormat="1">
      <c r="A509" s="14"/>
      <c r="B509" s="262"/>
      <c r="C509" s="263"/>
      <c r="D509" s="248" t="s">
        <v>201</v>
      </c>
      <c r="E509" s="264" t="s">
        <v>1</v>
      </c>
      <c r="F509" s="265" t="s">
        <v>3059</v>
      </c>
      <c r="G509" s="263"/>
      <c r="H509" s="266">
        <v>269.19999999999999</v>
      </c>
      <c r="I509" s="267"/>
      <c r="J509" s="263"/>
      <c r="K509" s="263"/>
      <c r="L509" s="268"/>
      <c r="M509" s="269"/>
      <c r="N509" s="270"/>
      <c r="O509" s="270"/>
      <c r="P509" s="270"/>
      <c r="Q509" s="270"/>
      <c r="R509" s="270"/>
      <c r="S509" s="270"/>
      <c r="T509" s="271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72" t="s">
        <v>201</v>
      </c>
      <c r="AU509" s="272" t="s">
        <v>83</v>
      </c>
      <c r="AV509" s="14" t="s">
        <v>83</v>
      </c>
      <c r="AW509" s="14" t="s">
        <v>30</v>
      </c>
      <c r="AX509" s="14" t="s">
        <v>73</v>
      </c>
      <c r="AY509" s="272" t="s">
        <v>191</v>
      </c>
    </row>
    <row r="510" s="15" customFormat="1">
      <c r="A510" s="15"/>
      <c r="B510" s="273"/>
      <c r="C510" s="274"/>
      <c r="D510" s="248" t="s">
        <v>201</v>
      </c>
      <c r="E510" s="275" t="s">
        <v>1</v>
      </c>
      <c r="F510" s="276" t="s">
        <v>205</v>
      </c>
      <c r="G510" s="274"/>
      <c r="H510" s="277">
        <v>269.19999999999999</v>
      </c>
      <c r="I510" s="278"/>
      <c r="J510" s="274"/>
      <c r="K510" s="274"/>
      <c r="L510" s="279"/>
      <c r="M510" s="280"/>
      <c r="N510" s="281"/>
      <c r="O510" s="281"/>
      <c r="P510" s="281"/>
      <c r="Q510" s="281"/>
      <c r="R510" s="281"/>
      <c r="S510" s="281"/>
      <c r="T510" s="282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83" t="s">
        <v>201</v>
      </c>
      <c r="AU510" s="283" t="s">
        <v>83</v>
      </c>
      <c r="AV510" s="15" t="s">
        <v>198</v>
      </c>
      <c r="AW510" s="15" t="s">
        <v>30</v>
      </c>
      <c r="AX510" s="15" t="s">
        <v>81</v>
      </c>
      <c r="AY510" s="283" t="s">
        <v>191</v>
      </c>
    </row>
    <row r="511" s="2" customFormat="1" ht="16.5" customHeight="1">
      <c r="A511" s="39"/>
      <c r="B511" s="40"/>
      <c r="C511" s="236" t="s">
        <v>627</v>
      </c>
      <c r="D511" s="236" t="s">
        <v>194</v>
      </c>
      <c r="E511" s="237" t="s">
        <v>600</v>
      </c>
      <c r="F511" s="238" t="s">
        <v>601</v>
      </c>
      <c r="G511" s="239" t="s">
        <v>215</v>
      </c>
      <c r="H511" s="240">
        <v>24.489999999999998</v>
      </c>
      <c r="I511" s="241"/>
      <c r="J511" s="240">
        <f>ROUND(I511*H511,2)</f>
        <v>0</v>
      </c>
      <c r="K511" s="238" t="s">
        <v>1</v>
      </c>
      <c r="L511" s="45"/>
      <c r="M511" s="242" t="s">
        <v>1</v>
      </c>
      <c r="N511" s="243" t="s">
        <v>38</v>
      </c>
      <c r="O511" s="92"/>
      <c r="P511" s="244">
        <f>O511*H511</f>
        <v>0</v>
      </c>
      <c r="Q511" s="244">
        <v>0</v>
      </c>
      <c r="R511" s="244">
        <f>Q511*H511</f>
        <v>0</v>
      </c>
      <c r="S511" s="244">
        <v>0</v>
      </c>
      <c r="T511" s="245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46" t="s">
        <v>198</v>
      </c>
      <c r="AT511" s="246" t="s">
        <v>194</v>
      </c>
      <c r="AU511" s="246" t="s">
        <v>83</v>
      </c>
      <c r="AY511" s="18" t="s">
        <v>191</v>
      </c>
      <c r="BE511" s="247">
        <f>IF(N511="základní",J511,0)</f>
        <v>0</v>
      </c>
      <c r="BF511" s="247">
        <f>IF(N511="snížená",J511,0)</f>
        <v>0</v>
      </c>
      <c r="BG511" s="247">
        <f>IF(N511="zákl. přenesená",J511,0)</f>
        <v>0</v>
      </c>
      <c r="BH511" s="247">
        <f>IF(N511="sníž. přenesená",J511,0)</f>
        <v>0</v>
      </c>
      <c r="BI511" s="247">
        <f>IF(N511="nulová",J511,0)</f>
        <v>0</v>
      </c>
      <c r="BJ511" s="18" t="s">
        <v>81</v>
      </c>
      <c r="BK511" s="247">
        <f>ROUND(I511*H511,2)</f>
        <v>0</v>
      </c>
      <c r="BL511" s="18" t="s">
        <v>198</v>
      </c>
      <c r="BM511" s="246" t="s">
        <v>3060</v>
      </c>
    </row>
    <row r="512" s="2" customFormat="1">
      <c r="A512" s="39"/>
      <c r="B512" s="40"/>
      <c r="C512" s="41"/>
      <c r="D512" s="248" t="s">
        <v>200</v>
      </c>
      <c r="E512" s="41"/>
      <c r="F512" s="249" t="s">
        <v>601</v>
      </c>
      <c r="G512" s="41"/>
      <c r="H512" s="41"/>
      <c r="I512" s="145"/>
      <c r="J512" s="41"/>
      <c r="K512" s="41"/>
      <c r="L512" s="45"/>
      <c r="M512" s="250"/>
      <c r="N512" s="251"/>
      <c r="O512" s="92"/>
      <c r="P512" s="92"/>
      <c r="Q512" s="92"/>
      <c r="R512" s="92"/>
      <c r="S512" s="92"/>
      <c r="T512" s="93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200</v>
      </c>
      <c r="AU512" s="18" t="s">
        <v>83</v>
      </c>
    </row>
    <row r="513" s="13" customFormat="1">
      <c r="A513" s="13"/>
      <c r="B513" s="252"/>
      <c r="C513" s="253"/>
      <c r="D513" s="248" t="s">
        <v>201</v>
      </c>
      <c r="E513" s="254" t="s">
        <v>1</v>
      </c>
      <c r="F513" s="255" t="s">
        <v>3061</v>
      </c>
      <c r="G513" s="253"/>
      <c r="H513" s="254" t="s">
        <v>1</v>
      </c>
      <c r="I513" s="256"/>
      <c r="J513" s="253"/>
      <c r="K513" s="253"/>
      <c r="L513" s="257"/>
      <c r="M513" s="258"/>
      <c r="N513" s="259"/>
      <c r="O513" s="259"/>
      <c r="P513" s="259"/>
      <c r="Q513" s="259"/>
      <c r="R513" s="259"/>
      <c r="S513" s="259"/>
      <c r="T513" s="260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1" t="s">
        <v>201</v>
      </c>
      <c r="AU513" s="261" t="s">
        <v>83</v>
      </c>
      <c r="AV513" s="13" t="s">
        <v>81</v>
      </c>
      <c r="AW513" s="13" t="s">
        <v>30</v>
      </c>
      <c r="AX513" s="13" t="s">
        <v>73</v>
      </c>
      <c r="AY513" s="261" t="s">
        <v>191</v>
      </c>
    </row>
    <row r="514" s="14" customFormat="1">
      <c r="A514" s="14"/>
      <c r="B514" s="262"/>
      <c r="C514" s="263"/>
      <c r="D514" s="248" t="s">
        <v>201</v>
      </c>
      <c r="E514" s="264" t="s">
        <v>1</v>
      </c>
      <c r="F514" s="265" t="s">
        <v>3062</v>
      </c>
      <c r="G514" s="263"/>
      <c r="H514" s="266">
        <v>24.489999999999998</v>
      </c>
      <c r="I514" s="267"/>
      <c r="J514" s="263"/>
      <c r="K514" s="263"/>
      <c r="L514" s="268"/>
      <c r="M514" s="269"/>
      <c r="N514" s="270"/>
      <c r="O514" s="270"/>
      <c r="P514" s="270"/>
      <c r="Q514" s="270"/>
      <c r="R514" s="270"/>
      <c r="S514" s="270"/>
      <c r="T514" s="271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72" t="s">
        <v>201</v>
      </c>
      <c r="AU514" s="272" t="s">
        <v>83</v>
      </c>
      <c r="AV514" s="14" t="s">
        <v>83</v>
      </c>
      <c r="AW514" s="14" t="s">
        <v>30</v>
      </c>
      <c r="AX514" s="14" t="s">
        <v>73</v>
      </c>
      <c r="AY514" s="272" t="s">
        <v>191</v>
      </c>
    </row>
    <row r="515" s="15" customFormat="1">
      <c r="A515" s="15"/>
      <c r="B515" s="273"/>
      <c r="C515" s="274"/>
      <c r="D515" s="248" t="s">
        <v>201</v>
      </c>
      <c r="E515" s="275" t="s">
        <v>1</v>
      </c>
      <c r="F515" s="276" t="s">
        <v>205</v>
      </c>
      <c r="G515" s="274"/>
      <c r="H515" s="277">
        <v>24.489999999999998</v>
      </c>
      <c r="I515" s="278"/>
      <c r="J515" s="274"/>
      <c r="K515" s="274"/>
      <c r="L515" s="279"/>
      <c r="M515" s="280"/>
      <c r="N515" s="281"/>
      <c r="O515" s="281"/>
      <c r="P515" s="281"/>
      <c r="Q515" s="281"/>
      <c r="R515" s="281"/>
      <c r="S515" s="281"/>
      <c r="T515" s="282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83" t="s">
        <v>201</v>
      </c>
      <c r="AU515" s="283" t="s">
        <v>83</v>
      </c>
      <c r="AV515" s="15" t="s">
        <v>198</v>
      </c>
      <c r="AW515" s="15" t="s">
        <v>30</v>
      </c>
      <c r="AX515" s="15" t="s">
        <v>81</v>
      </c>
      <c r="AY515" s="283" t="s">
        <v>191</v>
      </c>
    </row>
    <row r="516" s="2" customFormat="1" ht="16.5" customHeight="1">
      <c r="A516" s="39"/>
      <c r="B516" s="40"/>
      <c r="C516" s="236" t="s">
        <v>511</v>
      </c>
      <c r="D516" s="236" t="s">
        <v>194</v>
      </c>
      <c r="E516" s="237" t="s">
        <v>614</v>
      </c>
      <c r="F516" s="238" t="s">
        <v>615</v>
      </c>
      <c r="G516" s="239" t="s">
        <v>314</v>
      </c>
      <c r="H516" s="240">
        <v>111.3</v>
      </c>
      <c r="I516" s="241"/>
      <c r="J516" s="240">
        <f>ROUND(I516*H516,2)</f>
        <v>0</v>
      </c>
      <c r="K516" s="238" t="s">
        <v>1</v>
      </c>
      <c r="L516" s="45"/>
      <c r="M516" s="242" t="s">
        <v>1</v>
      </c>
      <c r="N516" s="243" t="s">
        <v>38</v>
      </c>
      <c r="O516" s="92"/>
      <c r="P516" s="244">
        <f>O516*H516</f>
        <v>0</v>
      </c>
      <c r="Q516" s="244">
        <v>1.0000000000000001E-05</v>
      </c>
      <c r="R516" s="244">
        <f>Q516*H516</f>
        <v>0.0011130000000000001</v>
      </c>
      <c r="S516" s="244">
        <v>0</v>
      </c>
      <c r="T516" s="245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46" t="s">
        <v>198</v>
      </c>
      <c r="AT516" s="246" t="s">
        <v>194</v>
      </c>
      <c r="AU516" s="246" t="s">
        <v>83</v>
      </c>
      <c r="AY516" s="18" t="s">
        <v>191</v>
      </c>
      <c r="BE516" s="247">
        <f>IF(N516="základní",J516,0)</f>
        <v>0</v>
      </c>
      <c r="BF516" s="247">
        <f>IF(N516="snížená",J516,0)</f>
        <v>0</v>
      </c>
      <c r="BG516" s="247">
        <f>IF(N516="zákl. přenesená",J516,0)</f>
        <v>0</v>
      </c>
      <c r="BH516" s="247">
        <f>IF(N516="sníž. přenesená",J516,0)</f>
        <v>0</v>
      </c>
      <c r="BI516" s="247">
        <f>IF(N516="nulová",J516,0)</f>
        <v>0</v>
      </c>
      <c r="BJ516" s="18" t="s">
        <v>81</v>
      </c>
      <c r="BK516" s="247">
        <f>ROUND(I516*H516,2)</f>
        <v>0</v>
      </c>
      <c r="BL516" s="18" t="s">
        <v>198</v>
      </c>
      <c r="BM516" s="246" t="s">
        <v>3063</v>
      </c>
    </row>
    <row r="517" s="2" customFormat="1">
      <c r="A517" s="39"/>
      <c r="B517" s="40"/>
      <c r="C517" s="41"/>
      <c r="D517" s="248" t="s">
        <v>200</v>
      </c>
      <c r="E517" s="41"/>
      <c r="F517" s="249" t="s">
        <v>615</v>
      </c>
      <c r="G517" s="41"/>
      <c r="H517" s="41"/>
      <c r="I517" s="145"/>
      <c r="J517" s="41"/>
      <c r="K517" s="41"/>
      <c r="L517" s="45"/>
      <c r="M517" s="250"/>
      <c r="N517" s="251"/>
      <c r="O517" s="92"/>
      <c r="P517" s="92"/>
      <c r="Q517" s="92"/>
      <c r="R517" s="92"/>
      <c r="S517" s="92"/>
      <c r="T517" s="93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T517" s="18" t="s">
        <v>200</v>
      </c>
      <c r="AU517" s="18" t="s">
        <v>83</v>
      </c>
    </row>
    <row r="518" s="13" customFormat="1">
      <c r="A518" s="13"/>
      <c r="B518" s="252"/>
      <c r="C518" s="253"/>
      <c r="D518" s="248" t="s">
        <v>201</v>
      </c>
      <c r="E518" s="254" t="s">
        <v>1</v>
      </c>
      <c r="F518" s="255" t="s">
        <v>3064</v>
      </c>
      <c r="G518" s="253"/>
      <c r="H518" s="254" t="s">
        <v>1</v>
      </c>
      <c r="I518" s="256"/>
      <c r="J518" s="253"/>
      <c r="K518" s="253"/>
      <c r="L518" s="257"/>
      <c r="M518" s="258"/>
      <c r="N518" s="259"/>
      <c r="O518" s="259"/>
      <c r="P518" s="259"/>
      <c r="Q518" s="259"/>
      <c r="R518" s="259"/>
      <c r="S518" s="259"/>
      <c r="T518" s="260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1" t="s">
        <v>201</v>
      </c>
      <c r="AU518" s="261" t="s">
        <v>83</v>
      </c>
      <c r="AV518" s="13" t="s">
        <v>81</v>
      </c>
      <c r="AW518" s="13" t="s">
        <v>30</v>
      </c>
      <c r="AX518" s="13" t="s">
        <v>73</v>
      </c>
      <c r="AY518" s="261" t="s">
        <v>191</v>
      </c>
    </row>
    <row r="519" s="14" customFormat="1">
      <c r="A519" s="14"/>
      <c r="B519" s="262"/>
      <c r="C519" s="263"/>
      <c r="D519" s="248" t="s">
        <v>201</v>
      </c>
      <c r="E519" s="264" t="s">
        <v>1</v>
      </c>
      <c r="F519" s="265" t="s">
        <v>3065</v>
      </c>
      <c r="G519" s="263"/>
      <c r="H519" s="266">
        <v>111.3</v>
      </c>
      <c r="I519" s="267"/>
      <c r="J519" s="263"/>
      <c r="K519" s="263"/>
      <c r="L519" s="268"/>
      <c r="M519" s="269"/>
      <c r="N519" s="270"/>
      <c r="O519" s="270"/>
      <c r="P519" s="270"/>
      <c r="Q519" s="270"/>
      <c r="R519" s="270"/>
      <c r="S519" s="270"/>
      <c r="T519" s="271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72" t="s">
        <v>201</v>
      </c>
      <c r="AU519" s="272" t="s">
        <v>83</v>
      </c>
      <c r="AV519" s="14" t="s">
        <v>83</v>
      </c>
      <c r="AW519" s="14" t="s">
        <v>30</v>
      </c>
      <c r="AX519" s="14" t="s">
        <v>73</v>
      </c>
      <c r="AY519" s="272" t="s">
        <v>191</v>
      </c>
    </row>
    <row r="520" s="15" customFormat="1">
      <c r="A520" s="15"/>
      <c r="B520" s="273"/>
      <c r="C520" s="274"/>
      <c r="D520" s="248" t="s">
        <v>201</v>
      </c>
      <c r="E520" s="275" t="s">
        <v>1</v>
      </c>
      <c r="F520" s="276" t="s">
        <v>205</v>
      </c>
      <c r="G520" s="274"/>
      <c r="H520" s="277">
        <v>111.3</v>
      </c>
      <c r="I520" s="278"/>
      <c r="J520" s="274"/>
      <c r="K520" s="274"/>
      <c r="L520" s="279"/>
      <c r="M520" s="280"/>
      <c r="N520" s="281"/>
      <c r="O520" s="281"/>
      <c r="P520" s="281"/>
      <c r="Q520" s="281"/>
      <c r="R520" s="281"/>
      <c r="S520" s="281"/>
      <c r="T520" s="282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83" t="s">
        <v>201</v>
      </c>
      <c r="AU520" s="283" t="s">
        <v>83</v>
      </c>
      <c r="AV520" s="15" t="s">
        <v>198</v>
      </c>
      <c r="AW520" s="15" t="s">
        <v>30</v>
      </c>
      <c r="AX520" s="15" t="s">
        <v>81</v>
      </c>
      <c r="AY520" s="283" t="s">
        <v>191</v>
      </c>
    </row>
    <row r="521" s="2" customFormat="1" ht="21.75" customHeight="1">
      <c r="A521" s="39"/>
      <c r="B521" s="40"/>
      <c r="C521" s="236" t="s">
        <v>639</v>
      </c>
      <c r="D521" s="236" t="s">
        <v>194</v>
      </c>
      <c r="E521" s="237" t="s">
        <v>609</v>
      </c>
      <c r="F521" s="238" t="s">
        <v>610</v>
      </c>
      <c r="G521" s="239" t="s">
        <v>215</v>
      </c>
      <c r="H521" s="240">
        <v>3.8900000000000001</v>
      </c>
      <c r="I521" s="241"/>
      <c r="J521" s="240">
        <f>ROUND(I521*H521,2)</f>
        <v>0</v>
      </c>
      <c r="K521" s="238" t="s">
        <v>1</v>
      </c>
      <c r="L521" s="45"/>
      <c r="M521" s="242" t="s">
        <v>1</v>
      </c>
      <c r="N521" s="243" t="s">
        <v>38</v>
      </c>
      <c r="O521" s="92"/>
      <c r="P521" s="244">
        <f>O521*H521</f>
        <v>0</v>
      </c>
      <c r="Q521" s="244">
        <v>0</v>
      </c>
      <c r="R521" s="244">
        <f>Q521*H521</f>
        <v>0</v>
      </c>
      <c r="S521" s="244">
        <v>0</v>
      </c>
      <c r="T521" s="245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46" t="s">
        <v>198</v>
      </c>
      <c r="AT521" s="246" t="s">
        <v>194</v>
      </c>
      <c r="AU521" s="246" t="s">
        <v>83</v>
      </c>
      <c r="AY521" s="18" t="s">
        <v>191</v>
      </c>
      <c r="BE521" s="247">
        <f>IF(N521="základní",J521,0)</f>
        <v>0</v>
      </c>
      <c r="BF521" s="247">
        <f>IF(N521="snížená",J521,0)</f>
        <v>0</v>
      </c>
      <c r="BG521" s="247">
        <f>IF(N521="zákl. přenesená",J521,0)</f>
        <v>0</v>
      </c>
      <c r="BH521" s="247">
        <f>IF(N521="sníž. přenesená",J521,0)</f>
        <v>0</v>
      </c>
      <c r="BI521" s="247">
        <f>IF(N521="nulová",J521,0)</f>
        <v>0</v>
      </c>
      <c r="BJ521" s="18" t="s">
        <v>81</v>
      </c>
      <c r="BK521" s="247">
        <f>ROUND(I521*H521,2)</f>
        <v>0</v>
      </c>
      <c r="BL521" s="18" t="s">
        <v>198</v>
      </c>
      <c r="BM521" s="246" t="s">
        <v>3066</v>
      </c>
    </row>
    <row r="522" s="2" customFormat="1">
      <c r="A522" s="39"/>
      <c r="B522" s="40"/>
      <c r="C522" s="41"/>
      <c r="D522" s="248" t="s">
        <v>200</v>
      </c>
      <c r="E522" s="41"/>
      <c r="F522" s="249" t="s">
        <v>610</v>
      </c>
      <c r="G522" s="41"/>
      <c r="H522" s="41"/>
      <c r="I522" s="145"/>
      <c r="J522" s="41"/>
      <c r="K522" s="41"/>
      <c r="L522" s="45"/>
      <c r="M522" s="250"/>
      <c r="N522" s="251"/>
      <c r="O522" s="92"/>
      <c r="P522" s="92"/>
      <c r="Q522" s="92"/>
      <c r="R522" s="92"/>
      <c r="S522" s="92"/>
      <c r="T522" s="93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200</v>
      </c>
      <c r="AU522" s="18" t="s">
        <v>83</v>
      </c>
    </row>
    <row r="523" s="13" customFormat="1">
      <c r="A523" s="13"/>
      <c r="B523" s="252"/>
      <c r="C523" s="253"/>
      <c r="D523" s="248" t="s">
        <v>201</v>
      </c>
      <c r="E523" s="254" t="s">
        <v>1</v>
      </c>
      <c r="F523" s="255" t="s">
        <v>3067</v>
      </c>
      <c r="G523" s="253"/>
      <c r="H523" s="254" t="s">
        <v>1</v>
      </c>
      <c r="I523" s="256"/>
      <c r="J523" s="253"/>
      <c r="K523" s="253"/>
      <c r="L523" s="257"/>
      <c r="M523" s="258"/>
      <c r="N523" s="259"/>
      <c r="O523" s="259"/>
      <c r="P523" s="259"/>
      <c r="Q523" s="259"/>
      <c r="R523" s="259"/>
      <c r="S523" s="259"/>
      <c r="T523" s="260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1" t="s">
        <v>201</v>
      </c>
      <c r="AU523" s="261" t="s">
        <v>83</v>
      </c>
      <c r="AV523" s="13" t="s">
        <v>81</v>
      </c>
      <c r="AW523" s="13" t="s">
        <v>30</v>
      </c>
      <c r="AX523" s="13" t="s">
        <v>73</v>
      </c>
      <c r="AY523" s="261" t="s">
        <v>191</v>
      </c>
    </row>
    <row r="524" s="14" customFormat="1">
      <c r="A524" s="14"/>
      <c r="B524" s="262"/>
      <c r="C524" s="263"/>
      <c r="D524" s="248" t="s">
        <v>201</v>
      </c>
      <c r="E524" s="264" t="s">
        <v>1</v>
      </c>
      <c r="F524" s="265" t="s">
        <v>2901</v>
      </c>
      <c r="G524" s="263"/>
      <c r="H524" s="266">
        <v>3.8900000000000001</v>
      </c>
      <c r="I524" s="267"/>
      <c r="J524" s="263"/>
      <c r="K524" s="263"/>
      <c r="L524" s="268"/>
      <c r="M524" s="269"/>
      <c r="N524" s="270"/>
      <c r="O524" s="270"/>
      <c r="P524" s="270"/>
      <c r="Q524" s="270"/>
      <c r="R524" s="270"/>
      <c r="S524" s="270"/>
      <c r="T524" s="271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72" t="s">
        <v>201</v>
      </c>
      <c r="AU524" s="272" t="s">
        <v>83</v>
      </c>
      <c r="AV524" s="14" t="s">
        <v>83</v>
      </c>
      <c r="AW524" s="14" t="s">
        <v>30</v>
      </c>
      <c r="AX524" s="14" t="s">
        <v>73</v>
      </c>
      <c r="AY524" s="272" t="s">
        <v>191</v>
      </c>
    </row>
    <row r="525" s="15" customFormat="1">
      <c r="A525" s="15"/>
      <c r="B525" s="273"/>
      <c r="C525" s="274"/>
      <c r="D525" s="248" t="s">
        <v>201</v>
      </c>
      <c r="E525" s="275" t="s">
        <v>1</v>
      </c>
      <c r="F525" s="276" t="s">
        <v>205</v>
      </c>
      <c r="G525" s="274"/>
      <c r="H525" s="277">
        <v>3.8900000000000001</v>
      </c>
      <c r="I525" s="278"/>
      <c r="J525" s="274"/>
      <c r="K525" s="274"/>
      <c r="L525" s="279"/>
      <c r="M525" s="280"/>
      <c r="N525" s="281"/>
      <c r="O525" s="281"/>
      <c r="P525" s="281"/>
      <c r="Q525" s="281"/>
      <c r="R525" s="281"/>
      <c r="S525" s="281"/>
      <c r="T525" s="282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83" t="s">
        <v>201</v>
      </c>
      <c r="AU525" s="283" t="s">
        <v>83</v>
      </c>
      <c r="AV525" s="15" t="s">
        <v>198</v>
      </c>
      <c r="AW525" s="15" t="s">
        <v>30</v>
      </c>
      <c r="AX525" s="15" t="s">
        <v>81</v>
      </c>
      <c r="AY525" s="283" t="s">
        <v>191</v>
      </c>
    </row>
    <row r="526" s="2" customFormat="1" ht="21.75" customHeight="1">
      <c r="A526" s="39"/>
      <c r="B526" s="40"/>
      <c r="C526" s="236" t="s">
        <v>646</v>
      </c>
      <c r="D526" s="236" t="s">
        <v>194</v>
      </c>
      <c r="E526" s="237" t="s">
        <v>3068</v>
      </c>
      <c r="F526" s="238" t="s">
        <v>3069</v>
      </c>
      <c r="G526" s="239" t="s">
        <v>215</v>
      </c>
      <c r="H526" s="240">
        <v>89.040000000000006</v>
      </c>
      <c r="I526" s="241"/>
      <c r="J526" s="240">
        <f>ROUND(I526*H526,2)</f>
        <v>0</v>
      </c>
      <c r="K526" s="238" t="s">
        <v>1</v>
      </c>
      <c r="L526" s="45"/>
      <c r="M526" s="242" t="s">
        <v>1</v>
      </c>
      <c r="N526" s="243" t="s">
        <v>38</v>
      </c>
      <c r="O526" s="92"/>
      <c r="P526" s="244">
        <f>O526*H526</f>
        <v>0</v>
      </c>
      <c r="Q526" s="244">
        <v>0</v>
      </c>
      <c r="R526" s="244">
        <f>Q526*H526</f>
        <v>0</v>
      </c>
      <c r="S526" s="244">
        <v>0</v>
      </c>
      <c r="T526" s="245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46" t="s">
        <v>198</v>
      </c>
      <c r="AT526" s="246" t="s">
        <v>194</v>
      </c>
      <c r="AU526" s="246" t="s">
        <v>83</v>
      </c>
      <c r="AY526" s="18" t="s">
        <v>191</v>
      </c>
      <c r="BE526" s="247">
        <f>IF(N526="základní",J526,0)</f>
        <v>0</v>
      </c>
      <c r="BF526" s="247">
        <f>IF(N526="snížená",J526,0)</f>
        <v>0</v>
      </c>
      <c r="BG526" s="247">
        <f>IF(N526="zákl. přenesená",J526,0)</f>
        <v>0</v>
      </c>
      <c r="BH526" s="247">
        <f>IF(N526="sníž. přenesená",J526,0)</f>
        <v>0</v>
      </c>
      <c r="BI526" s="247">
        <f>IF(N526="nulová",J526,0)</f>
        <v>0</v>
      </c>
      <c r="BJ526" s="18" t="s">
        <v>81</v>
      </c>
      <c r="BK526" s="247">
        <f>ROUND(I526*H526,2)</f>
        <v>0</v>
      </c>
      <c r="BL526" s="18" t="s">
        <v>198</v>
      </c>
      <c r="BM526" s="246" t="s">
        <v>3070</v>
      </c>
    </row>
    <row r="527" s="2" customFormat="1">
      <c r="A527" s="39"/>
      <c r="B527" s="40"/>
      <c r="C527" s="41"/>
      <c r="D527" s="248" t="s">
        <v>200</v>
      </c>
      <c r="E527" s="41"/>
      <c r="F527" s="249" t="s">
        <v>3069</v>
      </c>
      <c r="G527" s="41"/>
      <c r="H527" s="41"/>
      <c r="I527" s="145"/>
      <c r="J527" s="41"/>
      <c r="K527" s="41"/>
      <c r="L527" s="45"/>
      <c r="M527" s="250"/>
      <c r="N527" s="251"/>
      <c r="O527" s="92"/>
      <c r="P527" s="92"/>
      <c r="Q527" s="92"/>
      <c r="R527" s="92"/>
      <c r="S527" s="92"/>
      <c r="T527" s="93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200</v>
      </c>
      <c r="AU527" s="18" t="s">
        <v>83</v>
      </c>
    </row>
    <row r="528" s="13" customFormat="1">
      <c r="A528" s="13"/>
      <c r="B528" s="252"/>
      <c r="C528" s="253"/>
      <c r="D528" s="248" t="s">
        <v>201</v>
      </c>
      <c r="E528" s="254" t="s">
        <v>1</v>
      </c>
      <c r="F528" s="255" t="s">
        <v>3071</v>
      </c>
      <c r="G528" s="253"/>
      <c r="H528" s="254" t="s">
        <v>1</v>
      </c>
      <c r="I528" s="256"/>
      <c r="J528" s="253"/>
      <c r="K528" s="253"/>
      <c r="L528" s="257"/>
      <c r="M528" s="258"/>
      <c r="N528" s="259"/>
      <c r="O528" s="259"/>
      <c r="P528" s="259"/>
      <c r="Q528" s="259"/>
      <c r="R528" s="259"/>
      <c r="S528" s="259"/>
      <c r="T528" s="260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61" t="s">
        <v>201</v>
      </c>
      <c r="AU528" s="261" t="s">
        <v>83</v>
      </c>
      <c r="AV528" s="13" t="s">
        <v>81</v>
      </c>
      <c r="AW528" s="13" t="s">
        <v>30</v>
      </c>
      <c r="AX528" s="13" t="s">
        <v>73</v>
      </c>
      <c r="AY528" s="261" t="s">
        <v>191</v>
      </c>
    </row>
    <row r="529" s="13" customFormat="1">
      <c r="A529" s="13"/>
      <c r="B529" s="252"/>
      <c r="C529" s="253"/>
      <c r="D529" s="248" t="s">
        <v>201</v>
      </c>
      <c r="E529" s="254" t="s">
        <v>1</v>
      </c>
      <c r="F529" s="255" t="s">
        <v>3072</v>
      </c>
      <c r="G529" s="253"/>
      <c r="H529" s="254" t="s">
        <v>1</v>
      </c>
      <c r="I529" s="256"/>
      <c r="J529" s="253"/>
      <c r="K529" s="253"/>
      <c r="L529" s="257"/>
      <c r="M529" s="258"/>
      <c r="N529" s="259"/>
      <c r="O529" s="259"/>
      <c r="P529" s="259"/>
      <c r="Q529" s="259"/>
      <c r="R529" s="259"/>
      <c r="S529" s="259"/>
      <c r="T529" s="260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1" t="s">
        <v>201</v>
      </c>
      <c r="AU529" s="261" t="s">
        <v>83</v>
      </c>
      <c r="AV529" s="13" t="s">
        <v>81</v>
      </c>
      <c r="AW529" s="13" t="s">
        <v>30</v>
      </c>
      <c r="AX529" s="13" t="s">
        <v>73</v>
      </c>
      <c r="AY529" s="261" t="s">
        <v>191</v>
      </c>
    </row>
    <row r="530" s="14" customFormat="1">
      <c r="A530" s="14"/>
      <c r="B530" s="262"/>
      <c r="C530" s="263"/>
      <c r="D530" s="248" t="s">
        <v>201</v>
      </c>
      <c r="E530" s="264" t="s">
        <v>1</v>
      </c>
      <c r="F530" s="265" t="s">
        <v>3073</v>
      </c>
      <c r="G530" s="263"/>
      <c r="H530" s="266">
        <v>89.040000000000006</v>
      </c>
      <c r="I530" s="267"/>
      <c r="J530" s="263"/>
      <c r="K530" s="263"/>
      <c r="L530" s="268"/>
      <c r="M530" s="269"/>
      <c r="N530" s="270"/>
      <c r="O530" s="270"/>
      <c r="P530" s="270"/>
      <c r="Q530" s="270"/>
      <c r="R530" s="270"/>
      <c r="S530" s="270"/>
      <c r="T530" s="271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72" t="s">
        <v>201</v>
      </c>
      <c r="AU530" s="272" t="s">
        <v>83</v>
      </c>
      <c r="AV530" s="14" t="s">
        <v>83</v>
      </c>
      <c r="AW530" s="14" t="s">
        <v>30</v>
      </c>
      <c r="AX530" s="14" t="s">
        <v>73</v>
      </c>
      <c r="AY530" s="272" t="s">
        <v>191</v>
      </c>
    </row>
    <row r="531" s="15" customFormat="1">
      <c r="A531" s="15"/>
      <c r="B531" s="273"/>
      <c r="C531" s="274"/>
      <c r="D531" s="248" t="s">
        <v>201</v>
      </c>
      <c r="E531" s="275" t="s">
        <v>1</v>
      </c>
      <c r="F531" s="276" t="s">
        <v>205</v>
      </c>
      <c r="G531" s="274"/>
      <c r="H531" s="277">
        <v>89.040000000000006</v>
      </c>
      <c r="I531" s="278"/>
      <c r="J531" s="274"/>
      <c r="K531" s="274"/>
      <c r="L531" s="279"/>
      <c r="M531" s="280"/>
      <c r="N531" s="281"/>
      <c r="O531" s="281"/>
      <c r="P531" s="281"/>
      <c r="Q531" s="281"/>
      <c r="R531" s="281"/>
      <c r="S531" s="281"/>
      <c r="T531" s="282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83" t="s">
        <v>201</v>
      </c>
      <c r="AU531" s="283" t="s">
        <v>83</v>
      </c>
      <c r="AV531" s="15" t="s">
        <v>198</v>
      </c>
      <c r="AW531" s="15" t="s">
        <v>30</v>
      </c>
      <c r="AX531" s="15" t="s">
        <v>81</v>
      </c>
      <c r="AY531" s="283" t="s">
        <v>191</v>
      </c>
    </row>
    <row r="532" s="2" customFormat="1" ht="21.75" customHeight="1">
      <c r="A532" s="39"/>
      <c r="B532" s="40"/>
      <c r="C532" s="236" t="s">
        <v>651</v>
      </c>
      <c r="D532" s="236" t="s">
        <v>194</v>
      </c>
      <c r="E532" s="237" t="s">
        <v>628</v>
      </c>
      <c r="F532" s="238" t="s">
        <v>629</v>
      </c>
      <c r="G532" s="239" t="s">
        <v>370</v>
      </c>
      <c r="H532" s="240">
        <v>12</v>
      </c>
      <c r="I532" s="241"/>
      <c r="J532" s="240">
        <f>ROUND(I532*H532,2)</f>
        <v>0</v>
      </c>
      <c r="K532" s="238" t="s">
        <v>1</v>
      </c>
      <c r="L532" s="45"/>
      <c r="M532" s="242" t="s">
        <v>1</v>
      </c>
      <c r="N532" s="243" t="s">
        <v>38</v>
      </c>
      <c r="O532" s="92"/>
      <c r="P532" s="244">
        <f>O532*H532</f>
        <v>0</v>
      </c>
      <c r="Q532" s="244">
        <v>0</v>
      </c>
      <c r="R532" s="244">
        <f>Q532*H532</f>
        <v>0</v>
      </c>
      <c r="S532" s="244">
        <v>0</v>
      </c>
      <c r="T532" s="245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46" t="s">
        <v>198</v>
      </c>
      <c r="AT532" s="246" t="s">
        <v>194</v>
      </c>
      <c r="AU532" s="246" t="s">
        <v>83</v>
      </c>
      <c r="AY532" s="18" t="s">
        <v>191</v>
      </c>
      <c r="BE532" s="247">
        <f>IF(N532="základní",J532,0)</f>
        <v>0</v>
      </c>
      <c r="BF532" s="247">
        <f>IF(N532="snížená",J532,0)</f>
        <v>0</v>
      </c>
      <c r="BG532" s="247">
        <f>IF(N532="zákl. přenesená",J532,0)</f>
        <v>0</v>
      </c>
      <c r="BH532" s="247">
        <f>IF(N532="sníž. přenesená",J532,0)</f>
        <v>0</v>
      </c>
      <c r="BI532" s="247">
        <f>IF(N532="nulová",J532,0)</f>
        <v>0</v>
      </c>
      <c r="BJ532" s="18" t="s">
        <v>81</v>
      </c>
      <c r="BK532" s="247">
        <f>ROUND(I532*H532,2)</f>
        <v>0</v>
      </c>
      <c r="BL532" s="18" t="s">
        <v>198</v>
      </c>
      <c r="BM532" s="246" t="s">
        <v>3074</v>
      </c>
    </row>
    <row r="533" s="2" customFormat="1">
      <c r="A533" s="39"/>
      <c r="B533" s="40"/>
      <c r="C533" s="41"/>
      <c r="D533" s="248" t="s">
        <v>200</v>
      </c>
      <c r="E533" s="41"/>
      <c r="F533" s="249" t="s">
        <v>629</v>
      </c>
      <c r="G533" s="41"/>
      <c r="H533" s="41"/>
      <c r="I533" s="145"/>
      <c r="J533" s="41"/>
      <c r="K533" s="41"/>
      <c r="L533" s="45"/>
      <c r="M533" s="250"/>
      <c r="N533" s="251"/>
      <c r="O533" s="92"/>
      <c r="P533" s="92"/>
      <c r="Q533" s="92"/>
      <c r="R533" s="92"/>
      <c r="S533" s="92"/>
      <c r="T533" s="93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200</v>
      </c>
      <c r="AU533" s="18" t="s">
        <v>83</v>
      </c>
    </row>
    <row r="534" s="13" customFormat="1">
      <c r="A534" s="13"/>
      <c r="B534" s="252"/>
      <c r="C534" s="253"/>
      <c r="D534" s="248" t="s">
        <v>201</v>
      </c>
      <c r="E534" s="254" t="s">
        <v>1</v>
      </c>
      <c r="F534" s="255" t="s">
        <v>3075</v>
      </c>
      <c r="G534" s="253"/>
      <c r="H534" s="254" t="s">
        <v>1</v>
      </c>
      <c r="I534" s="256"/>
      <c r="J534" s="253"/>
      <c r="K534" s="253"/>
      <c r="L534" s="257"/>
      <c r="M534" s="258"/>
      <c r="N534" s="259"/>
      <c r="O534" s="259"/>
      <c r="P534" s="259"/>
      <c r="Q534" s="259"/>
      <c r="R534" s="259"/>
      <c r="S534" s="259"/>
      <c r="T534" s="260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1" t="s">
        <v>201</v>
      </c>
      <c r="AU534" s="261" t="s">
        <v>83</v>
      </c>
      <c r="AV534" s="13" t="s">
        <v>81</v>
      </c>
      <c r="AW534" s="13" t="s">
        <v>30</v>
      </c>
      <c r="AX534" s="13" t="s">
        <v>73</v>
      </c>
      <c r="AY534" s="261" t="s">
        <v>191</v>
      </c>
    </row>
    <row r="535" s="14" customFormat="1">
      <c r="A535" s="14"/>
      <c r="B535" s="262"/>
      <c r="C535" s="263"/>
      <c r="D535" s="248" t="s">
        <v>201</v>
      </c>
      <c r="E535" s="264" t="s">
        <v>1</v>
      </c>
      <c r="F535" s="265" t="s">
        <v>291</v>
      </c>
      <c r="G535" s="263"/>
      <c r="H535" s="266">
        <v>12</v>
      </c>
      <c r="I535" s="267"/>
      <c r="J535" s="263"/>
      <c r="K535" s="263"/>
      <c r="L535" s="268"/>
      <c r="M535" s="269"/>
      <c r="N535" s="270"/>
      <c r="O535" s="270"/>
      <c r="P535" s="270"/>
      <c r="Q535" s="270"/>
      <c r="R535" s="270"/>
      <c r="S535" s="270"/>
      <c r="T535" s="271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72" t="s">
        <v>201</v>
      </c>
      <c r="AU535" s="272" t="s">
        <v>83</v>
      </c>
      <c r="AV535" s="14" t="s">
        <v>83</v>
      </c>
      <c r="AW535" s="14" t="s">
        <v>30</v>
      </c>
      <c r="AX535" s="14" t="s">
        <v>73</v>
      </c>
      <c r="AY535" s="272" t="s">
        <v>191</v>
      </c>
    </row>
    <row r="536" s="15" customFormat="1">
      <c r="A536" s="15"/>
      <c r="B536" s="273"/>
      <c r="C536" s="274"/>
      <c r="D536" s="248" t="s">
        <v>201</v>
      </c>
      <c r="E536" s="275" t="s">
        <v>1</v>
      </c>
      <c r="F536" s="276" t="s">
        <v>205</v>
      </c>
      <c r="G536" s="274"/>
      <c r="H536" s="277">
        <v>12</v>
      </c>
      <c r="I536" s="278"/>
      <c r="J536" s="274"/>
      <c r="K536" s="274"/>
      <c r="L536" s="279"/>
      <c r="M536" s="280"/>
      <c r="N536" s="281"/>
      <c r="O536" s="281"/>
      <c r="P536" s="281"/>
      <c r="Q536" s="281"/>
      <c r="R536" s="281"/>
      <c r="S536" s="281"/>
      <c r="T536" s="282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83" t="s">
        <v>201</v>
      </c>
      <c r="AU536" s="283" t="s">
        <v>83</v>
      </c>
      <c r="AV536" s="15" t="s">
        <v>198</v>
      </c>
      <c r="AW536" s="15" t="s">
        <v>30</v>
      </c>
      <c r="AX536" s="15" t="s">
        <v>81</v>
      </c>
      <c r="AY536" s="283" t="s">
        <v>191</v>
      </c>
    </row>
    <row r="537" s="2" customFormat="1" ht="21.75" customHeight="1">
      <c r="A537" s="39"/>
      <c r="B537" s="40"/>
      <c r="C537" s="236" t="s">
        <v>661</v>
      </c>
      <c r="D537" s="236" t="s">
        <v>194</v>
      </c>
      <c r="E537" s="237" t="s">
        <v>3076</v>
      </c>
      <c r="F537" s="238" t="s">
        <v>3077</v>
      </c>
      <c r="G537" s="239" t="s">
        <v>370</v>
      </c>
      <c r="H537" s="240">
        <v>6</v>
      </c>
      <c r="I537" s="241"/>
      <c r="J537" s="240">
        <f>ROUND(I537*H537,2)</f>
        <v>0</v>
      </c>
      <c r="K537" s="238" t="s">
        <v>1</v>
      </c>
      <c r="L537" s="45"/>
      <c r="M537" s="242" t="s">
        <v>1</v>
      </c>
      <c r="N537" s="243" t="s">
        <v>38</v>
      </c>
      <c r="O537" s="92"/>
      <c r="P537" s="244">
        <f>O537*H537</f>
        <v>0</v>
      </c>
      <c r="Q537" s="244">
        <v>0</v>
      </c>
      <c r="R537" s="244">
        <f>Q537*H537</f>
        <v>0</v>
      </c>
      <c r="S537" s="244">
        <v>0</v>
      </c>
      <c r="T537" s="245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46" t="s">
        <v>198</v>
      </c>
      <c r="AT537" s="246" t="s">
        <v>194</v>
      </c>
      <c r="AU537" s="246" t="s">
        <v>83</v>
      </c>
      <c r="AY537" s="18" t="s">
        <v>191</v>
      </c>
      <c r="BE537" s="247">
        <f>IF(N537="základní",J537,0)</f>
        <v>0</v>
      </c>
      <c r="BF537" s="247">
        <f>IF(N537="snížená",J537,0)</f>
        <v>0</v>
      </c>
      <c r="BG537" s="247">
        <f>IF(N537="zákl. přenesená",J537,0)</f>
        <v>0</v>
      </c>
      <c r="BH537" s="247">
        <f>IF(N537="sníž. přenesená",J537,0)</f>
        <v>0</v>
      </c>
      <c r="BI537" s="247">
        <f>IF(N537="nulová",J537,0)</f>
        <v>0</v>
      </c>
      <c r="BJ537" s="18" t="s">
        <v>81</v>
      </c>
      <c r="BK537" s="247">
        <f>ROUND(I537*H537,2)</f>
        <v>0</v>
      </c>
      <c r="BL537" s="18" t="s">
        <v>198</v>
      </c>
      <c r="BM537" s="246" t="s">
        <v>3078</v>
      </c>
    </row>
    <row r="538" s="2" customFormat="1">
      <c r="A538" s="39"/>
      <c r="B538" s="40"/>
      <c r="C538" s="41"/>
      <c r="D538" s="248" t="s">
        <v>200</v>
      </c>
      <c r="E538" s="41"/>
      <c r="F538" s="249" t="s">
        <v>3077</v>
      </c>
      <c r="G538" s="41"/>
      <c r="H538" s="41"/>
      <c r="I538" s="145"/>
      <c r="J538" s="41"/>
      <c r="K538" s="41"/>
      <c r="L538" s="45"/>
      <c r="M538" s="250"/>
      <c r="N538" s="251"/>
      <c r="O538" s="92"/>
      <c r="P538" s="92"/>
      <c r="Q538" s="92"/>
      <c r="R538" s="92"/>
      <c r="S538" s="92"/>
      <c r="T538" s="93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200</v>
      </c>
      <c r="AU538" s="18" t="s">
        <v>83</v>
      </c>
    </row>
    <row r="539" s="13" customFormat="1">
      <c r="A539" s="13"/>
      <c r="B539" s="252"/>
      <c r="C539" s="253"/>
      <c r="D539" s="248" t="s">
        <v>201</v>
      </c>
      <c r="E539" s="254" t="s">
        <v>1</v>
      </c>
      <c r="F539" s="255" t="s">
        <v>3079</v>
      </c>
      <c r="G539" s="253"/>
      <c r="H539" s="254" t="s">
        <v>1</v>
      </c>
      <c r="I539" s="256"/>
      <c r="J539" s="253"/>
      <c r="K539" s="253"/>
      <c r="L539" s="257"/>
      <c r="M539" s="258"/>
      <c r="N539" s="259"/>
      <c r="O539" s="259"/>
      <c r="P539" s="259"/>
      <c r="Q539" s="259"/>
      <c r="R539" s="259"/>
      <c r="S539" s="259"/>
      <c r="T539" s="260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1" t="s">
        <v>201</v>
      </c>
      <c r="AU539" s="261" t="s">
        <v>83</v>
      </c>
      <c r="AV539" s="13" t="s">
        <v>81</v>
      </c>
      <c r="AW539" s="13" t="s">
        <v>30</v>
      </c>
      <c r="AX539" s="13" t="s">
        <v>73</v>
      </c>
      <c r="AY539" s="261" t="s">
        <v>191</v>
      </c>
    </row>
    <row r="540" s="14" customFormat="1">
      <c r="A540" s="14"/>
      <c r="B540" s="262"/>
      <c r="C540" s="263"/>
      <c r="D540" s="248" t="s">
        <v>201</v>
      </c>
      <c r="E540" s="264" t="s">
        <v>1</v>
      </c>
      <c r="F540" s="265" t="s">
        <v>238</v>
      </c>
      <c r="G540" s="263"/>
      <c r="H540" s="266">
        <v>6</v>
      </c>
      <c r="I540" s="267"/>
      <c r="J540" s="263"/>
      <c r="K540" s="263"/>
      <c r="L540" s="268"/>
      <c r="M540" s="269"/>
      <c r="N540" s="270"/>
      <c r="O540" s="270"/>
      <c r="P540" s="270"/>
      <c r="Q540" s="270"/>
      <c r="R540" s="270"/>
      <c r="S540" s="270"/>
      <c r="T540" s="271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72" t="s">
        <v>201</v>
      </c>
      <c r="AU540" s="272" t="s">
        <v>83</v>
      </c>
      <c r="AV540" s="14" t="s">
        <v>83</v>
      </c>
      <c r="AW540" s="14" t="s">
        <v>30</v>
      </c>
      <c r="AX540" s="14" t="s">
        <v>73</v>
      </c>
      <c r="AY540" s="272" t="s">
        <v>191</v>
      </c>
    </row>
    <row r="541" s="15" customFormat="1">
      <c r="A541" s="15"/>
      <c r="B541" s="273"/>
      <c r="C541" s="274"/>
      <c r="D541" s="248" t="s">
        <v>201</v>
      </c>
      <c r="E541" s="275" t="s">
        <v>1</v>
      </c>
      <c r="F541" s="276" t="s">
        <v>205</v>
      </c>
      <c r="G541" s="274"/>
      <c r="H541" s="277">
        <v>6</v>
      </c>
      <c r="I541" s="278"/>
      <c r="J541" s="274"/>
      <c r="K541" s="274"/>
      <c r="L541" s="279"/>
      <c r="M541" s="280"/>
      <c r="N541" s="281"/>
      <c r="O541" s="281"/>
      <c r="P541" s="281"/>
      <c r="Q541" s="281"/>
      <c r="R541" s="281"/>
      <c r="S541" s="281"/>
      <c r="T541" s="282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83" t="s">
        <v>201</v>
      </c>
      <c r="AU541" s="283" t="s">
        <v>83</v>
      </c>
      <c r="AV541" s="15" t="s">
        <v>198</v>
      </c>
      <c r="AW541" s="15" t="s">
        <v>30</v>
      </c>
      <c r="AX541" s="15" t="s">
        <v>81</v>
      </c>
      <c r="AY541" s="283" t="s">
        <v>191</v>
      </c>
    </row>
    <row r="542" s="2" customFormat="1" ht="16.5" customHeight="1">
      <c r="A542" s="39"/>
      <c r="B542" s="40"/>
      <c r="C542" s="236" t="s">
        <v>668</v>
      </c>
      <c r="D542" s="236" t="s">
        <v>194</v>
      </c>
      <c r="E542" s="237" t="s">
        <v>3080</v>
      </c>
      <c r="F542" s="238" t="s">
        <v>3081</v>
      </c>
      <c r="G542" s="239" t="s">
        <v>370</v>
      </c>
      <c r="H542" s="240">
        <v>12</v>
      </c>
      <c r="I542" s="241"/>
      <c r="J542" s="240">
        <f>ROUND(I542*H542,2)</f>
        <v>0</v>
      </c>
      <c r="K542" s="238" t="s">
        <v>1</v>
      </c>
      <c r="L542" s="45"/>
      <c r="M542" s="242" t="s">
        <v>1</v>
      </c>
      <c r="N542" s="243" t="s">
        <v>38</v>
      </c>
      <c r="O542" s="92"/>
      <c r="P542" s="244">
        <f>O542*H542</f>
        <v>0</v>
      </c>
      <c r="Q542" s="244">
        <v>0</v>
      </c>
      <c r="R542" s="244">
        <f>Q542*H542</f>
        <v>0</v>
      </c>
      <c r="S542" s="244">
        <v>0</v>
      </c>
      <c r="T542" s="245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46" t="s">
        <v>198</v>
      </c>
      <c r="AT542" s="246" t="s">
        <v>194</v>
      </c>
      <c r="AU542" s="246" t="s">
        <v>83</v>
      </c>
      <c r="AY542" s="18" t="s">
        <v>191</v>
      </c>
      <c r="BE542" s="247">
        <f>IF(N542="základní",J542,0)</f>
        <v>0</v>
      </c>
      <c r="BF542" s="247">
        <f>IF(N542="snížená",J542,0)</f>
        <v>0</v>
      </c>
      <c r="BG542" s="247">
        <f>IF(N542="zákl. přenesená",J542,0)</f>
        <v>0</v>
      </c>
      <c r="BH542" s="247">
        <f>IF(N542="sníž. přenesená",J542,0)</f>
        <v>0</v>
      </c>
      <c r="BI542" s="247">
        <f>IF(N542="nulová",J542,0)</f>
        <v>0</v>
      </c>
      <c r="BJ542" s="18" t="s">
        <v>81</v>
      </c>
      <c r="BK542" s="247">
        <f>ROUND(I542*H542,2)</f>
        <v>0</v>
      </c>
      <c r="BL542" s="18" t="s">
        <v>198</v>
      </c>
      <c r="BM542" s="246" t="s">
        <v>3082</v>
      </c>
    </row>
    <row r="543" s="2" customFormat="1">
      <c r="A543" s="39"/>
      <c r="B543" s="40"/>
      <c r="C543" s="41"/>
      <c r="D543" s="248" t="s">
        <v>200</v>
      </c>
      <c r="E543" s="41"/>
      <c r="F543" s="249" t="s">
        <v>3081</v>
      </c>
      <c r="G543" s="41"/>
      <c r="H543" s="41"/>
      <c r="I543" s="145"/>
      <c r="J543" s="41"/>
      <c r="K543" s="41"/>
      <c r="L543" s="45"/>
      <c r="M543" s="250"/>
      <c r="N543" s="251"/>
      <c r="O543" s="92"/>
      <c r="P543" s="92"/>
      <c r="Q543" s="92"/>
      <c r="R543" s="92"/>
      <c r="S543" s="92"/>
      <c r="T543" s="93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200</v>
      </c>
      <c r="AU543" s="18" t="s">
        <v>83</v>
      </c>
    </row>
    <row r="544" s="13" customFormat="1">
      <c r="A544" s="13"/>
      <c r="B544" s="252"/>
      <c r="C544" s="253"/>
      <c r="D544" s="248" t="s">
        <v>201</v>
      </c>
      <c r="E544" s="254" t="s">
        <v>1</v>
      </c>
      <c r="F544" s="255" t="s">
        <v>3083</v>
      </c>
      <c r="G544" s="253"/>
      <c r="H544" s="254" t="s">
        <v>1</v>
      </c>
      <c r="I544" s="256"/>
      <c r="J544" s="253"/>
      <c r="K544" s="253"/>
      <c r="L544" s="257"/>
      <c r="M544" s="258"/>
      <c r="N544" s="259"/>
      <c r="O544" s="259"/>
      <c r="P544" s="259"/>
      <c r="Q544" s="259"/>
      <c r="R544" s="259"/>
      <c r="S544" s="259"/>
      <c r="T544" s="260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1" t="s">
        <v>201</v>
      </c>
      <c r="AU544" s="261" t="s">
        <v>83</v>
      </c>
      <c r="AV544" s="13" t="s">
        <v>81</v>
      </c>
      <c r="AW544" s="13" t="s">
        <v>30</v>
      </c>
      <c r="AX544" s="13" t="s">
        <v>73</v>
      </c>
      <c r="AY544" s="261" t="s">
        <v>191</v>
      </c>
    </row>
    <row r="545" s="13" customFormat="1">
      <c r="A545" s="13"/>
      <c r="B545" s="252"/>
      <c r="C545" s="253"/>
      <c r="D545" s="248" t="s">
        <v>201</v>
      </c>
      <c r="E545" s="254" t="s">
        <v>1</v>
      </c>
      <c r="F545" s="255" t="s">
        <v>3084</v>
      </c>
      <c r="G545" s="253"/>
      <c r="H545" s="254" t="s">
        <v>1</v>
      </c>
      <c r="I545" s="256"/>
      <c r="J545" s="253"/>
      <c r="K545" s="253"/>
      <c r="L545" s="257"/>
      <c r="M545" s="258"/>
      <c r="N545" s="259"/>
      <c r="O545" s="259"/>
      <c r="P545" s="259"/>
      <c r="Q545" s="259"/>
      <c r="R545" s="259"/>
      <c r="S545" s="259"/>
      <c r="T545" s="260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1" t="s">
        <v>201</v>
      </c>
      <c r="AU545" s="261" t="s">
        <v>83</v>
      </c>
      <c r="AV545" s="13" t="s">
        <v>81</v>
      </c>
      <c r="AW545" s="13" t="s">
        <v>30</v>
      </c>
      <c r="AX545" s="13" t="s">
        <v>73</v>
      </c>
      <c r="AY545" s="261" t="s">
        <v>191</v>
      </c>
    </row>
    <row r="546" s="13" customFormat="1">
      <c r="A546" s="13"/>
      <c r="B546" s="252"/>
      <c r="C546" s="253"/>
      <c r="D546" s="248" t="s">
        <v>201</v>
      </c>
      <c r="E546" s="254" t="s">
        <v>1</v>
      </c>
      <c r="F546" s="255" t="s">
        <v>3085</v>
      </c>
      <c r="G546" s="253"/>
      <c r="H546" s="254" t="s">
        <v>1</v>
      </c>
      <c r="I546" s="256"/>
      <c r="J546" s="253"/>
      <c r="K546" s="253"/>
      <c r="L546" s="257"/>
      <c r="M546" s="258"/>
      <c r="N546" s="259"/>
      <c r="O546" s="259"/>
      <c r="P546" s="259"/>
      <c r="Q546" s="259"/>
      <c r="R546" s="259"/>
      <c r="S546" s="259"/>
      <c r="T546" s="260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1" t="s">
        <v>201</v>
      </c>
      <c r="AU546" s="261" t="s">
        <v>83</v>
      </c>
      <c r="AV546" s="13" t="s">
        <v>81</v>
      </c>
      <c r="AW546" s="13" t="s">
        <v>30</v>
      </c>
      <c r="AX546" s="13" t="s">
        <v>73</v>
      </c>
      <c r="AY546" s="261" t="s">
        <v>191</v>
      </c>
    </row>
    <row r="547" s="14" customFormat="1">
      <c r="A547" s="14"/>
      <c r="B547" s="262"/>
      <c r="C547" s="263"/>
      <c r="D547" s="248" t="s">
        <v>201</v>
      </c>
      <c r="E547" s="264" t="s">
        <v>1</v>
      </c>
      <c r="F547" s="265" t="s">
        <v>291</v>
      </c>
      <c r="G547" s="263"/>
      <c r="H547" s="266">
        <v>12</v>
      </c>
      <c r="I547" s="267"/>
      <c r="J547" s="263"/>
      <c r="K547" s="263"/>
      <c r="L547" s="268"/>
      <c r="M547" s="269"/>
      <c r="N547" s="270"/>
      <c r="O547" s="270"/>
      <c r="P547" s="270"/>
      <c r="Q547" s="270"/>
      <c r="R547" s="270"/>
      <c r="S547" s="270"/>
      <c r="T547" s="271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72" t="s">
        <v>201</v>
      </c>
      <c r="AU547" s="272" t="s">
        <v>83</v>
      </c>
      <c r="AV547" s="14" t="s">
        <v>83</v>
      </c>
      <c r="AW547" s="14" t="s">
        <v>30</v>
      </c>
      <c r="AX547" s="14" t="s">
        <v>73</v>
      </c>
      <c r="AY547" s="272" t="s">
        <v>191</v>
      </c>
    </row>
    <row r="548" s="15" customFormat="1">
      <c r="A548" s="15"/>
      <c r="B548" s="273"/>
      <c r="C548" s="274"/>
      <c r="D548" s="248" t="s">
        <v>201</v>
      </c>
      <c r="E548" s="275" t="s">
        <v>1</v>
      </c>
      <c r="F548" s="276" t="s">
        <v>205</v>
      </c>
      <c r="G548" s="274"/>
      <c r="H548" s="277">
        <v>12</v>
      </c>
      <c r="I548" s="278"/>
      <c r="J548" s="274"/>
      <c r="K548" s="274"/>
      <c r="L548" s="279"/>
      <c r="M548" s="280"/>
      <c r="N548" s="281"/>
      <c r="O548" s="281"/>
      <c r="P548" s="281"/>
      <c r="Q548" s="281"/>
      <c r="R548" s="281"/>
      <c r="S548" s="281"/>
      <c r="T548" s="282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83" t="s">
        <v>201</v>
      </c>
      <c r="AU548" s="283" t="s">
        <v>83</v>
      </c>
      <c r="AV548" s="15" t="s">
        <v>198</v>
      </c>
      <c r="AW548" s="15" t="s">
        <v>30</v>
      </c>
      <c r="AX548" s="15" t="s">
        <v>81</v>
      </c>
      <c r="AY548" s="283" t="s">
        <v>191</v>
      </c>
    </row>
    <row r="549" s="2" customFormat="1" ht="33" customHeight="1">
      <c r="A549" s="39"/>
      <c r="B549" s="40"/>
      <c r="C549" s="236" t="s">
        <v>673</v>
      </c>
      <c r="D549" s="236" t="s">
        <v>194</v>
      </c>
      <c r="E549" s="237" t="s">
        <v>3086</v>
      </c>
      <c r="F549" s="238" t="s">
        <v>3087</v>
      </c>
      <c r="G549" s="239" t="s">
        <v>370</v>
      </c>
      <c r="H549" s="240">
        <v>24</v>
      </c>
      <c r="I549" s="241"/>
      <c r="J549" s="240">
        <f>ROUND(I549*H549,2)</f>
        <v>0</v>
      </c>
      <c r="K549" s="238" t="s">
        <v>1</v>
      </c>
      <c r="L549" s="45"/>
      <c r="M549" s="242" t="s">
        <v>1</v>
      </c>
      <c r="N549" s="243" t="s">
        <v>38</v>
      </c>
      <c r="O549" s="92"/>
      <c r="P549" s="244">
        <f>O549*H549</f>
        <v>0</v>
      </c>
      <c r="Q549" s="244">
        <v>0</v>
      </c>
      <c r="R549" s="244">
        <f>Q549*H549</f>
        <v>0</v>
      </c>
      <c r="S549" s="244">
        <v>0</v>
      </c>
      <c r="T549" s="245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46" t="s">
        <v>198</v>
      </c>
      <c r="AT549" s="246" t="s">
        <v>194</v>
      </c>
      <c r="AU549" s="246" t="s">
        <v>83</v>
      </c>
      <c r="AY549" s="18" t="s">
        <v>191</v>
      </c>
      <c r="BE549" s="247">
        <f>IF(N549="základní",J549,0)</f>
        <v>0</v>
      </c>
      <c r="BF549" s="247">
        <f>IF(N549="snížená",J549,0)</f>
        <v>0</v>
      </c>
      <c r="BG549" s="247">
        <f>IF(N549="zákl. přenesená",J549,0)</f>
        <v>0</v>
      </c>
      <c r="BH549" s="247">
        <f>IF(N549="sníž. přenesená",J549,0)</f>
        <v>0</v>
      </c>
      <c r="BI549" s="247">
        <f>IF(N549="nulová",J549,0)</f>
        <v>0</v>
      </c>
      <c r="BJ549" s="18" t="s">
        <v>81</v>
      </c>
      <c r="BK549" s="247">
        <f>ROUND(I549*H549,2)</f>
        <v>0</v>
      </c>
      <c r="BL549" s="18" t="s">
        <v>198</v>
      </c>
      <c r="BM549" s="246" t="s">
        <v>3088</v>
      </c>
    </row>
    <row r="550" s="2" customFormat="1">
      <c r="A550" s="39"/>
      <c r="B550" s="40"/>
      <c r="C550" s="41"/>
      <c r="D550" s="248" t="s">
        <v>200</v>
      </c>
      <c r="E550" s="41"/>
      <c r="F550" s="249" t="s">
        <v>3087</v>
      </c>
      <c r="G550" s="41"/>
      <c r="H550" s="41"/>
      <c r="I550" s="145"/>
      <c r="J550" s="41"/>
      <c r="K550" s="41"/>
      <c r="L550" s="45"/>
      <c r="M550" s="250"/>
      <c r="N550" s="251"/>
      <c r="O550" s="92"/>
      <c r="P550" s="92"/>
      <c r="Q550" s="92"/>
      <c r="R550" s="92"/>
      <c r="S550" s="92"/>
      <c r="T550" s="93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18" t="s">
        <v>200</v>
      </c>
      <c r="AU550" s="18" t="s">
        <v>83</v>
      </c>
    </row>
    <row r="551" s="13" customFormat="1">
      <c r="A551" s="13"/>
      <c r="B551" s="252"/>
      <c r="C551" s="253"/>
      <c r="D551" s="248" t="s">
        <v>201</v>
      </c>
      <c r="E551" s="254" t="s">
        <v>1</v>
      </c>
      <c r="F551" s="255" t="s">
        <v>3089</v>
      </c>
      <c r="G551" s="253"/>
      <c r="H551" s="254" t="s">
        <v>1</v>
      </c>
      <c r="I551" s="256"/>
      <c r="J551" s="253"/>
      <c r="K551" s="253"/>
      <c r="L551" s="257"/>
      <c r="M551" s="258"/>
      <c r="N551" s="259"/>
      <c r="O551" s="259"/>
      <c r="P551" s="259"/>
      <c r="Q551" s="259"/>
      <c r="R551" s="259"/>
      <c r="S551" s="259"/>
      <c r="T551" s="260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1" t="s">
        <v>201</v>
      </c>
      <c r="AU551" s="261" t="s">
        <v>83</v>
      </c>
      <c r="AV551" s="13" t="s">
        <v>81</v>
      </c>
      <c r="AW551" s="13" t="s">
        <v>30</v>
      </c>
      <c r="AX551" s="13" t="s">
        <v>73</v>
      </c>
      <c r="AY551" s="261" t="s">
        <v>191</v>
      </c>
    </row>
    <row r="552" s="14" customFormat="1">
      <c r="A552" s="14"/>
      <c r="B552" s="262"/>
      <c r="C552" s="263"/>
      <c r="D552" s="248" t="s">
        <v>201</v>
      </c>
      <c r="E552" s="264" t="s">
        <v>1</v>
      </c>
      <c r="F552" s="265" t="s">
        <v>3090</v>
      </c>
      <c r="G552" s="263"/>
      <c r="H552" s="266">
        <v>24</v>
      </c>
      <c r="I552" s="267"/>
      <c r="J552" s="263"/>
      <c r="K552" s="263"/>
      <c r="L552" s="268"/>
      <c r="M552" s="269"/>
      <c r="N552" s="270"/>
      <c r="O552" s="270"/>
      <c r="P552" s="270"/>
      <c r="Q552" s="270"/>
      <c r="R552" s="270"/>
      <c r="S552" s="270"/>
      <c r="T552" s="271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72" t="s">
        <v>201</v>
      </c>
      <c r="AU552" s="272" t="s">
        <v>83</v>
      </c>
      <c r="AV552" s="14" t="s">
        <v>83</v>
      </c>
      <c r="AW552" s="14" t="s">
        <v>30</v>
      </c>
      <c r="AX552" s="14" t="s">
        <v>73</v>
      </c>
      <c r="AY552" s="272" t="s">
        <v>191</v>
      </c>
    </row>
    <row r="553" s="15" customFormat="1">
      <c r="A553" s="15"/>
      <c r="B553" s="273"/>
      <c r="C553" s="274"/>
      <c r="D553" s="248" t="s">
        <v>201</v>
      </c>
      <c r="E553" s="275" t="s">
        <v>1</v>
      </c>
      <c r="F553" s="276" t="s">
        <v>205</v>
      </c>
      <c r="G553" s="274"/>
      <c r="H553" s="277">
        <v>24</v>
      </c>
      <c r="I553" s="278"/>
      <c r="J553" s="274"/>
      <c r="K553" s="274"/>
      <c r="L553" s="279"/>
      <c r="M553" s="280"/>
      <c r="N553" s="281"/>
      <c r="O553" s="281"/>
      <c r="P553" s="281"/>
      <c r="Q553" s="281"/>
      <c r="R553" s="281"/>
      <c r="S553" s="281"/>
      <c r="T553" s="282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83" t="s">
        <v>201</v>
      </c>
      <c r="AU553" s="283" t="s">
        <v>83</v>
      </c>
      <c r="AV553" s="15" t="s">
        <v>198</v>
      </c>
      <c r="AW553" s="15" t="s">
        <v>30</v>
      </c>
      <c r="AX553" s="15" t="s">
        <v>81</v>
      </c>
      <c r="AY553" s="283" t="s">
        <v>191</v>
      </c>
    </row>
    <row r="554" s="12" customFormat="1" ht="22.8" customHeight="1">
      <c r="A554" s="12"/>
      <c r="B554" s="220"/>
      <c r="C554" s="221"/>
      <c r="D554" s="222" t="s">
        <v>72</v>
      </c>
      <c r="E554" s="234" t="s">
        <v>272</v>
      </c>
      <c r="F554" s="234" t="s">
        <v>645</v>
      </c>
      <c r="G554" s="221"/>
      <c r="H554" s="221"/>
      <c r="I554" s="224"/>
      <c r="J554" s="235">
        <f>BK554</f>
        <v>0</v>
      </c>
      <c r="K554" s="221"/>
      <c r="L554" s="226"/>
      <c r="M554" s="227"/>
      <c r="N554" s="228"/>
      <c r="O554" s="228"/>
      <c r="P554" s="229">
        <f>P555</f>
        <v>0</v>
      </c>
      <c r="Q554" s="228"/>
      <c r="R554" s="229">
        <f>R555</f>
        <v>3.5818930000000004</v>
      </c>
      <c r="S554" s="228"/>
      <c r="T554" s="230">
        <f>T555</f>
        <v>2.827</v>
      </c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R554" s="231" t="s">
        <v>81</v>
      </c>
      <c r="AT554" s="232" t="s">
        <v>72</v>
      </c>
      <c r="AU554" s="232" t="s">
        <v>81</v>
      </c>
      <c r="AY554" s="231" t="s">
        <v>191</v>
      </c>
      <c r="BK554" s="233">
        <f>BK555</f>
        <v>0</v>
      </c>
    </row>
    <row r="555" s="12" customFormat="1" ht="20.88" customHeight="1">
      <c r="A555" s="12"/>
      <c r="B555" s="220"/>
      <c r="C555" s="221"/>
      <c r="D555" s="222" t="s">
        <v>72</v>
      </c>
      <c r="E555" s="234" t="s">
        <v>740</v>
      </c>
      <c r="F555" s="234" t="s">
        <v>741</v>
      </c>
      <c r="G555" s="221"/>
      <c r="H555" s="221"/>
      <c r="I555" s="224"/>
      <c r="J555" s="235">
        <f>BK555</f>
        <v>0</v>
      </c>
      <c r="K555" s="221"/>
      <c r="L555" s="226"/>
      <c r="M555" s="227"/>
      <c r="N555" s="228"/>
      <c r="O555" s="228"/>
      <c r="P555" s="229">
        <f>SUM(P556:P733)</f>
        <v>0</v>
      </c>
      <c r="Q555" s="228"/>
      <c r="R555" s="229">
        <f>SUM(R556:R733)</f>
        <v>3.5818930000000004</v>
      </c>
      <c r="S555" s="228"/>
      <c r="T555" s="230">
        <f>SUM(T556:T733)</f>
        <v>2.827</v>
      </c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R555" s="231" t="s">
        <v>81</v>
      </c>
      <c r="AT555" s="232" t="s">
        <v>72</v>
      </c>
      <c r="AU555" s="232" t="s">
        <v>83</v>
      </c>
      <c r="AY555" s="231" t="s">
        <v>191</v>
      </c>
      <c r="BK555" s="233">
        <f>SUM(BK556:BK733)</f>
        <v>0</v>
      </c>
    </row>
    <row r="556" s="2" customFormat="1" ht="16.5" customHeight="1">
      <c r="A556" s="39"/>
      <c r="B556" s="40"/>
      <c r="C556" s="236" t="s">
        <v>680</v>
      </c>
      <c r="D556" s="236" t="s">
        <v>194</v>
      </c>
      <c r="E556" s="237" t="s">
        <v>1006</v>
      </c>
      <c r="F556" s="238" t="s">
        <v>3091</v>
      </c>
      <c r="G556" s="239" t="s">
        <v>215</v>
      </c>
      <c r="H556" s="240">
        <v>0.28999999999999998</v>
      </c>
      <c r="I556" s="241"/>
      <c r="J556" s="240">
        <f>ROUND(I556*H556,2)</f>
        <v>0</v>
      </c>
      <c r="K556" s="238" t="s">
        <v>1</v>
      </c>
      <c r="L556" s="45"/>
      <c r="M556" s="242" t="s">
        <v>1</v>
      </c>
      <c r="N556" s="243" t="s">
        <v>38</v>
      </c>
      <c r="O556" s="92"/>
      <c r="P556" s="244">
        <f>O556*H556</f>
        <v>0</v>
      </c>
      <c r="Q556" s="244">
        <v>0</v>
      </c>
      <c r="R556" s="244">
        <f>Q556*H556</f>
        <v>0</v>
      </c>
      <c r="S556" s="244">
        <v>0.20499999999999999</v>
      </c>
      <c r="T556" s="245">
        <f>S556*H556</f>
        <v>0.059449999999999989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46" t="s">
        <v>198</v>
      </c>
      <c r="AT556" s="246" t="s">
        <v>194</v>
      </c>
      <c r="AU556" s="246" t="s">
        <v>212</v>
      </c>
      <c r="AY556" s="18" t="s">
        <v>191</v>
      </c>
      <c r="BE556" s="247">
        <f>IF(N556="základní",J556,0)</f>
        <v>0</v>
      </c>
      <c r="BF556" s="247">
        <f>IF(N556="snížená",J556,0)</f>
        <v>0</v>
      </c>
      <c r="BG556" s="247">
        <f>IF(N556="zákl. přenesená",J556,0)</f>
        <v>0</v>
      </c>
      <c r="BH556" s="247">
        <f>IF(N556="sníž. přenesená",J556,0)</f>
        <v>0</v>
      </c>
      <c r="BI556" s="247">
        <f>IF(N556="nulová",J556,0)</f>
        <v>0</v>
      </c>
      <c r="BJ556" s="18" t="s">
        <v>81</v>
      </c>
      <c r="BK556" s="247">
        <f>ROUND(I556*H556,2)</f>
        <v>0</v>
      </c>
      <c r="BL556" s="18" t="s">
        <v>198</v>
      </c>
      <c r="BM556" s="246" t="s">
        <v>3092</v>
      </c>
    </row>
    <row r="557" s="2" customFormat="1">
      <c r="A557" s="39"/>
      <c r="B557" s="40"/>
      <c r="C557" s="41"/>
      <c r="D557" s="248" t="s">
        <v>200</v>
      </c>
      <c r="E557" s="41"/>
      <c r="F557" s="249" t="s">
        <v>3091</v>
      </c>
      <c r="G557" s="41"/>
      <c r="H557" s="41"/>
      <c r="I557" s="145"/>
      <c r="J557" s="41"/>
      <c r="K557" s="41"/>
      <c r="L557" s="45"/>
      <c r="M557" s="250"/>
      <c r="N557" s="251"/>
      <c r="O557" s="92"/>
      <c r="P557" s="92"/>
      <c r="Q557" s="92"/>
      <c r="R557" s="92"/>
      <c r="S557" s="92"/>
      <c r="T557" s="93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200</v>
      </c>
      <c r="AU557" s="18" t="s">
        <v>212</v>
      </c>
    </row>
    <row r="558" s="13" customFormat="1">
      <c r="A558" s="13"/>
      <c r="B558" s="252"/>
      <c r="C558" s="253"/>
      <c r="D558" s="248" t="s">
        <v>201</v>
      </c>
      <c r="E558" s="254" t="s">
        <v>1</v>
      </c>
      <c r="F558" s="255" t="s">
        <v>3093</v>
      </c>
      <c r="G558" s="253"/>
      <c r="H558" s="254" t="s">
        <v>1</v>
      </c>
      <c r="I558" s="256"/>
      <c r="J558" s="253"/>
      <c r="K558" s="253"/>
      <c r="L558" s="257"/>
      <c r="M558" s="258"/>
      <c r="N558" s="259"/>
      <c r="O558" s="259"/>
      <c r="P558" s="259"/>
      <c r="Q558" s="259"/>
      <c r="R558" s="259"/>
      <c r="S558" s="259"/>
      <c r="T558" s="260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61" t="s">
        <v>201</v>
      </c>
      <c r="AU558" s="261" t="s">
        <v>212</v>
      </c>
      <c r="AV558" s="13" t="s">
        <v>81</v>
      </c>
      <c r="AW558" s="13" t="s">
        <v>30</v>
      </c>
      <c r="AX558" s="13" t="s">
        <v>73</v>
      </c>
      <c r="AY558" s="261" t="s">
        <v>191</v>
      </c>
    </row>
    <row r="559" s="14" customFormat="1">
      <c r="A559" s="14"/>
      <c r="B559" s="262"/>
      <c r="C559" s="263"/>
      <c r="D559" s="248" t="s">
        <v>201</v>
      </c>
      <c r="E559" s="264" t="s">
        <v>1</v>
      </c>
      <c r="F559" s="265" t="s">
        <v>3094</v>
      </c>
      <c r="G559" s="263"/>
      <c r="H559" s="266">
        <v>0.12</v>
      </c>
      <c r="I559" s="267"/>
      <c r="J559" s="263"/>
      <c r="K559" s="263"/>
      <c r="L559" s="268"/>
      <c r="M559" s="269"/>
      <c r="N559" s="270"/>
      <c r="O559" s="270"/>
      <c r="P559" s="270"/>
      <c r="Q559" s="270"/>
      <c r="R559" s="270"/>
      <c r="S559" s="270"/>
      <c r="T559" s="271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72" t="s">
        <v>201</v>
      </c>
      <c r="AU559" s="272" t="s">
        <v>212</v>
      </c>
      <c r="AV559" s="14" t="s">
        <v>83</v>
      </c>
      <c r="AW559" s="14" t="s">
        <v>30</v>
      </c>
      <c r="AX559" s="14" t="s">
        <v>73</v>
      </c>
      <c r="AY559" s="272" t="s">
        <v>191</v>
      </c>
    </row>
    <row r="560" s="13" customFormat="1">
      <c r="A560" s="13"/>
      <c r="B560" s="252"/>
      <c r="C560" s="253"/>
      <c r="D560" s="248" t="s">
        <v>201</v>
      </c>
      <c r="E560" s="254" t="s">
        <v>1</v>
      </c>
      <c r="F560" s="255" t="s">
        <v>3095</v>
      </c>
      <c r="G560" s="253"/>
      <c r="H560" s="254" t="s">
        <v>1</v>
      </c>
      <c r="I560" s="256"/>
      <c r="J560" s="253"/>
      <c r="K560" s="253"/>
      <c r="L560" s="257"/>
      <c r="M560" s="258"/>
      <c r="N560" s="259"/>
      <c r="O560" s="259"/>
      <c r="P560" s="259"/>
      <c r="Q560" s="259"/>
      <c r="R560" s="259"/>
      <c r="S560" s="259"/>
      <c r="T560" s="260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61" t="s">
        <v>201</v>
      </c>
      <c r="AU560" s="261" t="s">
        <v>212</v>
      </c>
      <c r="AV560" s="13" t="s">
        <v>81</v>
      </c>
      <c r="AW560" s="13" t="s">
        <v>30</v>
      </c>
      <c r="AX560" s="13" t="s">
        <v>73</v>
      </c>
      <c r="AY560" s="261" t="s">
        <v>191</v>
      </c>
    </row>
    <row r="561" s="14" customFormat="1">
      <c r="A561" s="14"/>
      <c r="B561" s="262"/>
      <c r="C561" s="263"/>
      <c r="D561" s="248" t="s">
        <v>201</v>
      </c>
      <c r="E561" s="264" t="s">
        <v>1</v>
      </c>
      <c r="F561" s="265" t="s">
        <v>3096</v>
      </c>
      <c r="G561" s="263"/>
      <c r="H561" s="266">
        <v>0.17000000000000001</v>
      </c>
      <c r="I561" s="267"/>
      <c r="J561" s="263"/>
      <c r="K561" s="263"/>
      <c r="L561" s="268"/>
      <c r="M561" s="269"/>
      <c r="N561" s="270"/>
      <c r="O561" s="270"/>
      <c r="P561" s="270"/>
      <c r="Q561" s="270"/>
      <c r="R561" s="270"/>
      <c r="S561" s="270"/>
      <c r="T561" s="271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72" t="s">
        <v>201</v>
      </c>
      <c r="AU561" s="272" t="s">
        <v>212</v>
      </c>
      <c r="AV561" s="14" t="s">
        <v>83</v>
      </c>
      <c r="AW561" s="14" t="s">
        <v>30</v>
      </c>
      <c r="AX561" s="14" t="s">
        <v>73</v>
      </c>
      <c r="AY561" s="272" t="s">
        <v>191</v>
      </c>
    </row>
    <row r="562" s="15" customFormat="1">
      <c r="A562" s="15"/>
      <c r="B562" s="273"/>
      <c r="C562" s="274"/>
      <c r="D562" s="248" t="s">
        <v>201</v>
      </c>
      <c r="E562" s="275" t="s">
        <v>1</v>
      </c>
      <c r="F562" s="276" t="s">
        <v>205</v>
      </c>
      <c r="G562" s="274"/>
      <c r="H562" s="277">
        <v>0.29000000000000004</v>
      </c>
      <c r="I562" s="278"/>
      <c r="J562" s="274"/>
      <c r="K562" s="274"/>
      <c r="L562" s="279"/>
      <c r="M562" s="280"/>
      <c r="N562" s="281"/>
      <c r="O562" s="281"/>
      <c r="P562" s="281"/>
      <c r="Q562" s="281"/>
      <c r="R562" s="281"/>
      <c r="S562" s="281"/>
      <c r="T562" s="282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83" t="s">
        <v>201</v>
      </c>
      <c r="AU562" s="283" t="s">
        <v>212</v>
      </c>
      <c r="AV562" s="15" t="s">
        <v>198</v>
      </c>
      <c r="AW562" s="15" t="s">
        <v>30</v>
      </c>
      <c r="AX562" s="15" t="s">
        <v>81</v>
      </c>
      <c r="AY562" s="283" t="s">
        <v>191</v>
      </c>
    </row>
    <row r="563" s="2" customFormat="1" ht="16.5" customHeight="1">
      <c r="A563" s="39"/>
      <c r="B563" s="40"/>
      <c r="C563" s="236" t="s">
        <v>686</v>
      </c>
      <c r="D563" s="236" t="s">
        <v>194</v>
      </c>
      <c r="E563" s="237" t="s">
        <v>3097</v>
      </c>
      <c r="F563" s="238" t="s">
        <v>3098</v>
      </c>
      <c r="G563" s="239" t="s">
        <v>215</v>
      </c>
      <c r="H563" s="240">
        <v>3.1099999999999999</v>
      </c>
      <c r="I563" s="241"/>
      <c r="J563" s="240">
        <f>ROUND(I563*H563,2)</f>
        <v>0</v>
      </c>
      <c r="K563" s="238" t="s">
        <v>1</v>
      </c>
      <c r="L563" s="45"/>
      <c r="M563" s="242" t="s">
        <v>1</v>
      </c>
      <c r="N563" s="243" t="s">
        <v>38</v>
      </c>
      <c r="O563" s="92"/>
      <c r="P563" s="244">
        <f>O563*H563</f>
        <v>0</v>
      </c>
      <c r="Q563" s="244">
        <v>0</v>
      </c>
      <c r="R563" s="244">
        <f>Q563*H563</f>
        <v>0</v>
      </c>
      <c r="S563" s="244">
        <v>0.20499999999999999</v>
      </c>
      <c r="T563" s="245">
        <f>S563*H563</f>
        <v>0.63754999999999995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46" t="s">
        <v>198</v>
      </c>
      <c r="AT563" s="246" t="s">
        <v>194</v>
      </c>
      <c r="AU563" s="246" t="s">
        <v>212</v>
      </c>
      <c r="AY563" s="18" t="s">
        <v>191</v>
      </c>
      <c r="BE563" s="247">
        <f>IF(N563="základní",J563,0)</f>
        <v>0</v>
      </c>
      <c r="BF563" s="247">
        <f>IF(N563="snížená",J563,0)</f>
        <v>0</v>
      </c>
      <c r="BG563" s="247">
        <f>IF(N563="zákl. přenesená",J563,0)</f>
        <v>0</v>
      </c>
      <c r="BH563" s="247">
        <f>IF(N563="sníž. přenesená",J563,0)</f>
        <v>0</v>
      </c>
      <c r="BI563" s="247">
        <f>IF(N563="nulová",J563,0)</f>
        <v>0</v>
      </c>
      <c r="BJ563" s="18" t="s">
        <v>81</v>
      </c>
      <c r="BK563" s="247">
        <f>ROUND(I563*H563,2)</f>
        <v>0</v>
      </c>
      <c r="BL563" s="18" t="s">
        <v>198</v>
      </c>
      <c r="BM563" s="246" t="s">
        <v>3099</v>
      </c>
    </row>
    <row r="564" s="2" customFormat="1">
      <c r="A564" s="39"/>
      <c r="B564" s="40"/>
      <c r="C564" s="41"/>
      <c r="D564" s="248" t="s">
        <v>200</v>
      </c>
      <c r="E564" s="41"/>
      <c r="F564" s="249" t="s">
        <v>3098</v>
      </c>
      <c r="G564" s="41"/>
      <c r="H564" s="41"/>
      <c r="I564" s="145"/>
      <c r="J564" s="41"/>
      <c r="K564" s="41"/>
      <c r="L564" s="45"/>
      <c r="M564" s="250"/>
      <c r="N564" s="251"/>
      <c r="O564" s="92"/>
      <c r="P564" s="92"/>
      <c r="Q564" s="92"/>
      <c r="R564" s="92"/>
      <c r="S564" s="92"/>
      <c r="T564" s="93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200</v>
      </c>
      <c r="AU564" s="18" t="s">
        <v>212</v>
      </c>
    </row>
    <row r="565" s="13" customFormat="1">
      <c r="A565" s="13"/>
      <c r="B565" s="252"/>
      <c r="C565" s="253"/>
      <c r="D565" s="248" t="s">
        <v>201</v>
      </c>
      <c r="E565" s="254" t="s">
        <v>1</v>
      </c>
      <c r="F565" s="255" t="s">
        <v>3100</v>
      </c>
      <c r="G565" s="253"/>
      <c r="H565" s="254" t="s">
        <v>1</v>
      </c>
      <c r="I565" s="256"/>
      <c r="J565" s="253"/>
      <c r="K565" s="253"/>
      <c r="L565" s="257"/>
      <c r="M565" s="258"/>
      <c r="N565" s="259"/>
      <c r="O565" s="259"/>
      <c r="P565" s="259"/>
      <c r="Q565" s="259"/>
      <c r="R565" s="259"/>
      <c r="S565" s="259"/>
      <c r="T565" s="260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61" t="s">
        <v>201</v>
      </c>
      <c r="AU565" s="261" t="s">
        <v>212</v>
      </c>
      <c r="AV565" s="13" t="s">
        <v>81</v>
      </c>
      <c r="AW565" s="13" t="s">
        <v>30</v>
      </c>
      <c r="AX565" s="13" t="s">
        <v>73</v>
      </c>
      <c r="AY565" s="261" t="s">
        <v>191</v>
      </c>
    </row>
    <row r="566" s="13" customFormat="1">
      <c r="A566" s="13"/>
      <c r="B566" s="252"/>
      <c r="C566" s="253"/>
      <c r="D566" s="248" t="s">
        <v>201</v>
      </c>
      <c r="E566" s="254" t="s">
        <v>1</v>
      </c>
      <c r="F566" s="255" t="s">
        <v>3101</v>
      </c>
      <c r="G566" s="253"/>
      <c r="H566" s="254" t="s">
        <v>1</v>
      </c>
      <c r="I566" s="256"/>
      <c r="J566" s="253"/>
      <c r="K566" s="253"/>
      <c r="L566" s="257"/>
      <c r="M566" s="258"/>
      <c r="N566" s="259"/>
      <c r="O566" s="259"/>
      <c r="P566" s="259"/>
      <c r="Q566" s="259"/>
      <c r="R566" s="259"/>
      <c r="S566" s="259"/>
      <c r="T566" s="26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1" t="s">
        <v>201</v>
      </c>
      <c r="AU566" s="261" t="s">
        <v>212</v>
      </c>
      <c r="AV566" s="13" t="s">
        <v>81</v>
      </c>
      <c r="AW566" s="13" t="s">
        <v>30</v>
      </c>
      <c r="AX566" s="13" t="s">
        <v>73</v>
      </c>
      <c r="AY566" s="261" t="s">
        <v>191</v>
      </c>
    </row>
    <row r="567" s="14" customFormat="1">
      <c r="A567" s="14"/>
      <c r="B567" s="262"/>
      <c r="C567" s="263"/>
      <c r="D567" s="248" t="s">
        <v>201</v>
      </c>
      <c r="E567" s="264" t="s">
        <v>1</v>
      </c>
      <c r="F567" s="265" t="s">
        <v>3102</v>
      </c>
      <c r="G567" s="263"/>
      <c r="H567" s="266">
        <v>2.7999999999999998</v>
      </c>
      <c r="I567" s="267"/>
      <c r="J567" s="263"/>
      <c r="K567" s="263"/>
      <c r="L567" s="268"/>
      <c r="M567" s="269"/>
      <c r="N567" s="270"/>
      <c r="O567" s="270"/>
      <c r="P567" s="270"/>
      <c r="Q567" s="270"/>
      <c r="R567" s="270"/>
      <c r="S567" s="270"/>
      <c r="T567" s="271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72" t="s">
        <v>201</v>
      </c>
      <c r="AU567" s="272" t="s">
        <v>212</v>
      </c>
      <c r="AV567" s="14" t="s">
        <v>83</v>
      </c>
      <c r="AW567" s="14" t="s">
        <v>30</v>
      </c>
      <c r="AX567" s="14" t="s">
        <v>73</v>
      </c>
      <c r="AY567" s="272" t="s">
        <v>191</v>
      </c>
    </row>
    <row r="568" s="13" customFormat="1">
      <c r="A568" s="13"/>
      <c r="B568" s="252"/>
      <c r="C568" s="253"/>
      <c r="D568" s="248" t="s">
        <v>201</v>
      </c>
      <c r="E568" s="254" t="s">
        <v>1</v>
      </c>
      <c r="F568" s="255" t="s">
        <v>3103</v>
      </c>
      <c r="G568" s="253"/>
      <c r="H568" s="254" t="s">
        <v>1</v>
      </c>
      <c r="I568" s="256"/>
      <c r="J568" s="253"/>
      <c r="K568" s="253"/>
      <c r="L568" s="257"/>
      <c r="M568" s="258"/>
      <c r="N568" s="259"/>
      <c r="O568" s="259"/>
      <c r="P568" s="259"/>
      <c r="Q568" s="259"/>
      <c r="R568" s="259"/>
      <c r="S568" s="259"/>
      <c r="T568" s="260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1" t="s">
        <v>201</v>
      </c>
      <c r="AU568" s="261" t="s">
        <v>212</v>
      </c>
      <c r="AV568" s="13" t="s">
        <v>81</v>
      </c>
      <c r="AW568" s="13" t="s">
        <v>30</v>
      </c>
      <c r="AX568" s="13" t="s">
        <v>73</v>
      </c>
      <c r="AY568" s="261" t="s">
        <v>191</v>
      </c>
    </row>
    <row r="569" s="13" customFormat="1">
      <c r="A569" s="13"/>
      <c r="B569" s="252"/>
      <c r="C569" s="253"/>
      <c r="D569" s="248" t="s">
        <v>201</v>
      </c>
      <c r="E569" s="254" t="s">
        <v>1</v>
      </c>
      <c r="F569" s="255" t="s">
        <v>3104</v>
      </c>
      <c r="G569" s="253"/>
      <c r="H569" s="254" t="s">
        <v>1</v>
      </c>
      <c r="I569" s="256"/>
      <c r="J569" s="253"/>
      <c r="K569" s="253"/>
      <c r="L569" s="257"/>
      <c r="M569" s="258"/>
      <c r="N569" s="259"/>
      <c r="O569" s="259"/>
      <c r="P569" s="259"/>
      <c r="Q569" s="259"/>
      <c r="R569" s="259"/>
      <c r="S569" s="259"/>
      <c r="T569" s="260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61" t="s">
        <v>201</v>
      </c>
      <c r="AU569" s="261" t="s">
        <v>212</v>
      </c>
      <c r="AV569" s="13" t="s">
        <v>81</v>
      </c>
      <c r="AW569" s="13" t="s">
        <v>30</v>
      </c>
      <c r="AX569" s="13" t="s">
        <v>73</v>
      </c>
      <c r="AY569" s="261" t="s">
        <v>191</v>
      </c>
    </row>
    <row r="570" s="14" customFormat="1">
      <c r="A570" s="14"/>
      <c r="B570" s="262"/>
      <c r="C570" s="263"/>
      <c r="D570" s="248" t="s">
        <v>201</v>
      </c>
      <c r="E570" s="264" t="s">
        <v>1</v>
      </c>
      <c r="F570" s="265" t="s">
        <v>3105</v>
      </c>
      <c r="G570" s="263"/>
      <c r="H570" s="266">
        <v>0.31</v>
      </c>
      <c r="I570" s="267"/>
      <c r="J570" s="263"/>
      <c r="K570" s="263"/>
      <c r="L570" s="268"/>
      <c r="M570" s="269"/>
      <c r="N570" s="270"/>
      <c r="O570" s="270"/>
      <c r="P570" s="270"/>
      <c r="Q570" s="270"/>
      <c r="R570" s="270"/>
      <c r="S570" s="270"/>
      <c r="T570" s="271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72" t="s">
        <v>201</v>
      </c>
      <c r="AU570" s="272" t="s">
        <v>212</v>
      </c>
      <c r="AV570" s="14" t="s">
        <v>83</v>
      </c>
      <c r="AW570" s="14" t="s">
        <v>30</v>
      </c>
      <c r="AX570" s="14" t="s">
        <v>73</v>
      </c>
      <c r="AY570" s="272" t="s">
        <v>191</v>
      </c>
    </row>
    <row r="571" s="15" customFormat="1">
      <c r="A571" s="15"/>
      <c r="B571" s="273"/>
      <c r="C571" s="274"/>
      <c r="D571" s="248" t="s">
        <v>201</v>
      </c>
      <c r="E571" s="275" t="s">
        <v>1</v>
      </c>
      <c r="F571" s="276" t="s">
        <v>205</v>
      </c>
      <c r="G571" s="274"/>
      <c r="H571" s="277">
        <v>3.1099999999999999</v>
      </c>
      <c r="I571" s="278"/>
      <c r="J571" s="274"/>
      <c r="K571" s="274"/>
      <c r="L571" s="279"/>
      <c r="M571" s="280"/>
      <c r="N571" s="281"/>
      <c r="O571" s="281"/>
      <c r="P571" s="281"/>
      <c r="Q571" s="281"/>
      <c r="R571" s="281"/>
      <c r="S571" s="281"/>
      <c r="T571" s="282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83" t="s">
        <v>201</v>
      </c>
      <c r="AU571" s="283" t="s">
        <v>212</v>
      </c>
      <c r="AV571" s="15" t="s">
        <v>198</v>
      </c>
      <c r="AW571" s="15" t="s">
        <v>30</v>
      </c>
      <c r="AX571" s="15" t="s">
        <v>81</v>
      </c>
      <c r="AY571" s="283" t="s">
        <v>191</v>
      </c>
    </row>
    <row r="572" s="2" customFormat="1" ht="21.75" customHeight="1">
      <c r="A572" s="39"/>
      <c r="B572" s="40"/>
      <c r="C572" s="236" t="s">
        <v>693</v>
      </c>
      <c r="D572" s="236" t="s">
        <v>194</v>
      </c>
      <c r="E572" s="237" t="s">
        <v>3106</v>
      </c>
      <c r="F572" s="238" t="s">
        <v>3107</v>
      </c>
      <c r="G572" s="239" t="s">
        <v>370</v>
      </c>
      <c r="H572" s="240">
        <v>6</v>
      </c>
      <c r="I572" s="241"/>
      <c r="J572" s="240">
        <f>ROUND(I572*H572,2)</f>
        <v>0</v>
      </c>
      <c r="K572" s="238" t="s">
        <v>1</v>
      </c>
      <c r="L572" s="45"/>
      <c r="M572" s="242" t="s">
        <v>1</v>
      </c>
      <c r="N572" s="243" t="s">
        <v>38</v>
      </c>
      <c r="O572" s="92"/>
      <c r="P572" s="244">
        <f>O572*H572</f>
        <v>0</v>
      </c>
      <c r="Q572" s="244">
        <v>0</v>
      </c>
      <c r="R572" s="244">
        <f>Q572*H572</f>
        <v>0</v>
      </c>
      <c r="S572" s="244">
        <v>0.14999999999999999</v>
      </c>
      <c r="T572" s="245">
        <f>S572*H572</f>
        <v>0.89999999999999991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46" t="s">
        <v>198</v>
      </c>
      <c r="AT572" s="246" t="s">
        <v>194</v>
      </c>
      <c r="AU572" s="246" t="s">
        <v>212</v>
      </c>
      <c r="AY572" s="18" t="s">
        <v>191</v>
      </c>
      <c r="BE572" s="247">
        <f>IF(N572="základní",J572,0)</f>
        <v>0</v>
      </c>
      <c r="BF572" s="247">
        <f>IF(N572="snížená",J572,0)</f>
        <v>0</v>
      </c>
      <c r="BG572" s="247">
        <f>IF(N572="zákl. přenesená",J572,0)</f>
        <v>0</v>
      </c>
      <c r="BH572" s="247">
        <f>IF(N572="sníž. přenesená",J572,0)</f>
        <v>0</v>
      </c>
      <c r="BI572" s="247">
        <f>IF(N572="nulová",J572,0)</f>
        <v>0</v>
      </c>
      <c r="BJ572" s="18" t="s">
        <v>81</v>
      </c>
      <c r="BK572" s="247">
        <f>ROUND(I572*H572,2)</f>
        <v>0</v>
      </c>
      <c r="BL572" s="18" t="s">
        <v>198</v>
      </c>
      <c r="BM572" s="246" t="s">
        <v>3108</v>
      </c>
    </row>
    <row r="573" s="2" customFormat="1">
      <c r="A573" s="39"/>
      <c r="B573" s="40"/>
      <c r="C573" s="41"/>
      <c r="D573" s="248" t="s">
        <v>200</v>
      </c>
      <c r="E573" s="41"/>
      <c r="F573" s="249" t="s">
        <v>3107</v>
      </c>
      <c r="G573" s="41"/>
      <c r="H573" s="41"/>
      <c r="I573" s="145"/>
      <c r="J573" s="41"/>
      <c r="K573" s="41"/>
      <c r="L573" s="45"/>
      <c r="M573" s="250"/>
      <c r="N573" s="251"/>
      <c r="O573" s="92"/>
      <c r="P573" s="92"/>
      <c r="Q573" s="92"/>
      <c r="R573" s="92"/>
      <c r="S573" s="92"/>
      <c r="T573" s="93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200</v>
      </c>
      <c r="AU573" s="18" t="s">
        <v>212</v>
      </c>
    </row>
    <row r="574" s="2" customFormat="1" ht="21.75" customHeight="1">
      <c r="A574" s="39"/>
      <c r="B574" s="40"/>
      <c r="C574" s="236" t="s">
        <v>700</v>
      </c>
      <c r="D574" s="236" t="s">
        <v>194</v>
      </c>
      <c r="E574" s="237" t="s">
        <v>3109</v>
      </c>
      <c r="F574" s="238" t="s">
        <v>3110</v>
      </c>
      <c r="G574" s="239" t="s">
        <v>370</v>
      </c>
      <c r="H574" s="240">
        <v>2</v>
      </c>
      <c r="I574" s="241"/>
      <c r="J574" s="240">
        <f>ROUND(I574*H574,2)</f>
        <v>0</v>
      </c>
      <c r="K574" s="238" t="s">
        <v>275</v>
      </c>
      <c r="L574" s="45"/>
      <c r="M574" s="242" t="s">
        <v>1</v>
      </c>
      <c r="N574" s="243" t="s">
        <v>38</v>
      </c>
      <c r="O574" s="92"/>
      <c r="P574" s="244">
        <f>O574*H574</f>
        <v>0</v>
      </c>
      <c r="Q574" s="244">
        <v>0.31108000000000002</v>
      </c>
      <c r="R574" s="244">
        <f>Q574*H574</f>
        <v>0.62216000000000005</v>
      </c>
      <c r="S574" s="244">
        <v>0</v>
      </c>
      <c r="T574" s="245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46" t="s">
        <v>198</v>
      </c>
      <c r="AT574" s="246" t="s">
        <v>194</v>
      </c>
      <c r="AU574" s="246" t="s">
        <v>212</v>
      </c>
      <c r="AY574" s="18" t="s">
        <v>191</v>
      </c>
      <c r="BE574" s="247">
        <f>IF(N574="základní",J574,0)</f>
        <v>0</v>
      </c>
      <c r="BF574" s="247">
        <f>IF(N574="snížená",J574,0)</f>
        <v>0</v>
      </c>
      <c r="BG574" s="247">
        <f>IF(N574="zákl. přenesená",J574,0)</f>
        <v>0</v>
      </c>
      <c r="BH574" s="247">
        <f>IF(N574="sníž. přenesená",J574,0)</f>
        <v>0</v>
      </c>
      <c r="BI574" s="247">
        <f>IF(N574="nulová",J574,0)</f>
        <v>0</v>
      </c>
      <c r="BJ574" s="18" t="s">
        <v>81</v>
      </c>
      <c r="BK574" s="247">
        <f>ROUND(I574*H574,2)</f>
        <v>0</v>
      </c>
      <c r="BL574" s="18" t="s">
        <v>198</v>
      </c>
      <c r="BM574" s="246" t="s">
        <v>3111</v>
      </c>
    </row>
    <row r="575" s="2" customFormat="1">
      <c r="A575" s="39"/>
      <c r="B575" s="40"/>
      <c r="C575" s="41"/>
      <c r="D575" s="248" t="s">
        <v>200</v>
      </c>
      <c r="E575" s="41"/>
      <c r="F575" s="249" t="s">
        <v>3110</v>
      </c>
      <c r="G575" s="41"/>
      <c r="H575" s="41"/>
      <c r="I575" s="145"/>
      <c r="J575" s="41"/>
      <c r="K575" s="41"/>
      <c r="L575" s="45"/>
      <c r="M575" s="250"/>
      <c r="N575" s="251"/>
      <c r="O575" s="92"/>
      <c r="P575" s="92"/>
      <c r="Q575" s="92"/>
      <c r="R575" s="92"/>
      <c r="S575" s="92"/>
      <c r="T575" s="93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200</v>
      </c>
      <c r="AU575" s="18" t="s">
        <v>212</v>
      </c>
    </row>
    <row r="576" s="13" customFormat="1">
      <c r="A576" s="13"/>
      <c r="B576" s="252"/>
      <c r="C576" s="253"/>
      <c r="D576" s="248" t="s">
        <v>201</v>
      </c>
      <c r="E576" s="254" t="s">
        <v>1</v>
      </c>
      <c r="F576" s="255" t="s">
        <v>3112</v>
      </c>
      <c r="G576" s="253"/>
      <c r="H576" s="254" t="s">
        <v>1</v>
      </c>
      <c r="I576" s="256"/>
      <c r="J576" s="253"/>
      <c r="K576" s="253"/>
      <c r="L576" s="257"/>
      <c r="M576" s="258"/>
      <c r="N576" s="259"/>
      <c r="O576" s="259"/>
      <c r="P576" s="259"/>
      <c r="Q576" s="259"/>
      <c r="R576" s="259"/>
      <c r="S576" s="259"/>
      <c r="T576" s="260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61" t="s">
        <v>201</v>
      </c>
      <c r="AU576" s="261" t="s">
        <v>212</v>
      </c>
      <c r="AV576" s="13" t="s">
        <v>81</v>
      </c>
      <c r="AW576" s="13" t="s">
        <v>30</v>
      </c>
      <c r="AX576" s="13" t="s">
        <v>73</v>
      </c>
      <c r="AY576" s="261" t="s">
        <v>191</v>
      </c>
    </row>
    <row r="577" s="14" customFormat="1">
      <c r="A577" s="14"/>
      <c r="B577" s="262"/>
      <c r="C577" s="263"/>
      <c r="D577" s="248" t="s">
        <v>201</v>
      </c>
      <c r="E577" s="264" t="s">
        <v>1</v>
      </c>
      <c r="F577" s="265" t="s">
        <v>83</v>
      </c>
      <c r="G577" s="263"/>
      <c r="H577" s="266">
        <v>2</v>
      </c>
      <c r="I577" s="267"/>
      <c r="J577" s="263"/>
      <c r="K577" s="263"/>
      <c r="L577" s="268"/>
      <c r="M577" s="269"/>
      <c r="N577" s="270"/>
      <c r="O577" s="270"/>
      <c r="P577" s="270"/>
      <c r="Q577" s="270"/>
      <c r="R577" s="270"/>
      <c r="S577" s="270"/>
      <c r="T577" s="271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72" t="s">
        <v>201</v>
      </c>
      <c r="AU577" s="272" t="s">
        <v>212</v>
      </c>
      <c r="AV577" s="14" t="s">
        <v>83</v>
      </c>
      <c r="AW577" s="14" t="s">
        <v>30</v>
      </c>
      <c r="AX577" s="14" t="s">
        <v>73</v>
      </c>
      <c r="AY577" s="272" t="s">
        <v>191</v>
      </c>
    </row>
    <row r="578" s="15" customFormat="1">
      <c r="A578" s="15"/>
      <c r="B578" s="273"/>
      <c r="C578" s="274"/>
      <c r="D578" s="248" t="s">
        <v>201</v>
      </c>
      <c r="E578" s="275" t="s">
        <v>1</v>
      </c>
      <c r="F578" s="276" t="s">
        <v>205</v>
      </c>
      <c r="G578" s="274"/>
      <c r="H578" s="277">
        <v>2</v>
      </c>
      <c r="I578" s="278"/>
      <c r="J578" s="274"/>
      <c r="K578" s="274"/>
      <c r="L578" s="279"/>
      <c r="M578" s="280"/>
      <c r="N578" s="281"/>
      <c r="O578" s="281"/>
      <c r="P578" s="281"/>
      <c r="Q578" s="281"/>
      <c r="R578" s="281"/>
      <c r="S578" s="281"/>
      <c r="T578" s="282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83" t="s">
        <v>201</v>
      </c>
      <c r="AU578" s="283" t="s">
        <v>212</v>
      </c>
      <c r="AV578" s="15" t="s">
        <v>198</v>
      </c>
      <c r="AW578" s="15" t="s">
        <v>30</v>
      </c>
      <c r="AX578" s="15" t="s">
        <v>81</v>
      </c>
      <c r="AY578" s="283" t="s">
        <v>191</v>
      </c>
    </row>
    <row r="579" s="2" customFormat="1" ht="21.75" customHeight="1">
      <c r="A579" s="39"/>
      <c r="B579" s="40"/>
      <c r="C579" s="236" t="s">
        <v>707</v>
      </c>
      <c r="D579" s="236" t="s">
        <v>194</v>
      </c>
      <c r="E579" s="237" t="s">
        <v>1011</v>
      </c>
      <c r="F579" s="238" t="s">
        <v>1012</v>
      </c>
      <c r="G579" s="239" t="s">
        <v>370</v>
      </c>
      <c r="H579" s="240">
        <v>26</v>
      </c>
      <c r="I579" s="241"/>
      <c r="J579" s="240">
        <f>ROUND(I579*H579,2)</f>
        <v>0</v>
      </c>
      <c r="K579" s="238" t="s">
        <v>1</v>
      </c>
      <c r="L579" s="45"/>
      <c r="M579" s="242" t="s">
        <v>1</v>
      </c>
      <c r="N579" s="243" t="s">
        <v>38</v>
      </c>
      <c r="O579" s="92"/>
      <c r="P579" s="244">
        <f>O579*H579</f>
        <v>0</v>
      </c>
      <c r="Q579" s="244">
        <v>0.00069999999999999999</v>
      </c>
      <c r="R579" s="244">
        <f>Q579*H579</f>
        <v>0.018200000000000001</v>
      </c>
      <c r="S579" s="244">
        <v>0</v>
      </c>
      <c r="T579" s="245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46" t="s">
        <v>198</v>
      </c>
      <c r="AT579" s="246" t="s">
        <v>194</v>
      </c>
      <c r="AU579" s="246" t="s">
        <v>212</v>
      </c>
      <c r="AY579" s="18" t="s">
        <v>191</v>
      </c>
      <c r="BE579" s="247">
        <f>IF(N579="základní",J579,0)</f>
        <v>0</v>
      </c>
      <c r="BF579" s="247">
        <f>IF(N579="snížená",J579,0)</f>
        <v>0</v>
      </c>
      <c r="BG579" s="247">
        <f>IF(N579="zákl. přenesená",J579,0)</f>
        <v>0</v>
      </c>
      <c r="BH579" s="247">
        <f>IF(N579="sníž. přenesená",J579,0)</f>
        <v>0</v>
      </c>
      <c r="BI579" s="247">
        <f>IF(N579="nulová",J579,0)</f>
        <v>0</v>
      </c>
      <c r="BJ579" s="18" t="s">
        <v>81</v>
      </c>
      <c r="BK579" s="247">
        <f>ROUND(I579*H579,2)</f>
        <v>0</v>
      </c>
      <c r="BL579" s="18" t="s">
        <v>198</v>
      </c>
      <c r="BM579" s="246" t="s">
        <v>3113</v>
      </c>
    </row>
    <row r="580" s="2" customFormat="1">
      <c r="A580" s="39"/>
      <c r="B580" s="40"/>
      <c r="C580" s="41"/>
      <c r="D580" s="248" t="s">
        <v>200</v>
      </c>
      <c r="E580" s="41"/>
      <c r="F580" s="249" t="s">
        <v>1012</v>
      </c>
      <c r="G580" s="41"/>
      <c r="H580" s="41"/>
      <c r="I580" s="145"/>
      <c r="J580" s="41"/>
      <c r="K580" s="41"/>
      <c r="L580" s="45"/>
      <c r="M580" s="250"/>
      <c r="N580" s="251"/>
      <c r="O580" s="92"/>
      <c r="P580" s="92"/>
      <c r="Q580" s="92"/>
      <c r="R580" s="92"/>
      <c r="S580" s="92"/>
      <c r="T580" s="93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200</v>
      </c>
      <c r="AU580" s="18" t="s">
        <v>212</v>
      </c>
    </row>
    <row r="581" s="13" customFormat="1">
      <c r="A581" s="13"/>
      <c r="B581" s="252"/>
      <c r="C581" s="253"/>
      <c r="D581" s="248" t="s">
        <v>201</v>
      </c>
      <c r="E581" s="254" t="s">
        <v>1</v>
      </c>
      <c r="F581" s="255" t="s">
        <v>3114</v>
      </c>
      <c r="G581" s="253"/>
      <c r="H581" s="254" t="s">
        <v>1</v>
      </c>
      <c r="I581" s="256"/>
      <c r="J581" s="253"/>
      <c r="K581" s="253"/>
      <c r="L581" s="257"/>
      <c r="M581" s="258"/>
      <c r="N581" s="259"/>
      <c r="O581" s="259"/>
      <c r="P581" s="259"/>
      <c r="Q581" s="259"/>
      <c r="R581" s="259"/>
      <c r="S581" s="259"/>
      <c r="T581" s="260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61" t="s">
        <v>201</v>
      </c>
      <c r="AU581" s="261" t="s">
        <v>212</v>
      </c>
      <c r="AV581" s="13" t="s">
        <v>81</v>
      </c>
      <c r="AW581" s="13" t="s">
        <v>30</v>
      </c>
      <c r="AX581" s="13" t="s">
        <v>73</v>
      </c>
      <c r="AY581" s="261" t="s">
        <v>191</v>
      </c>
    </row>
    <row r="582" s="13" customFormat="1">
      <c r="A582" s="13"/>
      <c r="B582" s="252"/>
      <c r="C582" s="253"/>
      <c r="D582" s="248" t="s">
        <v>201</v>
      </c>
      <c r="E582" s="254" t="s">
        <v>1</v>
      </c>
      <c r="F582" s="255" t="s">
        <v>3115</v>
      </c>
      <c r="G582" s="253"/>
      <c r="H582" s="254" t="s">
        <v>1</v>
      </c>
      <c r="I582" s="256"/>
      <c r="J582" s="253"/>
      <c r="K582" s="253"/>
      <c r="L582" s="257"/>
      <c r="M582" s="258"/>
      <c r="N582" s="259"/>
      <c r="O582" s="259"/>
      <c r="P582" s="259"/>
      <c r="Q582" s="259"/>
      <c r="R582" s="259"/>
      <c r="S582" s="259"/>
      <c r="T582" s="260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61" t="s">
        <v>201</v>
      </c>
      <c r="AU582" s="261" t="s">
        <v>212</v>
      </c>
      <c r="AV582" s="13" t="s">
        <v>81</v>
      </c>
      <c r="AW582" s="13" t="s">
        <v>30</v>
      </c>
      <c r="AX582" s="13" t="s">
        <v>73</v>
      </c>
      <c r="AY582" s="261" t="s">
        <v>191</v>
      </c>
    </row>
    <row r="583" s="13" customFormat="1">
      <c r="A583" s="13"/>
      <c r="B583" s="252"/>
      <c r="C583" s="253"/>
      <c r="D583" s="248" t="s">
        <v>201</v>
      </c>
      <c r="E583" s="254" t="s">
        <v>1</v>
      </c>
      <c r="F583" s="255" t="s">
        <v>3116</v>
      </c>
      <c r="G583" s="253"/>
      <c r="H583" s="254" t="s">
        <v>1</v>
      </c>
      <c r="I583" s="256"/>
      <c r="J583" s="253"/>
      <c r="K583" s="253"/>
      <c r="L583" s="257"/>
      <c r="M583" s="258"/>
      <c r="N583" s="259"/>
      <c r="O583" s="259"/>
      <c r="P583" s="259"/>
      <c r="Q583" s="259"/>
      <c r="R583" s="259"/>
      <c r="S583" s="259"/>
      <c r="T583" s="260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1" t="s">
        <v>201</v>
      </c>
      <c r="AU583" s="261" t="s">
        <v>212</v>
      </c>
      <c r="AV583" s="13" t="s">
        <v>81</v>
      </c>
      <c r="AW583" s="13" t="s">
        <v>30</v>
      </c>
      <c r="AX583" s="13" t="s">
        <v>73</v>
      </c>
      <c r="AY583" s="261" t="s">
        <v>191</v>
      </c>
    </row>
    <row r="584" s="13" customFormat="1">
      <c r="A584" s="13"/>
      <c r="B584" s="252"/>
      <c r="C584" s="253"/>
      <c r="D584" s="248" t="s">
        <v>201</v>
      </c>
      <c r="E584" s="254" t="s">
        <v>1</v>
      </c>
      <c r="F584" s="255" t="s">
        <v>3117</v>
      </c>
      <c r="G584" s="253"/>
      <c r="H584" s="254" t="s">
        <v>1</v>
      </c>
      <c r="I584" s="256"/>
      <c r="J584" s="253"/>
      <c r="K584" s="253"/>
      <c r="L584" s="257"/>
      <c r="M584" s="258"/>
      <c r="N584" s="259"/>
      <c r="O584" s="259"/>
      <c r="P584" s="259"/>
      <c r="Q584" s="259"/>
      <c r="R584" s="259"/>
      <c r="S584" s="259"/>
      <c r="T584" s="260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61" t="s">
        <v>201</v>
      </c>
      <c r="AU584" s="261" t="s">
        <v>212</v>
      </c>
      <c r="AV584" s="13" t="s">
        <v>81</v>
      </c>
      <c r="AW584" s="13" t="s">
        <v>30</v>
      </c>
      <c r="AX584" s="13" t="s">
        <v>73</v>
      </c>
      <c r="AY584" s="261" t="s">
        <v>191</v>
      </c>
    </row>
    <row r="585" s="13" customFormat="1">
      <c r="A585" s="13"/>
      <c r="B585" s="252"/>
      <c r="C585" s="253"/>
      <c r="D585" s="248" t="s">
        <v>201</v>
      </c>
      <c r="E585" s="254" t="s">
        <v>1</v>
      </c>
      <c r="F585" s="255" t="s">
        <v>3118</v>
      </c>
      <c r="G585" s="253"/>
      <c r="H585" s="254" t="s">
        <v>1</v>
      </c>
      <c r="I585" s="256"/>
      <c r="J585" s="253"/>
      <c r="K585" s="253"/>
      <c r="L585" s="257"/>
      <c r="M585" s="258"/>
      <c r="N585" s="259"/>
      <c r="O585" s="259"/>
      <c r="P585" s="259"/>
      <c r="Q585" s="259"/>
      <c r="R585" s="259"/>
      <c r="S585" s="259"/>
      <c r="T585" s="260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61" t="s">
        <v>201</v>
      </c>
      <c r="AU585" s="261" t="s">
        <v>212</v>
      </c>
      <c r="AV585" s="13" t="s">
        <v>81</v>
      </c>
      <c r="AW585" s="13" t="s">
        <v>30</v>
      </c>
      <c r="AX585" s="13" t="s">
        <v>73</v>
      </c>
      <c r="AY585" s="261" t="s">
        <v>191</v>
      </c>
    </row>
    <row r="586" s="13" customFormat="1">
      <c r="A586" s="13"/>
      <c r="B586" s="252"/>
      <c r="C586" s="253"/>
      <c r="D586" s="248" t="s">
        <v>201</v>
      </c>
      <c r="E586" s="254" t="s">
        <v>1</v>
      </c>
      <c r="F586" s="255" t="s">
        <v>3119</v>
      </c>
      <c r="G586" s="253"/>
      <c r="H586" s="254" t="s">
        <v>1</v>
      </c>
      <c r="I586" s="256"/>
      <c r="J586" s="253"/>
      <c r="K586" s="253"/>
      <c r="L586" s="257"/>
      <c r="M586" s="258"/>
      <c r="N586" s="259"/>
      <c r="O586" s="259"/>
      <c r="P586" s="259"/>
      <c r="Q586" s="259"/>
      <c r="R586" s="259"/>
      <c r="S586" s="259"/>
      <c r="T586" s="26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61" t="s">
        <v>201</v>
      </c>
      <c r="AU586" s="261" t="s">
        <v>212</v>
      </c>
      <c r="AV586" s="13" t="s">
        <v>81</v>
      </c>
      <c r="AW586" s="13" t="s">
        <v>30</v>
      </c>
      <c r="AX586" s="13" t="s">
        <v>73</v>
      </c>
      <c r="AY586" s="261" t="s">
        <v>191</v>
      </c>
    </row>
    <row r="587" s="13" customFormat="1">
      <c r="A587" s="13"/>
      <c r="B587" s="252"/>
      <c r="C587" s="253"/>
      <c r="D587" s="248" t="s">
        <v>201</v>
      </c>
      <c r="E587" s="254" t="s">
        <v>1</v>
      </c>
      <c r="F587" s="255" t="s">
        <v>3120</v>
      </c>
      <c r="G587" s="253"/>
      <c r="H587" s="254" t="s">
        <v>1</v>
      </c>
      <c r="I587" s="256"/>
      <c r="J587" s="253"/>
      <c r="K587" s="253"/>
      <c r="L587" s="257"/>
      <c r="M587" s="258"/>
      <c r="N587" s="259"/>
      <c r="O587" s="259"/>
      <c r="P587" s="259"/>
      <c r="Q587" s="259"/>
      <c r="R587" s="259"/>
      <c r="S587" s="259"/>
      <c r="T587" s="260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61" t="s">
        <v>201</v>
      </c>
      <c r="AU587" s="261" t="s">
        <v>212</v>
      </c>
      <c r="AV587" s="13" t="s">
        <v>81</v>
      </c>
      <c r="AW587" s="13" t="s">
        <v>30</v>
      </c>
      <c r="AX587" s="13" t="s">
        <v>73</v>
      </c>
      <c r="AY587" s="261" t="s">
        <v>191</v>
      </c>
    </row>
    <row r="588" s="13" customFormat="1">
      <c r="A588" s="13"/>
      <c r="B588" s="252"/>
      <c r="C588" s="253"/>
      <c r="D588" s="248" t="s">
        <v>201</v>
      </c>
      <c r="E588" s="254" t="s">
        <v>1</v>
      </c>
      <c r="F588" s="255" t="s">
        <v>3121</v>
      </c>
      <c r="G588" s="253"/>
      <c r="H588" s="254" t="s">
        <v>1</v>
      </c>
      <c r="I588" s="256"/>
      <c r="J588" s="253"/>
      <c r="K588" s="253"/>
      <c r="L588" s="257"/>
      <c r="M588" s="258"/>
      <c r="N588" s="259"/>
      <c r="O588" s="259"/>
      <c r="P588" s="259"/>
      <c r="Q588" s="259"/>
      <c r="R588" s="259"/>
      <c r="S588" s="259"/>
      <c r="T588" s="260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1" t="s">
        <v>201</v>
      </c>
      <c r="AU588" s="261" t="s">
        <v>212</v>
      </c>
      <c r="AV588" s="13" t="s">
        <v>81</v>
      </c>
      <c r="AW588" s="13" t="s">
        <v>30</v>
      </c>
      <c r="AX588" s="13" t="s">
        <v>73</v>
      </c>
      <c r="AY588" s="261" t="s">
        <v>191</v>
      </c>
    </row>
    <row r="589" s="13" customFormat="1">
      <c r="A589" s="13"/>
      <c r="B589" s="252"/>
      <c r="C589" s="253"/>
      <c r="D589" s="248" t="s">
        <v>201</v>
      </c>
      <c r="E589" s="254" t="s">
        <v>1</v>
      </c>
      <c r="F589" s="255" t="s">
        <v>3122</v>
      </c>
      <c r="G589" s="253"/>
      <c r="H589" s="254" t="s">
        <v>1</v>
      </c>
      <c r="I589" s="256"/>
      <c r="J589" s="253"/>
      <c r="K589" s="253"/>
      <c r="L589" s="257"/>
      <c r="M589" s="258"/>
      <c r="N589" s="259"/>
      <c r="O589" s="259"/>
      <c r="P589" s="259"/>
      <c r="Q589" s="259"/>
      <c r="R589" s="259"/>
      <c r="S589" s="259"/>
      <c r="T589" s="260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61" t="s">
        <v>201</v>
      </c>
      <c r="AU589" s="261" t="s">
        <v>212</v>
      </c>
      <c r="AV589" s="13" t="s">
        <v>81</v>
      </c>
      <c r="AW589" s="13" t="s">
        <v>30</v>
      </c>
      <c r="AX589" s="13" t="s">
        <v>73</v>
      </c>
      <c r="AY589" s="261" t="s">
        <v>191</v>
      </c>
    </row>
    <row r="590" s="13" customFormat="1">
      <c r="A590" s="13"/>
      <c r="B590" s="252"/>
      <c r="C590" s="253"/>
      <c r="D590" s="248" t="s">
        <v>201</v>
      </c>
      <c r="E590" s="254" t="s">
        <v>1</v>
      </c>
      <c r="F590" s="255" t="s">
        <v>3123</v>
      </c>
      <c r="G590" s="253"/>
      <c r="H590" s="254" t="s">
        <v>1</v>
      </c>
      <c r="I590" s="256"/>
      <c r="J590" s="253"/>
      <c r="K590" s="253"/>
      <c r="L590" s="257"/>
      <c r="M590" s="258"/>
      <c r="N590" s="259"/>
      <c r="O590" s="259"/>
      <c r="P590" s="259"/>
      <c r="Q590" s="259"/>
      <c r="R590" s="259"/>
      <c r="S590" s="259"/>
      <c r="T590" s="26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1" t="s">
        <v>201</v>
      </c>
      <c r="AU590" s="261" t="s">
        <v>212</v>
      </c>
      <c r="AV590" s="13" t="s">
        <v>81</v>
      </c>
      <c r="AW590" s="13" t="s">
        <v>30</v>
      </c>
      <c r="AX590" s="13" t="s">
        <v>73</v>
      </c>
      <c r="AY590" s="261" t="s">
        <v>191</v>
      </c>
    </row>
    <row r="591" s="13" customFormat="1">
      <c r="A591" s="13"/>
      <c r="B591" s="252"/>
      <c r="C591" s="253"/>
      <c r="D591" s="248" t="s">
        <v>201</v>
      </c>
      <c r="E591" s="254" t="s">
        <v>1</v>
      </c>
      <c r="F591" s="255" t="s">
        <v>3124</v>
      </c>
      <c r="G591" s="253"/>
      <c r="H591" s="254" t="s">
        <v>1</v>
      </c>
      <c r="I591" s="256"/>
      <c r="J591" s="253"/>
      <c r="K591" s="253"/>
      <c r="L591" s="257"/>
      <c r="M591" s="258"/>
      <c r="N591" s="259"/>
      <c r="O591" s="259"/>
      <c r="P591" s="259"/>
      <c r="Q591" s="259"/>
      <c r="R591" s="259"/>
      <c r="S591" s="259"/>
      <c r="T591" s="260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1" t="s">
        <v>201</v>
      </c>
      <c r="AU591" s="261" t="s">
        <v>212</v>
      </c>
      <c r="AV591" s="13" t="s">
        <v>81</v>
      </c>
      <c r="AW591" s="13" t="s">
        <v>30</v>
      </c>
      <c r="AX591" s="13" t="s">
        <v>73</v>
      </c>
      <c r="AY591" s="261" t="s">
        <v>191</v>
      </c>
    </row>
    <row r="592" s="13" customFormat="1">
      <c r="A592" s="13"/>
      <c r="B592" s="252"/>
      <c r="C592" s="253"/>
      <c r="D592" s="248" t="s">
        <v>201</v>
      </c>
      <c r="E592" s="254" t="s">
        <v>1</v>
      </c>
      <c r="F592" s="255" t="s">
        <v>3125</v>
      </c>
      <c r="G592" s="253"/>
      <c r="H592" s="254" t="s">
        <v>1</v>
      </c>
      <c r="I592" s="256"/>
      <c r="J592" s="253"/>
      <c r="K592" s="253"/>
      <c r="L592" s="257"/>
      <c r="M592" s="258"/>
      <c r="N592" s="259"/>
      <c r="O592" s="259"/>
      <c r="P592" s="259"/>
      <c r="Q592" s="259"/>
      <c r="R592" s="259"/>
      <c r="S592" s="259"/>
      <c r="T592" s="260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61" t="s">
        <v>201</v>
      </c>
      <c r="AU592" s="261" t="s">
        <v>212</v>
      </c>
      <c r="AV592" s="13" t="s">
        <v>81</v>
      </c>
      <c r="AW592" s="13" t="s">
        <v>30</v>
      </c>
      <c r="AX592" s="13" t="s">
        <v>73</v>
      </c>
      <c r="AY592" s="261" t="s">
        <v>191</v>
      </c>
    </row>
    <row r="593" s="13" customFormat="1">
      <c r="A593" s="13"/>
      <c r="B593" s="252"/>
      <c r="C593" s="253"/>
      <c r="D593" s="248" t="s">
        <v>201</v>
      </c>
      <c r="E593" s="254" t="s">
        <v>1</v>
      </c>
      <c r="F593" s="255" t="s">
        <v>3126</v>
      </c>
      <c r="G593" s="253"/>
      <c r="H593" s="254" t="s">
        <v>1</v>
      </c>
      <c r="I593" s="256"/>
      <c r="J593" s="253"/>
      <c r="K593" s="253"/>
      <c r="L593" s="257"/>
      <c r="M593" s="258"/>
      <c r="N593" s="259"/>
      <c r="O593" s="259"/>
      <c r="P593" s="259"/>
      <c r="Q593" s="259"/>
      <c r="R593" s="259"/>
      <c r="S593" s="259"/>
      <c r="T593" s="260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61" t="s">
        <v>201</v>
      </c>
      <c r="AU593" s="261" t="s">
        <v>212</v>
      </c>
      <c r="AV593" s="13" t="s">
        <v>81</v>
      </c>
      <c r="AW593" s="13" t="s">
        <v>30</v>
      </c>
      <c r="AX593" s="13" t="s">
        <v>73</v>
      </c>
      <c r="AY593" s="261" t="s">
        <v>191</v>
      </c>
    </row>
    <row r="594" s="13" customFormat="1">
      <c r="A594" s="13"/>
      <c r="B594" s="252"/>
      <c r="C594" s="253"/>
      <c r="D594" s="248" t="s">
        <v>201</v>
      </c>
      <c r="E594" s="254" t="s">
        <v>1</v>
      </c>
      <c r="F594" s="255" t="s">
        <v>3127</v>
      </c>
      <c r="G594" s="253"/>
      <c r="H594" s="254" t="s">
        <v>1</v>
      </c>
      <c r="I594" s="256"/>
      <c r="J594" s="253"/>
      <c r="K594" s="253"/>
      <c r="L594" s="257"/>
      <c r="M594" s="258"/>
      <c r="N594" s="259"/>
      <c r="O594" s="259"/>
      <c r="P594" s="259"/>
      <c r="Q594" s="259"/>
      <c r="R594" s="259"/>
      <c r="S594" s="259"/>
      <c r="T594" s="260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61" t="s">
        <v>201</v>
      </c>
      <c r="AU594" s="261" t="s">
        <v>212</v>
      </c>
      <c r="AV594" s="13" t="s">
        <v>81</v>
      </c>
      <c r="AW594" s="13" t="s">
        <v>30</v>
      </c>
      <c r="AX594" s="13" t="s">
        <v>73</v>
      </c>
      <c r="AY594" s="261" t="s">
        <v>191</v>
      </c>
    </row>
    <row r="595" s="14" customFormat="1">
      <c r="A595" s="14"/>
      <c r="B595" s="262"/>
      <c r="C595" s="263"/>
      <c r="D595" s="248" t="s">
        <v>201</v>
      </c>
      <c r="E595" s="264" t="s">
        <v>1</v>
      </c>
      <c r="F595" s="265" t="s">
        <v>404</v>
      </c>
      <c r="G595" s="263"/>
      <c r="H595" s="266">
        <v>26</v>
      </c>
      <c r="I595" s="267"/>
      <c r="J595" s="263"/>
      <c r="K595" s="263"/>
      <c r="L595" s="268"/>
      <c r="M595" s="269"/>
      <c r="N595" s="270"/>
      <c r="O595" s="270"/>
      <c r="P595" s="270"/>
      <c r="Q595" s="270"/>
      <c r="R595" s="270"/>
      <c r="S595" s="270"/>
      <c r="T595" s="271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72" t="s">
        <v>201</v>
      </c>
      <c r="AU595" s="272" t="s">
        <v>212</v>
      </c>
      <c r="AV595" s="14" t="s">
        <v>83</v>
      </c>
      <c r="AW595" s="14" t="s">
        <v>30</v>
      </c>
      <c r="AX595" s="14" t="s">
        <v>73</v>
      </c>
      <c r="AY595" s="272" t="s">
        <v>191</v>
      </c>
    </row>
    <row r="596" s="15" customFormat="1">
      <c r="A596" s="15"/>
      <c r="B596" s="273"/>
      <c r="C596" s="274"/>
      <c r="D596" s="248" t="s">
        <v>201</v>
      </c>
      <c r="E596" s="275" t="s">
        <v>1</v>
      </c>
      <c r="F596" s="276" t="s">
        <v>205</v>
      </c>
      <c r="G596" s="274"/>
      <c r="H596" s="277">
        <v>26</v>
      </c>
      <c r="I596" s="278"/>
      <c r="J596" s="274"/>
      <c r="K596" s="274"/>
      <c r="L596" s="279"/>
      <c r="M596" s="280"/>
      <c r="N596" s="281"/>
      <c r="O596" s="281"/>
      <c r="P596" s="281"/>
      <c r="Q596" s="281"/>
      <c r="R596" s="281"/>
      <c r="S596" s="281"/>
      <c r="T596" s="282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83" t="s">
        <v>201</v>
      </c>
      <c r="AU596" s="283" t="s">
        <v>212</v>
      </c>
      <c r="AV596" s="15" t="s">
        <v>198</v>
      </c>
      <c r="AW596" s="15" t="s">
        <v>30</v>
      </c>
      <c r="AX596" s="15" t="s">
        <v>81</v>
      </c>
      <c r="AY596" s="283" t="s">
        <v>191</v>
      </c>
    </row>
    <row r="597" s="2" customFormat="1" ht="21.75" customHeight="1">
      <c r="A597" s="39"/>
      <c r="B597" s="40"/>
      <c r="C597" s="236" t="s">
        <v>714</v>
      </c>
      <c r="D597" s="236" t="s">
        <v>194</v>
      </c>
      <c r="E597" s="237" t="s">
        <v>1016</v>
      </c>
      <c r="F597" s="238" t="s">
        <v>1017</v>
      </c>
      <c r="G597" s="239" t="s">
        <v>370</v>
      </c>
      <c r="H597" s="240">
        <v>19</v>
      </c>
      <c r="I597" s="241"/>
      <c r="J597" s="240">
        <f>ROUND(I597*H597,2)</f>
        <v>0</v>
      </c>
      <c r="K597" s="238" t="s">
        <v>1</v>
      </c>
      <c r="L597" s="45"/>
      <c r="M597" s="242" t="s">
        <v>1</v>
      </c>
      <c r="N597" s="243" t="s">
        <v>38</v>
      </c>
      <c r="O597" s="92"/>
      <c r="P597" s="244">
        <f>O597*H597</f>
        <v>0</v>
      </c>
      <c r="Q597" s="244">
        <v>0.11241</v>
      </c>
      <c r="R597" s="244">
        <f>Q597*H597</f>
        <v>2.1357900000000001</v>
      </c>
      <c r="S597" s="244">
        <v>0</v>
      </c>
      <c r="T597" s="245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46" t="s">
        <v>198</v>
      </c>
      <c r="AT597" s="246" t="s">
        <v>194</v>
      </c>
      <c r="AU597" s="246" t="s">
        <v>212</v>
      </c>
      <c r="AY597" s="18" t="s">
        <v>191</v>
      </c>
      <c r="BE597" s="247">
        <f>IF(N597="základní",J597,0)</f>
        <v>0</v>
      </c>
      <c r="BF597" s="247">
        <f>IF(N597="snížená",J597,0)</f>
        <v>0</v>
      </c>
      <c r="BG597" s="247">
        <f>IF(N597="zákl. přenesená",J597,0)</f>
        <v>0</v>
      </c>
      <c r="BH597" s="247">
        <f>IF(N597="sníž. přenesená",J597,0)</f>
        <v>0</v>
      </c>
      <c r="BI597" s="247">
        <f>IF(N597="nulová",J597,0)</f>
        <v>0</v>
      </c>
      <c r="BJ597" s="18" t="s">
        <v>81</v>
      </c>
      <c r="BK597" s="247">
        <f>ROUND(I597*H597,2)</f>
        <v>0</v>
      </c>
      <c r="BL597" s="18" t="s">
        <v>198</v>
      </c>
      <c r="BM597" s="246" t="s">
        <v>3128</v>
      </c>
    </row>
    <row r="598" s="2" customFormat="1">
      <c r="A598" s="39"/>
      <c r="B598" s="40"/>
      <c r="C598" s="41"/>
      <c r="D598" s="248" t="s">
        <v>200</v>
      </c>
      <c r="E598" s="41"/>
      <c r="F598" s="249" t="s">
        <v>1017</v>
      </c>
      <c r="G598" s="41"/>
      <c r="H598" s="41"/>
      <c r="I598" s="145"/>
      <c r="J598" s="41"/>
      <c r="K598" s="41"/>
      <c r="L598" s="45"/>
      <c r="M598" s="250"/>
      <c r="N598" s="251"/>
      <c r="O598" s="92"/>
      <c r="P598" s="92"/>
      <c r="Q598" s="92"/>
      <c r="R598" s="92"/>
      <c r="S598" s="92"/>
      <c r="T598" s="93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T598" s="18" t="s">
        <v>200</v>
      </c>
      <c r="AU598" s="18" t="s">
        <v>212</v>
      </c>
    </row>
    <row r="599" s="13" customFormat="1">
      <c r="A599" s="13"/>
      <c r="B599" s="252"/>
      <c r="C599" s="253"/>
      <c r="D599" s="248" t="s">
        <v>201</v>
      </c>
      <c r="E599" s="254" t="s">
        <v>1</v>
      </c>
      <c r="F599" s="255" t="s">
        <v>3129</v>
      </c>
      <c r="G599" s="253"/>
      <c r="H599" s="254" t="s">
        <v>1</v>
      </c>
      <c r="I599" s="256"/>
      <c r="J599" s="253"/>
      <c r="K599" s="253"/>
      <c r="L599" s="257"/>
      <c r="M599" s="258"/>
      <c r="N599" s="259"/>
      <c r="O599" s="259"/>
      <c r="P599" s="259"/>
      <c r="Q599" s="259"/>
      <c r="R599" s="259"/>
      <c r="S599" s="259"/>
      <c r="T599" s="260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61" t="s">
        <v>201</v>
      </c>
      <c r="AU599" s="261" t="s">
        <v>212</v>
      </c>
      <c r="AV599" s="13" t="s">
        <v>81</v>
      </c>
      <c r="AW599" s="13" t="s">
        <v>30</v>
      </c>
      <c r="AX599" s="13" t="s">
        <v>73</v>
      </c>
      <c r="AY599" s="261" t="s">
        <v>191</v>
      </c>
    </row>
    <row r="600" s="13" customFormat="1">
      <c r="A600" s="13"/>
      <c r="B600" s="252"/>
      <c r="C600" s="253"/>
      <c r="D600" s="248" t="s">
        <v>201</v>
      </c>
      <c r="E600" s="254" t="s">
        <v>1</v>
      </c>
      <c r="F600" s="255" t="s">
        <v>3130</v>
      </c>
      <c r="G600" s="253"/>
      <c r="H600" s="254" t="s">
        <v>1</v>
      </c>
      <c r="I600" s="256"/>
      <c r="J600" s="253"/>
      <c r="K600" s="253"/>
      <c r="L600" s="257"/>
      <c r="M600" s="258"/>
      <c r="N600" s="259"/>
      <c r="O600" s="259"/>
      <c r="P600" s="259"/>
      <c r="Q600" s="259"/>
      <c r="R600" s="259"/>
      <c r="S600" s="259"/>
      <c r="T600" s="260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61" t="s">
        <v>201</v>
      </c>
      <c r="AU600" s="261" t="s">
        <v>212</v>
      </c>
      <c r="AV600" s="13" t="s">
        <v>81</v>
      </c>
      <c r="AW600" s="13" t="s">
        <v>30</v>
      </c>
      <c r="AX600" s="13" t="s">
        <v>73</v>
      </c>
      <c r="AY600" s="261" t="s">
        <v>191</v>
      </c>
    </row>
    <row r="601" s="13" customFormat="1">
      <c r="A601" s="13"/>
      <c r="B601" s="252"/>
      <c r="C601" s="253"/>
      <c r="D601" s="248" t="s">
        <v>201</v>
      </c>
      <c r="E601" s="254" t="s">
        <v>1</v>
      </c>
      <c r="F601" s="255" t="s">
        <v>3131</v>
      </c>
      <c r="G601" s="253"/>
      <c r="H601" s="254" t="s">
        <v>1</v>
      </c>
      <c r="I601" s="256"/>
      <c r="J601" s="253"/>
      <c r="K601" s="253"/>
      <c r="L601" s="257"/>
      <c r="M601" s="258"/>
      <c r="N601" s="259"/>
      <c r="O601" s="259"/>
      <c r="P601" s="259"/>
      <c r="Q601" s="259"/>
      <c r="R601" s="259"/>
      <c r="S601" s="259"/>
      <c r="T601" s="26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1" t="s">
        <v>201</v>
      </c>
      <c r="AU601" s="261" t="s">
        <v>212</v>
      </c>
      <c r="AV601" s="13" t="s">
        <v>81</v>
      </c>
      <c r="AW601" s="13" t="s">
        <v>30</v>
      </c>
      <c r="AX601" s="13" t="s">
        <v>73</v>
      </c>
      <c r="AY601" s="261" t="s">
        <v>191</v>
      </c>
    </row>
    <row r="602" s="14" customFormat="1">
      <c r="A602" s="14"/>
      <c r="B602" s="262"/>
      <c r="C602" s="263"/>
      <c r="D602" s="248" t="s">
        <v>201</v>
      </c>
      <c r="E602" s="264" t="s">
        <v>1</v>
      </c>
      <c r="F602" s="265" t="s">
        <v>340</v>
      </c>
      <c r="G602" s="263"/>
      <c r="H602" s="266">
        <v>19</v>
      </c>
      <c r="I602" s="267"/>
      <c r="J602" s="263"/>
      <c r="K602" s="263"/>
      <c r="L602" s="268"/>
      <c r="M602" s="269"/>
      <c r="N602" s="270"/>
      <c r="O602" s="270"/>
      <c r="P602" s="270"/>
      <c r="Q602" s="270"/>
      <c r="R602" s="270"/>
      <c r="S602" s="270"/>
      <c r="T602" s="271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72" t="s">
        <v>201</v>
      </c>
      <c r="AU602" s="272" t="s">
        <v>212</v>
      </c>
      <c r="AV602" s="14" t="s">
        <v>83</v>
      </c>
      <c r="AW602" s="14" t="s">
        <v>30</v>
      </c>
      <c r="AX602" s="14" t="s">
        <v>73</v>
      </c>
      <c r="AY602" s="272" t="s">
        <v>191</v>
      </c>
    </row>
    <row r="603" s="15" customFormat="1">
      <c r="A603" s="15"/>
      <c r="B603" s="273"/>
      <c r="C603" s="274"/>
      <c r="D603" s="248" t="s">
        <v>201</v>
      </c>
      <c r="E603" s="275" t="s">
        <v>1</v>
      </c>
      <c r="F603" s="276" t="s">
        <v>205</v>
      </c>
      <c r="G603" s="274"/>
      <c r="H603" s="277">
        <v>19</v>
      </c>
      <c r="I603" s="278"/>
      <c r="J603" s="274"/>
      <c r="K603" s="274"/>
      <c r="L603" s="279"/>
      <c r="M603" s="280"/>
      <c r="N603" s="281"/>
      <c r="O603" s="281"/>
      <c r="P603" s="281"/>
      <c r="Q603" s="281"/>
      <c r="R603" s="281"/>
      <c r="S603" s="281"/>
      <c r="T603" s="282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83" t="s">
        <v>201</v>
      </c>
      <c r="AU603" s="283" t="s">
        <v>212</v>
      </c>
      <c r="AV603" s="15" t="s">
        <v>198</v>
      </c>
      <c r="AW603" s="15" t="s">
        <v>30</v>
      </c>
      <c r="AX603" s="15" t="s">
        <v>81</v>
      </c>
      <c r="AY603" s="283" t="s">
        <v>191</v>
      </c>
    </row>
    <row r="604" s="2" customFormat="1" ht="16.5" customHeight="1">
      <c r="A604" s="39"/>
      <c r="B604" s="40"/>
      <c r="C604" s="285" t="s">
        <v>721</v>
      </c>
      <c r="D604" s="285" t="s">
        <v>341</v>
      </c>
      <c r="E604" s="286" t="s">
        <v>3132</v>
      </c>
      <c r="F604" s="287" t="s">
        <v>3133</v>
      </c>
      <c r="G604" s="288" t="s">
        <v>370</v>
      </c>
      <c r="H604" s="289">
        <v>4</v>
      </c>
      <c r="I604" s="290"/>
      <c r="J604" s="289">
        <f>ROUND(I604*H604,2)</f>
        <v>0</v>
      </c>
      <c r="K604" s="287" t="s">
        <v>1</v>
      </c>
      <c r="L604" s="291"/>
      <c r="M604" s="292" t="s">
        <v>1</v>
      </c>
      <c r="N604" s="293" t="s">
        <v>38</v>
      </c>
      <c r="O604" s="92"/>
      <c r="P604" s="244">
        <f>O604*H604</f>
        <v>0</v>
      </c>
      <c r="Q604" s="244">
        <v>0</v>
      </c>
      <c r="R604" s="244">
        <f>Q604*H604</f>
        <v>0</v>
      </c>
      <c r="S604" s="244">
        <v>0</v>
      </c>
      <c r="T604" s="245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46" t="s">
        <v>255</v>
      </c>
      <c r="AT604" s="246" t="s">
        <v>341</v>
      </c>
      <c r="AU604" s="246" t="s">
        <v>212</v>
      </c>
      <c r="AY604" s="18" t="s">
        <v>191</v>
      </c>
      <c r="BE604" s="247">
        <f>IF(N604="základní",J604,0)</f>
        <v>0</v>
      </c>
      <c r="BF604" s="247">
        <f>IF(N604="snížená",J604,0)</f>
        <v>0</v>
      </c>
      <c r="BG604" s="247">
        <f>IF(N604="zákl. přenesená",J604,0)</f>
        <v>0</v>
      </c>
      <c r="BH604" s="247">
        <f>IF(N604="sníž. přenesená",J604,0)</f>
        <v>0</v>
      </c>
      <c r="BI604" s="247">
        <f>IF(N604="nulová",J604,0)</f>
        <v>0</v>
      </c>
      <c r="BJ604" s="18" t="s">
        <v>81</v>
      </c>
      <c r="BK604" s="247">
        <f>ROUND(I604*H604,2)</f>
        <v>0</v>
      </c>
      <c r="BL604" s="18" t="s">
        <v>198</v>
      </c>
      <c r="BM604" s="246" t="s">
        <v>3134</v>
      </c>
    </row>
    <row r="605" s="2" customFormat="1">
      <c r="A605" s="39"/>
      <c r="B605" s="40"/>
      <c r="C605" s="41"/>
      <c r="D605" s="248" t="s">
        <v>200</v>
      </c>
      <c r="E605" s="41"/>
      <c r="F605" s="249" t="s">
        <v>3133</v>
      </c>
      <c r="G605" s="41"/>
      <c r="H605" s="41"/>
      <c r="I605" s="145"/>
      <c r="J605" s="41"/>
      <c r="K605" s="41"/>
      <c r="L605" s="45"/>
      <c r="M605" s="250"/>
      <c r="N605" s="251"/>
      <c r="O605" s="92"/>
      <c r="P605" s="92"/>
      <c r="Q605" s="92"/>
      <c r="R605" s="92"/>
      <c r="S605" s="92"/>
      <c r="T605" s="93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200</v>
      </c>
      <c r="AU605" s="18" t="s">
        <v>212</v>
      </c>
    </row>
    <row r="606" s="13" customFormat="1">
      <c r="A606" s="13"/>
      <c r="B606" s="252"/>
      <c r="C606" s="253"/>
      <c r="D606" s="248" t="s">
        <v>201</v>
      </c>
      <c r="E606" s="254" t="s">
        <v>1</v>
      </c>
      <c r="F606" s="255" t="s">
        <v>3132</v>
      </c>
      <c r="G606" s="253"/>
      <c r="H606" s="254" t="s">
        <v>1</v>
      </c>
      <c r="I606" s="256"/>
      <c r="J606" s="253"/>
      <c r="K606" s="253"/>
      <c r="L606" s="257"/>
      <c r="M606" s="258"/>
      <c r="N606" s="259"/>
      <c r="O606" s="259"/>
      <c r="P606" s="259"/>
      <c r="Q606" s="259"/>
      <c r="R606" s="259"/>
      <c r="S606" s="259"/>
      <c r="T606" s="260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61" t="s">
        <v>201</v>
      </c>
      <c r="AU606" s="261" t="s">
        <v>212</v>
      </c>
      <c r="AV606" s="13" t="s">
        <v>81</v>
      </c>
      <c r="AW606" s="13" t="s">
        <v>30</v>
      </c>
      <c r="AX606" s="13" t="s">
        <v>73</v>
      </c>
      <c r="AY606" s="261" t="s">
        <v>191</v>
      </c>
    </row>
    <row r="607" s="14" customFormat="1">
      <c r="A607" s="14"/>
      <c r="B607" s="262"/>
      <c r="C607" s="263"/>
      <c r="D607" s="248" t="s">
        <v>201</v>
      </c>
      <c r="E607" s="264" t="s">
        <v>1</v>
      </c>
      <c r="F607" s="265" t="s">
        <v>198</v>
      </c>
      <c r="G607" s="263"/>
      <c r="H607" s="266">
        <v>4</v>
      </c>
      <c r="I607" s="267"/>
      <c r="J607" s="263"/>
      <c r="K607" s="263"/>
      <c r="L607" s="268"/>
      <c r="M607" s="269"/>
      <c r="N607" s="270"/>
      <c r="O607" s="270"/>
      <c r="P607" s="270"/>
      <c r="Q607" s="270"/>
      <c r="R607" s="270"/>
      <c r="S607" s="270"/>
      <c r="T607" s="271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72" t="s">
        <v>201</v>
      </c>
      <c r="AU607" s="272" t="s">
        <v>212</v>
      </c>
      <c r="AV607" s="14" t="s">
        <v>83</v>
      </c>
      <c r="AW607" s="14" t="s">
        <v>30</v>
      </c>
      <c r="AX607" s="14" t="s">
        <v>73</v>
      </c>
      <c r="AY607" s="272" t="s">
        <v>191</v>
      </c>
    </row>
    <row r="608" s="15" customFormat="1">
      <c r="A608" s="15"/>
      <c r="B608" s="273"/>
      <c r="C608" s="274"/>
      <c r="D608" s="248" t="s">
        <v>201</v>
      </c>
      <c r="E608" s="275" t="s">
        <v>1</v>
      </c>
      <c r="F608" s="276" t="s">
        <v>205</v>
      </c>
      <c r="G608" s="274"/>
      <c r="H608" s="277">
        <v>4</v>
      </c>
      <c r="I608" s="278"/>
      <c r="J608" s="274"/>
      <c r="K608" s="274"/>
      <c r="L608" s="279"/>
      <c r="M608" s="280"/>
      <c r="N608" s="281"/>
      <c r="O608" s="281"/>
      <c r="P608" s="281"/>
      <c r="Q608" s="281"/>
      <c r="R608" s="281"/>
      <c r="S608" s="281"/>
      <c r="T608" s="282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83" t="s">
        <v>201</v>
      </c>
      <c r="AU608" s="283" t="s">
        <v>212</v>
      </c>
      <c r="AV608" s="15" t="s">
        <v>198</v>
      </c>
      <c r="AW608" s="15" t="s">
        <v>30</v>
      </c>
      <c r="AX608" s="15" t="s">
        <v>81</v>
      </c>
      <c r="AY608" s="283" t="s">
        <v>191</v>
      </c>
    </row>
    <row r="609" s="2" customFormat="1" ht="16.5" customHeight="1">
      <c r="A609" s="39"/>
      <c r="B609" s="40"/>
      <c r="C609" s="285" t="s">
        <v>742</v>
      </c>
      <c r="D609" s="285" t="s">
        <v>341</v>
      </c>
      <c r="E609" s="286" t="s">
        <v>3135</v>
      </c>
      <c r="F609" s="287" t="s">
        <v>3136</v>
      </c>
      <c r="G609" s="288" t="s">
        <v>370</v>
      </c>
      <c r="H609" s="289">
        <v>4</v>
      </c>
      <c r="I609" s="290"/>
      <c r="J609" s="289">
        <f>ROUND(I609*H609,2)</f>
        <v>0</v>
      </c>
      <c r="K609" s="287" t="s">
        <v>1</v>
      </c>
      <c r="L609" s="291"/>
      <c r="M609" s="292" t="s">
        <v>1</v>
      </c>
      <c r="N609" s="293" t="s">
        <v>38</v>
      </c>
      <c r="O609" s="92"/>
      <c r="P609" s="244">
        <f>O609*H609</f>
        <v>0</v>
      </c>
      <c r="Q609" s="244">
        <v>0</v>
      </c>
      <c r="R609" s="244">
        <f>Q609*H609</f>
        <v>0</v>
      </c>
      <c r="S609" s="244">
        <v>0</v>
      </c>
      <c r="T609" s="245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46" t="s">
        <v>255</v>
      </c>
      <c r="AT609" s="246" t="s">
        <v>341</v>
      </c>
      <c r="AU609" s="246" t="s">
        <v>212</v>
      </c>
      <c r="AY609" s="18" t="s">
        <v>191</v>
      </c>
      <c r="BE609" s="247">
        <f>IF(N609="základní",J609,0)</f>
        <v>0</v>
      </c>
      <c r="BF609" s="247">
        <f>IF(N609="snížená",J609,0)</f>
        <v>0</v>
      </c>
      <c r="BG609" s="247">
        <f>IF(N609="zákl. přenesená",J609,0)</f>
        <v>0</v>
      </c>
      <c r="BH609" s="247">
        <f>IF(N609="sníž. přenesená",J609,0)</f>
        <v>0</v>
      </c>
      <c r="BI609" s="247">
        <f>IF(N609="nulová",J609,0)</f>
        <v>0</v>
      </c>
      <c r="BJ609" s="18" t="s">
        <v>81</v>
      </c>
      <c r="BK609" s="247">
        <f>ROUND(I609*H609,2)</f>
        <v>0</v>
      </c>
      <c r="BL609" s="18" t="s">
        <v>198</v>
      </c>
      <c r="BM609" s="246" t="s">
        <v>3137</v>
      </c>
    </row>
    <row r="610" s="2" customFormat="1">
      <c r="A610" s="39"/>
      <c r="B610" s="40"/>
      <c r="C610" s="41"/>
      <c r="D610" s="248" t="s">
        <v>200</v>
      </c>
      <c r="E610" s="41"/>
      <c r="F610" s="249" t="s">
        <v>3136</v>
      </c>
      <c r="G610" s="41"/>
      <c r="H610" s="41"/>
      <c r="I610" s="145"/>
      <c r="J610" s="41"/>
      <c r="K610" s="41"/>
      <c r="L610" s="45"/>
      <c r="M610" s="250"/>
      <c r="N610" s="251"/>
      <c r="O610" s="92"/>
      <c r="P610" s="92"/>
      <c r="Q610" s="92"/>
      <c r="R610" s="92"/>
      <c r="S610" s="92"/>
      <c r="T610" s="93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200</v>
      </c>
      <c r="AU610" s="18" t="s">
        <v>212</v>
      </c>
    </row>
    <row r="611" s="13" customFormat="1">
      <c r="A611" s="13"/>
      <c r="B611" s="252"/>
      <c r="C611" s="253"/>
      <c r="D611" s="248" t="s">
        <v>201</v>
      </c>
      <c r="E611" s="254" t="s">
        <v>1</v>
      </c>
      <c r="F611" s="255" t="s">
        <v>3135</v>
      </c>
      <c r="G611" s="253"/>
      <c r="H611" s="254" t="s">
        <v>1</v>
      </c>
      <c r="I611" s="256"/>
      <c r="J611" s="253"/>
      <c r="K611" s="253"/>
      <c r="L611" s="257"/>
      <c r="M611" s="258"/>
      <c r="N611" s="259"/>
      <c r="O611" s="259"/>
      <c r="P611" s="259"/>
      <c r="Q611" s="259"/>
      <c r="R611" s="259"/>
      <c r="S611" s="259"/>
      <c r="T611" s="260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1" t="s">
        <v>201</v>
      </c>
      <c r="AU611" s="261" t="s">
        <v>212</v>
      </c>
      <c r="AV611" s="13" t="s">
        <v>81</v>
      </c>
      <c r="AW611" s="13" t="s">
        <v>30</v>
      </c>
      <c r="AX611" s="13" t="s">
        <v>73</v>
      </c>
      <c r="AY611" s="261" t="s">
        <v>191</v>
      </c>
    </row>
    <row r="612" s="14" customFormat="1">
      <c r="A612" s="14"/>
      <c r="B612" s="262"/>
      <c r="C612" s="263"/>
      <c r="D612" s="248" t="s">
        <v>201</v>
      </c>
      <c r="E612" s="264" t="s">
        <v>1</v>
      </c>
      <c r="F612" s="265" t="s">
        <v>198</v>
      </c>
      <c r="G612" s="263"/>
      <c r="H612" s="266">
        <v>4</v>
      </c>
      <c r="I612" s="267"/>
      <c r="J612" s="263"/>
      <c r="K612" s="263"/>
      <c r="L612" s="268"/>
      <c r="M612" s="269"/>
      <c r="N612" s="270"/>
      <c r="O612" s="270"/>
      <c r="P612" s="270"/>
      <c r="Q612" s="270"/>
      <c r="R612" s="270"/>
      <c r="S612" s="270"/>
      <c r="T612" s="271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72" t="s">
        <v>201</v>
      </c>
      <c r="AU612" s="272" t="s">
        <v>212</v>
      </c>
      <c r="AV612" s="14" t="s">
        <v>83</v>
      </c>
      <c r="AW612" s="14" t="s">
        <v>30</v>
      </c>
      <c r="AX612" s="14" t="s">
        <v>73</v>
      </c>
      <c r="AY612" s="272" t="s">
        <v>191</v>
      </c>
    </row>
    <row r="613" s="15" customFormat="1">
      <c r="A613" s="15"/>
      <c r="B613" s="273"/>
      <c r="C613" s="274"/>
      <c r="D613" s="248" t="s">
        <v>201</v>
      </c>
      <c r="E613" s="275" t="s">
        <v>1</v>
      </c>
      <c r="F613" s="276" t="s">
        <v>205</v>
      </c>
      <c r="G613" s="274"/>
      <c r="H613" s="277">
        <v>4</v>
      </c>
      <c r="I613" s="278"/>
      <c r="J613" s="274"/>
      <c r="K613" s="274"/>
      <c r="L613" s="279"/>
      <c r="M613" s="280"/>
      <c r="N613" s="281"/>
      <c r="O613" s="281"/>
      <c r="P613" s="281"/>
      <c r="Q613" s="281"/>
      <c r="R613" s="281"/>
      <c r="S613" s="281"/>
      <c r="T613" s="282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83" t="s">
        <v>201</v>
      </c>
      <c r="AU613" s="283" t="s">
        <v>212</v>
      </c>
      <c r="AV613" s="15" t="s">
        <v>198</v>
      </c>
      <c r="AW613" s="15" t="s">
        <v>30</v>
      </c>
      <c r="AX613" s="15" t="s">
        <v>81</v>
      </c>
      <c r="AY613" s="283" t="s">
        <v>191</v>
      </c>
    </row>
    <row r="614" s="2" customFormat="1" ht="16.5" customHeight="1">
      <c r="A614" s="39"/>
      <c r="B614" s="40"/>
      <c r="C614" s="285" t="s">
        <v>751</v>
      </c>
      <c r="D614" s="285" t="s">
        <v>341</v>
      </c>
      <c r="E614" s="286" t="s">
        <v>3138</v>
      </c>
      <c r="F614" s="287" t="s">
        <v>3139</v>
      </c>
      <c r="G614" s="288" t="s">
        <v>370</v>
      </c>
      <c r="H614" s="289">
        <v>2</v>
      </c>
      <c r="I614" s="290"/>
      <c r="J614" s="289">
        <f>ROUND(I614*H614,2)</f>
        <v>0</v>
      </c>
      <c r="K614" s="287" t="s">
        <v>1</v>
      </c>
      <c r="L614" s="291"/>
      <c r="M614" s="292" t="s">
        <v>1</v>
      </c>
      <c r="N614" s="293" t="s">
        <v>38</v>
      </c>
      <c r="O614" s="92"/>
      <c r="P614" s="244">
        <f>O614*H614</f>
        <v>0</v>
      </c>
      <c r="Q614" s="244">
        <v>0</v>
      </c>
      <c r="R614" s="244">
        <f>Q614*H614</f>
        <v>0</v>
      </c>
      <c r="S614" s="244">
        <v>0</v>
      </c>
      <c r="T614" s="245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46" t="s">
        <v>255</v>
      </c>
      <c r="AT614" s="246" t="s">
        <v>341</v>
      </c>
      <c r="AU614" s="246" t="s">
        <v>212</v>
      </c>
      <c r="AY614" s="18" t="s">
        <v>191</v>
      </c>
      <c r="BE614" s="247">
        <f>IF(N614="základní",J614,0)</f>
        <v>0</v>
      </c>
      <c r="BF614" s="247">
        <f>IF(N614="snížená",J614,0)</f>
        <v>0</v>
      </c>
      <c r="BG614" s="247">
        <f>IF(N614="zákl. přenesená",J614,0)</f>
        <v>0</v>
      </c>
      <c r="BH614" s="247">
        <f>IF(N614="sníž. přenesená",J614,0)</f>
        <v>0</v>
      </c>
      <c r="BI614" s="247">
        <f>IF(N614="nulová",J614,0)</f>
        <v>0</v>
      </c>
      <c r="BJ614" s="18" t="s">
        <v>81</v>
      </c>
      <c r="BK614" s="247">
        <f>ROUND(I614*H614,2)</f>
        <v>0</v>
      </c>
      <c r="BL614" s="18" t="s">
        <v>198</v>
      </c>
      <c r="BM614" s="246" t="s">
        <v>3140</v>
      </c>
    </row>
    <row r="615" s="2" customFormat="1">
      <c r="A615" s="39"/>
      <c r="B615" s="40"/>
      <c r="C615" s="41"/>
      <c r="D615" s="248" t="s">
        <v>200</v>
      </c>
      <c r="E615" s="41"/>
      <c r="F615" s="249" t="s">
        <v>3139</v>
      </c>
      <c r="G615" s="41"/>
      <c r="H615" s="41"/>
      <c r="I615" s="145"/>
      <c r="J615" s="41"/>
      <c r="K615" s="41"/>
      <c r="L615" s="45"/>
      <c r="M615" s="250"/>
      <c r="N615" s="251"/>
      <c r="O615" s="92"/>
      <c r="P615" s="92"/>
      <c r="Q615" s="92"/>
      <c r="R615" s="92"/>
      <c r="S615" s="92"/>
      <c r="T615" s="93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200</v>
      </c>
      <c r="AU615" s="18" t="s">
        <v>212</v>
      </c>
    </row>
    <row r="616" s="13" customFormat="1">
      <c r="A616" s="13"/>
      <c r="B616" s="252"/>
      <c r="C616" s="253"/>
      <c r="D616" s="248" t="s">
        <v>201</v>
      </c>
      <c r="E616" s="254" t="s">
        <v>1</v>
      </c>
      <c r="F616" s="255" t="s">
        <v>3138</v>
      </c>
      <c r="G616" s="253"/>
      <c r="H616" s="254" t="s">
        <v>1</v>
      </c>
      <c r="I616" s="256"/>
      <c r="J616" s="253"/>
      <c r="K616" s="253"/>
      <c r="L616" s="257"/>
      <c r="M616" s="258"/>
      <c r="N616" s="259"/>
      <c r="O616" s="259"/>
      <c r="P616" s="259"/>
      <c r="Q616" s="259"/>
      <c r="R616" s="259"/>
      <c r="S616" s="259"/>
      <c r="T616" s="260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61" t="s">
        <v>201</v>
      </c>
      <c r="AU616" s="261" t="s">
        <v>212</v>
      </c>
      <c r="AV616" s="13" t="s">
        <v>81</v>
      </c>
      <c r="AW616" s="13" t="s">
        <v>30</v>
      </c>
      <c r="AX616" s="13" t="s">
        <v>73</v>
      </c>
      <c r="AY616" s="261" t="s">
        <v>191</v>
      </c>
    </row>
    <row r="617" s="14" customFormat="1">
      <c r="A617" s="14"/>
      <c r="B617" s="262"/>
      <c r="C617" s="263"/>
      <c r="D617" s="248" t="s">
        <v>201</v>
      </c>
      <c r="E617" s="264" t="s">
        <v>1</v>
      </c>
      <c r="F617" s="265" t="s">
        <v>83</v>
      </c>
      <c r="G617" s="263"/>
      <c r="H617" s="266">
        <v>2</v>
      </c>
      <c r="I617" s="267"/>
      <c r="J617" s="263"/>
      <c r="K617" s="263"/>
      <c r="L617" s="268"/>
      <c r="M617" s="269"/>
      <c r="N617" s="270"/>
      <c r="O617" s="270"/>
      <c r="P617" s="270"/>
      <c r="Q617" s="270"/>
      <c r="R617" s="270"/>
      <c r="S617" s="270"/>
      <c r="T617" s="271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72" t="s">
        <v>201</v>
      </c>
      <c r="AU617" s="272" t="s">
        <v>212</v>
      </c>
      <c r="AV617" s="14" t="s">
        <v>83</v>
      </c>
      <c r="AW617" s="14" t="s">
        <v>30</v>
      </c>
      <c r="AX617" s="14" t="s">
        <v>73</v>
      </c>
      <c r="AY617" s="272" t="s">
        <v>191</v>
      </c>
    </row>
    <row r="618" s="15" customFormat="1">
      <c r="A618" s="15"/>
      <c r="B618" s="273"/>
      <c r="C618" s="274"/>
      <c r="D618" s="248" t="s">
        <v>201</v>
      </c>
      <c r="E618" s="275" t="s">
        <v>1</v>
      </c>
      <c r="F618" s="276" t="s">
        <v>205</v>
      </c>
      <c r="G618" s="274"/>
      <c r="H618" s="277">
        <v>2</v>
      </c>
      <c r="I618" s="278"/>
      <c r="J618" s="274"/>
      <c r="K618" s="274"/>
      <c r="L618" s="279"/>
      <c r="M618" s="280"/>
      <c r="N618" s="281"/>
      <c r="O618" s="281"/>
      <c r="P618" s="281"/>
      <c r="Q618" s="281"/>
      <c r="R618" s="281"/>
      <c r="S618" s="281"/>
      <c r="T618" s="282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83" t="s">
        <v>201</v>
      </c>
      <c r="AU618" s="283" t="s">
        <v>212</v>
      </c>
      <c r="AV618" s="15" t="s">
        <v>198</v>
      </c>
      <c r="AW618" s="15" t="s">
        <v>30</v>
      </c>
      <c r="AX618" s="15" t="s">
        <v>81</v>
      </c>
      <c r="AY618" s="283" t="s">
        <v>191</v>
      </c>
    </row>
    <row r="619" s="2" customFormat="1" ht="16.5" customHeight="1">
      <c r="A619" s="39"/>
      <c r="B619" s="40"/>
      <c r="C619" s="285" t="s">
        <v>756</v>
      </c>
      <c r="D619" s="285" t="s">
        <v>341</v>
      </c>
      <c r="E619" s="286" t="s">
        <v>3141</v>
      </c>
      <c r="F619" s="287" t="s">
        <v>3142</v>
      </c>
      <c r="G619" s="288" t="s">
        <v>370</v>
      </c>
      <c r="H619" s="289">
        <v>1</v>
      </c>
      <c r="I619" s="290"/>
      <c r="J619" s="289">
        <f>ROUND(I619*H619,2)</f>
        <v>0</v>
      </c>
      <c r="K619" s="287" t="s">
        <v>1</v>
      </c>
      <c r="L619" s="291"/>
      <c r="M619" s="292" t="s">
        <v>1</v>
      </c>
      <c r="N619" s="293" t="s">
        <v>38</v>
      </c>
      <c r="O619" s="92"/>
      <c r="P619" s="244">
        <f>O619*H619</f>
        <v>0</v>
      </c>
      <c r="Q619" s="244">
        <v>0</v>
      </c>
      <c r="R619" s="244">
        <f>Q619*H619</f>
        <v>0</v>
      </c>
      <c r="S619" s="244">
        <v>0</v>
      </c>
      <c r="T619" s="245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46" t="s">
        <v>255</v>
      </c>
      <c r="AT619" s="246" t="s">
        <v>341</v>
      </c>
      <c r="AU619" s="246" t="s">
        <v>212</v>
      </c>
      <c r="AY619" s="18" t="s">
        <v>191</v>
      </c>
      <c r="BE619" s="247">
        <f>IF(N619="základní",J619,0)</f>
        <v>0</v>
      </c>
      <c r="BF619" s="247">
        <f>IF(N619="snížená",J619,0)</f>
        <v>0</v>
      </c>
      <c r="BG619" s="247">
        <f>IF(N619="zákl. přenesená",J619,0)</f>
        <v>0</v>
      </c>
      <c r="BH619" s="247">
        <f>IF(N619="sníž. přenesená",J619,0)</f>
        <v>0</v>
      </c>
      <c r="BI619" s="247">
        <f>IF(N619="nulová",J619,0)</f>
        <v>0</v>
      </c>
      <c r="BJ619" s="18" t="s">
        <v>81</v>
      </c>
      <c r="BK619" s="247">
        <f>ROUND(I619*H619,2)</f>
        <v>0</v>
      </c>
      <c r="BL619" s="18" t="s">
        <v>198</v>
      </c>
      <c r="BM619" s="246" t="s">
        <v>3143</v>
      </c>
    </row>
    <row r="620" s="2" customFormat="1">
      <c r="A620" s="39"/>
      <c r="B620" s="40"/>
      <c r="C620" s="41"/>
      <c r="D620" s="248" t="s">
        <v>200</v>
      </c>
      <c r="E620" s="41"/>
      <c r="F620" s="249" t="s">
        <v>3142</v>
      </c>
      <c r="G620" s="41"/>
      <c r="H620" s="41"/>
      <c r="I620" s="145"/>
      <c r="J620" s="41"/>
      <c r="K620" s="41"/>
      <c r="L620" s="45"/>
      <c r="M620" s="250"/>
      <c r="N620" s="251"/>
      <c r="O620" s="92"/>
      <c r="P620" s="92"/>
      <c r="Q620" s="92"/>
      <c r="R620" s="92"/>
      <c r="S620" s="92"/>
      <c r="T620" s="93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200</v>
      </c>
      <c r="AU620" s="18" t="s">
        <v>212</v>
      </c>
    </row>
    <row r="621" s="13" customFormat="1">
      <c r="A621" s="13"/>
      <c r="B621" s="252"/>
      <c r="C621" s="253"/>
      <c r="D621" s="248" t="s">
        <v>201</v>
      </c>
      <c r="E621" s="254" t="s">
        <v>1</v>
      </c>
      <c r="F621" s="255" t="s">
        <v>3141</v>
      </c>
      <c r="G621" s="253"/>
      <c r="H621" s="254" t="s">
        <v>1</v>
      </c>
      <c r="I621" s="256"/>
      <c r="J621" s="253"/>
      <c r="K621" s="253"/>
      <c r="L621" s="257"/>
      <c r="M621" s="258"/>
      <c r="N621" s="259"/>
      <c r="O621" s="259"/>
      <c r="P621" s="259"/>
      <c r="Q621" s="259"/>
      <c r="R621" s="259"/>
      <c r="S621" s="259"/>
      <c r="T621" s="260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1" t="s">
        <v>201</v>
      </c>
      <c r="AU621" s="261" t="s">
        <v>212</v>
      </c>
      <c r="AV621" s="13" t="s">
        <v>81</v>
      </c>
      <c r="AW621" s="13" t="s">
        <v>30</v>
      </c>
      <c r="AX621" s="13" t="s">
        <v>73</v>
      </c>
      <c r="AY621" s="261" t="s">
        <v>191</v>
      </c>
    </row>
    <row r="622" s="14" customFormat="1">
      <c r="A622" s="14"/>
      <c r="B622" s="262"/>
      <c r="C622" s="263"/>
      <c r="D622" s="248" t="s">
        <v>201</v>
      </c>
      <c r="E622" s="264" t="s">
        <v>1</v>
      </c>
      <c r="F622" s="265" t="s">
        <v>81</v>
      </c>
      <c r="G622" s="263"/>
      <c r="H622" s="266">
        <v>1</v>
      </c>
      <c r="I622" s="267"/>
      <c r="J622" s="263"/>
      <c r="K622" s="263"/>
      <c r="L622" s="268"/>
      <c r="M622" s="269"/>
      <c r="N622" s="270"/>
      <c r="O622" s="270"/>
      <c r="P622" s="270"/>
      <c r="Q622" s="270"/>
      <c r="R622" s="270"/>
      <c r="S622" s="270"/>
      <c r="T622" s="271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72" t="s">
        <v>201</v>
      </c>
      <c r="AU622" s="272" t="s">
        <v>212</v>
      </c>
      <c r="AV622" s="14" t="s">
        <v>83</v>
      </c>
      <c r="AW622" s="14" t="s">
        <v>30</v>
      </c>
      <c r="AX622" s="14" t="s">
        <v>73</v>
      </c>
      <c r="AY622" s="272" t="s">
        <v>191</v>
      </c>
    </row>
    <row r="623" s="15" customFormat="1">
      <c r="A623" s="15"/>
      <c r="B623" s="273"/>
      <c r="C623" s="274"/>
      <c r="D623" s="248" t="s">
        <v>201</v>
      </c>
      <c r="E623" s="275" t="s">
        <v>1</v>
      </c>
      <c r="F623" s="276" t="s">
        <v>205</v>
      </c>
      <c r="G623" s="274"/>
      <c r="H623" s="277">
        <v>1</v>
      </c>
      <c r="I623" s="278"/>
      <c r="J623" s="274"/>
      <c r="K623" s="274"/>
      <c r="L623" s="279"/>
      <c r="M623" s="280"/>
      <c r="N623" s="281"/>
      <c r="O623" s="281"/>
      <c r="P623" s="281"/>
      <c r="Q623" s="281"/>
      <c r="R623" s="281"/>
      <c r="S623" s="281"/>
      <c r="T623" s="282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83" t="s">
        <v>201</v>
      </c>
      <c r="AU623" s="283" t="s">
        <v>212</v>
      </c>
      <c r="AV623" s="15" t="s">
        <v>198</v>
      </c>
      <c r="AW623" s="15" t="s">
        <v>30</v>
      </c>
      <c r="AX623" s="15" t="s">
        <v>81</v>
      </c>
      <c r="AY623" s="283" t="s">
        <v>191</v>
      </c>
    </row>
    <row r="624" s="2" customFormat="1" ht="16.5" customHeight="1">
      <c r="A624" s="39"/>
      <c r="B624" s="40"/>
      <c r="C624" s="285" t="s">
        <v>765</v>
      </c>
      <c r="D624" s="285" t="s">
        <v>341</v>
      </c>
      <c r="E624" s="286" t="s">
        <v>3144</v>
      </c>
      <c r="F624" s="287" t="s">
        <v>3145</v>
      </c>
      <c r="G624" s="288" t="s">
        <v>370</v>
      </c>
      <c r="H624" s="289">
        <v>2</v>
      </c>
      <c r="I624" s="290"/>
      <c r="J624" s="289">
        <f>ROUND(I624*H624,2)</f>
        <v>0</v>
      </c>
      <c r="K624" s="287" t="s">
        <v>1</v>
      </c>
      <c r="L624" s="291"/>
      <c r="M624" s="292" t="s">
        <v>1</v>
      </c>
      <c r="N624" s="293" t="s">
        <v>38</v>
      </c>
      <c r="O624" s="92"/>
      <c r="P624" s="244">
        <f>O624*H624</f>
        <v>0</v>
      </c>
      <c r="Q624" s="244">
        <v>0</v>
      </c>
      <c r="R624" s="244">
        <f>Q624*H624</f>
        <v>0</v>
      </c>
      <c r="S624" s="244">
        <v>0</v>
      </c>
      <c r="T624" s="245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46" t="s">
        <v>255</v>
      </c>
      <c r="AT624" s="246" t="s">
        <v>341</v>
      </c>
      <c r="AU624" s="246" t="s">
        <v>212</v>
      </c>
      <c r="AY624" s="18" t="s">
        <v>191</v>
      </c>
      <c r="BE624" s="247">
        <f>IF(N624="základní",J624,0)</f>
        <v>0</v>
      </c>
      <c r="BF624" s="247">
        <f>IF(N624="snížená",J624,0)</f>
        <v>0</v>
      </c>
      <c r="BG624" s="247">
        <f>IF(N624="zákl. přenesená",J624,0)</f>
        <v>0</v>
      </c>
      <c r="BH624" s="247">
        <f>IF(N624="sníž. přenesená",J624,0)</f>
        <v>0</v>
      </c>
      <c r="BI624" s="247">
        <f>IF(N624="nulová",J624,0)</f>
        <v>0</v>
      </c>
      <c r="BJ624" s="18" t="s">
        <v>81</v>
      </c>
      <c r="BK624" s="247">
        <f>ROUND(I624*H624,2)</f>
        <v>0</v>
      </c>
      <c r="BL624" s="18" t="s">
        <v>198</v>
      </c>
      <c r="BM624" s="246" t="s">
        <v>3146</v>
      </c>
    </row>
    <row r="625" s="2" customFormat="1">
      <c r="A625" s="39"/>
      <c r="B625" s="40"/>
      <c r="C625" s="41"/>
      <c r="D625" s="248" t="s">
        <v>200</v>
      </c>
      <c r="E625" s="41"/>
      <c r="F625" s="249" t="s">
        <v>3145</v>
      </c>
      <c r="G625" s="41"/>
      <c r="H625" s="41"/>
      <c r="I625" s="145"/>
      <c r="J625" s="41"/>
      <c r="K625" s="41"/>
      <c r="L625" s="45"/>
      <c r="M625" s="250"/>
      <c r="N625" s="251"/>
      <c r="O625" s="92"/>
      <c r="P625" s="92"/>
      <c r="Q625" s="92"/>
      <c r="R625" s="92"/>
      <c r="S625" s="92"/>
      <c r="T625" s="93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T625" s="18" t="s">
        <v>200</v>
      </c>
      <c r="AU625" s="18" t="s">
        <v>212</v>
      </c>
    </row>
    <row r="626" s="13" customFormat="1">
      <c r="A626" s="13"/>
      <c r="B626" s="252"/>
      <c r="C626" s="253"/>
      <c r="D626" s="248" t="s">
        <v>201</v>
      </c>
      <c r="E626" s="254" t="s">
        <v>1</v>
      </c>
      <c r="F626" s="255" t="s">
        <v>3144</v>
      </c>
      <c r="G626" s="253"/>
      <c r="H626" s="254" t="s">
        <v>1</v>
      </c>
      <c r="I626" s="256"/>
      <c r="J626" s="253"/>
      <c r="K626" s="253"/>
      <c r="L626" s="257"/>
      <c r="M626" s="258"/>
      <c r="N626" s="259"/>
      <c r="O626" s="259"/>
      <c r="P626" s="259"/>
      <c r="Q626" s="259"/>
      <c r="R626" s="259"/>
      <c r="S626" s="259"/>
      <c r="T626" s="260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1" t="s">
        <v>201</v>
      </c>
      <c r="AU626" s="261" t="s">
        <v>212</v>
      </c>
      <c r="AV626" s="13" t="s">
        <v>81</v>
      </c>
      <c r="AW626" s="13" t="s">
        <v>30</v>
      </c>
      <c r="AX626" s="13" t="s">
        <v>73</v>
      </c>
      <c r="AY626" s="261" t="s">
        <v>191</v>
      </c>
    </row>
    <row r="627" s="14" customFormat="1">
      <c r="A627" s="14"/>
      <c r="B627" s="262"/>
      <c r="C627" s="263"/>
      <c r="D627" s="248" t="s">
        <v>201</v>
      </c>
      <c r="E627" s="264" t="s">
        <v>1</v>
      </c>
      <c r="F627" s="265" t="s">
        <v>83</v>
      </c>
      <c r="G627" s="263"/>
      <c r="H627" s="266">
        <v>2</v>
      </c>
      <c r="I627" s="267"/>
      <c r="J627" s="263"/>
      <c r="K627" s="263"/>
      <c r="L627" s="268"/>
      <c r="M627" s="269"/>
      <c r="N627" s="270"/>
      <c r="O627" s="270"/>
      <c r="P627" s="270"/>
      <c r="Q627" s="270"/>
      <c r="R627" s="270"/>
      <c r="S627" s="270"/>
      <c r="T627" s="271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72" t="s">
        <v>201</v>
      </c>
      <c r="AU627" s="272" t="s">
        <v>212</v>
      </c>
      <c r="AV627" s="14" t="s">
        <v>83</v>
      </c>
      <c r="AW627" s="14" t="s">
        <v>30</v>
      </c>
      <c r="AX627" s="14" t="s">
        <v>73</v>
      </c>
      <c r="AY627" s="272" t="s">
        <v>191</v>
      </c>
    </row>
    <row r="628" s="15" customFormat="1">
      <c r="A628" s="15"/>
      <c r="B628" s="273"/>
      <c r="C628" s="274"/>
      <c r="D628" s="248" t="s">
        <v>201</v>
      </c>
      <c r="E628" s="275" t="s">
        <v>1</v>
      </c>
      <c r="F628" s="276" t="s">
        <v>205</v>
      </c>
      <c r="G628" s="274"/>
      <c r="H628" s="277">
        <v>2</v>
      </c>
      <c r="I628" s="278"/>
      <c r="J628" s="274"/>
      <c r="K628" s="274"/>
      <c r="L628" s="279"/>
      <c r="M628" s="280"/>
      <c r="N628" s="281"/>
      <c r="O628" s="281"/>
      <c r="P628" s="281"/>
      <c r="Q628" s="281"/>
      <c r="R628" s="281"/>
      <c r="S628" s="281"/>
      <c r="T628" s="282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83" t="s">
        <v>201</v>
      </c>
      <c r="AU628" s="283" t="s">
        <v>212</v>
      </c>
      <c r="AV628" s="15" t="s">
        <v>198</v>
      </c>
      <c r="AW628" s="15" t="s">
        <v>30</v>
      </c>
      <c r="AX628" s="15" t="s">
        <v>81</v>
      </c>
      <c r="AY628" s="283" t="s">
        <v>191</v>
      </c>
    </row>
    <row r="629" s="2" customFormat="1" ht="16.5" customHeight="1">
      <c r="A629" s="39"/>
      <c r="B629" s="40"/>
      <c r="C629" s="285" t="s">
        <v>776</v>
      </c>
      <c r="D629" s="285" t="s">
        <v>341</v>
      </c>
      <c r="E629" s="286" t="s">
        <v>1022</v>
      </c>
      <c r="F629" s="287" t="s">
        <v>1023</v>
      </c>
      <c r="G629" s="288" t="s">
        <v>370</v>
      </c>
      <c r="H629" s="289">
        <v>19</v>
      </c>
      <c r="I629" s="290"/>
      <c r="J629" s="289">
        <f>ROUND(I629*H629,2)</f>
        <v>0</v>
      </c>
      <c r="K629" s="287" t="s">
        <v>1</v>
      </c>
      <c r="L629" s="291"/>
      <c r="M629" s="292" t="s">
        <v>1</v>
      </c>
      <c r="N629" s="293" t="s">
        <v>38</v>
      </c>
      <c r="O629" s="92"/>
      <c r="P629" s="244">
        <f>O629*H629</f>
        <v>0</v>
      </c>
      <c r="Q629" s="244">
        <v>0.0064999999999999997</v>
      </c>
      <c r="R629" s="244">
        <f>Q629*H629</f>
        <v>0.1235</v>
      </c>
      <c r="S629" s="244">
        <v>0</v>
      </c>
      <c r="T629" s="245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46" t="s">
        <v>255</v>
      </c>
      <c r="AT629" s="246" t="s">
        <v>341</v>
      </c>
      <c r="AU629" s="246" t="s">
        <v>212</v>
      </c>
      <c r="AY629" s="18" t="s">
        <v>191</v>
      </c>
      <c r="BE629" s="247">
        <f>IF(N629="základní",J629,0)</f>
        <v>0</v>
      </c>
      <c r="BF629" s="247">
        <f>IF(N629="snížená",J629,0)</f>
        <v>0</v>
      </c>
      <c r="BG629" s="247">
        <f>IF(N629="zákl. přenesená",J629,0)</f>
        <v>0</v>
      </c>
      <c r="BH629" s="247">
        <f>IF(N629="sníž. přenesená",J629,0)</f>
        <v>0</v>
      </c>
      <c r="BI629" s="247">
        <f>IF(N629="nulová",J629,0)</f>
        <v>0</v>
      </c>
      <c r="BJ629" s="18" t="s">
        <v>81</v>
      </c>
      <c r="BK629" s="247">
        <f>ROUND(I629*H629,2)</f>
        <v>0</v>
      </c>
      <c r="BL629" s="18" t="s">
        <v>198</v>
      </c>
      <c r="BM629" s="246" t="s">
        <v>3147</v>
      </c>
    </row>
    <row r="630" s="2" customFormat="1">
      <c r="A630" s="39"/>
      <c r="B630" s="40"/>
      <c r="C630" s="41"/>
      <c r="D630" s="248" t="s">
        <v>200</v>
      </c>
      <c r="E630" s="41"/>
      <c r="F630" s="249" t="s">
        <v>1023</v>
      </c>
      <c r="G630" s="41"/>
      <c r="H630" s="41"/>
      <c r="I630" s="145"/>
      <c r="J630" s="41"/>
      <c r="K630" s="41"/>
      <c r="L630" s="45"/>
      <c r="M630" s="250"/>
      <c r="N630" s="251"/>
      <c r="O630" s="92"/>
      <c r="P630" s="92"/>
      <c r="Q630" s="92"/>
      <c r="R630" s="92"/>
      <c r="S630" s="92"/>
      <c r="T630" s="93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18" t="s">
        <v>200</v>
      </c>
      <c r="AU630" s="18" t="s">
        <v>212</v>
      </c>
    </row>
    <row r="631" s="13" customFormat="1">
      <c r="A631" s="13"/>
      <c r="B631" s="252"/>
      <c r="C631" s="253"/>
      <c r="D631" s="248" t="s">
        <v>201</v>
      </c>
      <c r="E631" s="254" t="s">
        <v>1</v>
      </c>
      <c r="F631" s="255" t="s">
        <v>3148</v>
      </c>
      <c r="G631" s="253"/>
      <c r="H631" s="254" t="s">
        <v>1</v>
      </c>
      <c r="I631" s="256"/>
      <c r="J631" s="253"/>
      <c r="K631" s="253"/>
      <c r="L631" s="257"/>
      <c r="M631" s="258"/>
      <c r="N631" s="259"/>
      <c r="O631" s="259"/>
      <c r="P631" s="259"/>
      <c r="Q631" s="259"/>
      <c r="R631" s="259"/>
      <c r="S631" s="259"/>
      <c r="T631" s="260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61" t="s">
        <v>201</v>
      </c>
      <c r="AU631" s="261" t="s">
        <v>212</v>
      </c>
      <c r="AV631" s="13" t="s">
        <v>81</v>
      </c>
      <c r="AW631" s="13" t="s">
        <v>30</v>
      </c>
      <c r="AX631" s="13" t="s">
        <v>73</v>
      </c>
      <c r="AY631" s="261" t="s">
        <v>191</v>
      </c>
    </row>
    <row r="632" s="14" customFormat="1">
      <c r="A632" s="14"/>
      <c r="B632" s="262"/>
      <c r="C632" s="263"/>
      <c r="D632" s="248" t="s">
        <v>201</v>
      </c>
      <c r="E632" s="264" t="s">
        <v>1</v>
      </c>
      <c r="F632" s="265" t="s">
        <v>340</v>
      </c>
      <c r="G632" s="263"/>
      <c r="H632" s="266">
        <v>19</v>
      </c>
      <c r="I632" s="267"/>
      <c r="J632" s="263"/>
      <c r="K632" s="263"/>
      <c r="L632" s="268"/>
      <c r="M632" s="269"/>
      <c r="N632" s="270"/>
      <c r="O632" s="270"/>
      <c r="P632" s="270"/>
      <c r="Q632" s="270"/>
      <c r="R632" s="270"/>
      <c r="S632" s="270"/>
      <c r="T632" s="271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72" t="s">
        <v>201</v>
      </c>
      <c r="AU632" s="272" t="s">
        <v>212</v>
      </c>
      <c r="AV632" s="14" t="s">
        <v>83</v>
      </c>
      <c r="AW632" s="14" t="s">
        <v>30</v>
      </c>
      <c r="AX632" s="14" t="s">
        <v>73</v>
      </c>
      <c r="AY632" s="272" t="s">
        <v>191</v>
      </c>
    </row>
    <row r="633" s="15" customFormat="1">
      <c r="A633" s="15"/>
      <c r="B633" s="273"/>
      <c r="C633" s="274"/>
      <c r="D633" s="248" t="s">
        <v>201</v>
      </c>
      <c r="E633" s="275" t="s">
        <v>1</v>
      </c>
      <c r="F633" s="276" t="s">
        <v>205</v>
      </c>
      <c r="G633" s="274"/>
      <c r="H633" s="277">
        <v>19</v>
      </c>
      <c r="I633" s="278"/>
      <c r="J633" s="274"/>
      <c r="K633" s="274"/>
      <c r="L633" s="279"/>
      <c r="M633" s="280"/>
      <c r="N633" s="281"/>
      <c r="O633" s="281"/>
      <c r="P633" s="281"/>
      <c r="Q633" s="281"/>
      <c r="R633" s="281"/>
      <c r="S633" s="281"/>
      <c r="T633" s="282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83" t="s">
        <v>201</v>
      </c>
      <c r="AU633" s="283" t="s">
        <v>212</v>
      </c>
      <c r="AV633" s="15" t="s">
        <v>198</v>
      </c>
      <c r="AW633" s="15" t="s">
        <v>30</v>
      </c>
      <c r="AX633" s="15" t="s">
        <v>81</v>
      </c>
      <c r="AY633" s="283" t="s">
        <v>191</v>
      </c>
    </row>
    <row r="634" s="2" customFormat="1" ht="21.75" customHeight="1">
      <c r="A634" s="39"/>
      <c r="B634" s="40"/>
      <c r="C634" s="236" t="s">
        <v>782</v>
      </c>
      <c r="D634" s="236" t="s">
        <v>194</v>
      </c>
      <c r="E634" s="237" t="s">
        <v>3149</v>
      </c>
      <c r="F634" s="238" t="s">
        <v>3150</v>
      </c>
      <c r="G634" s="239" t="s">
        <v>314</v>
      </c>
      <c r="H634" s="240">
        <v>177.69999999999999</v>
      </c>
      <c r="I634" s="241"/>
      <c r="J634" s="240">
        <f>ROUND(I634*H634,2)</f>
        <v>0</v>
      </c>
      <c r="K634" s="238" t="s">
        <v>275</v>
      </c>
      <c r="L634" s="45"/>
      <c r="M634" s="242" t="s">
        <v>1</v>
      </c>
      <c r="N634" s="243" t="s">
        <v>38</v>
      </c>
      <c r="O634" s="92"/>
      <c r="P634" s="244">
        <f>O634*H634</f>
        <v>0</v>
      </c>
      <c r="Q634" s="244">
        <v>8.0000000000000007E-05</v>
      </c>
      <c r="R634" s="244">
        <f>Q634*H634</f>
        <v>0.014216</v>
      </c>
      <c r="S634" s="244">
        <v>0</v>
      </c>
      <c r="T634" s="245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46" t="s">
        <v>198</v>
      </c>
      <c r="AT634" s="246" t="s">
        <v>194</v>
      </c>
      <c r="AU634" s="246" t="s">
        <v>212</v>
      </c>
      <c r="AY634" s="18" t="s">
        <v>191</v>
      </c>
      <c r="BE634" s="247">
        <f>IF(N634="základní",J634,0)</f>
        <v>0</v>
      </c>
      <c r="BF634" s="247">
        <f>IF(N634="snížená",J634,0)</f>
        <v>0</v>
      </c>
      <c r="BG634" s="247">
        <f>IF(N634="zákl. přenesená",J634,0)</f>
        <v>0</v>
      </c>
      <c r="BH634" s="247">
        <f>IF(N634="sníž. přenesená",J634,0)</f>
        <v>0</v>
      </c>
      <c r="BI634" s="247">
        <f>IF(N634="nulová",J634,0)</f>
        <v>0</v>
      </c>
      <c r="BJ634" s="18" t="s">
        <v>81</v>
      </c>
      <c r="BK634" s="247">
        <f>ROUND(I634*H634,2)</f>
        <v>0</v>
      </c>
      <c r="BL634" s="18" t="s">
        <v>198</v>
      </c>
      <c r="BM634" s="246" t="s">
        <v>3151</v>
      </c>
    </row>
    <row r="635" s="2" customFormat="1">
      <c r="A635" s="39"/>
      <c r="B635" s="40"/>
      <c r="C635" s="41"/>
      <c r="D635" s="248" t="s">
        <v>200</v>
      </c>
      <c r="E635" s="41"/>
      <c r="F635" s="249" t="s">
        <v>3150</v>
      </c>
      <c r="G635" s="41"/>
      <c r="H635" s="41"/>
      <c r="I635" s="145"/>
      <c r="J635" s="41"/>
      <c r="K635" s="41"/>
      <c r="L635" s="45"/>
      <c r="M635" s="250"/>
      <c r="N635" s="251"/>
      <c r="O635" s="92"/>
      <c r="P635" s="92"/>
      <c r="Q635" s="92"/>
      <c r="R635" s="92"/>
      <c r="S635" s="92"/>
      <c r="T635" s="93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T635" s="18" t="s">
        <v>200</v>
      </c>
      <c r="AU635" s="18" t="s">
        <v>212</v>
      </c>
    </row>
    <row r="636" s="13" customFormat="1">
      <c r="A636" s="13"/>
      <c r="B636" s="252"/>
      <c r="C636" s="253"/>
      <c r="D636" s="248" t="s">
        <v>201</v>
      </c>
      <c r="E636" s="254" t="s">
        <v>1</v>
      </c>
      <c r="F636" s="255" t="s">
        <v>836</v>
      </c>
      <c r="G636" s="253"/>
      <c r="H636" s="254" t="s">
        <v>1</v>
      </c>
      <c r="I636" s="256"/>
      <c r="J636" s="253"/>
      <c r="K636" s="253"/>
      <c r="L636" s="257"/>
      <c r="M636" s="258"/>
      <c r="N636" s="259"/>
      <c r="O636" s="259"/>
      <c r="P636" s="259"/>
      <c r="Q636" s="259"/>
      <c r="R636" s="259"/>
      <c r="S636" s="259"/>
      <c r="T636" s="260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61" t="s">
        <v>201</v>
      </c>
      <c r="AU636" s="261" t="s">
        <v>212</v>
      </c>
      <c r="AV636" s="13" t="s">
        <v>81</v>
      </c>
      <c r="AW636" s="13" t="s">
        <v>30</v>
      </c>
      <c r="AX636" s="13" t="s">
        <v>73</v>
      </c>
      <c r="AY636" s="261" t="s">
        <v>191</v>
      </c>
    </row>
    <row r="637" s="13" customFormat="1">
      <c r="A637" s="13"/>
      <c r="B637" s="252"/>
      <c r="C637" s="253"/>
      <c r="D637" s="248" t="s">
        <v>201</v>
      </c>
      <c r="E637" s="254" t="s">
        <v>1</v>
      </c>
      <c r="F637" s="255" t="s">
        <v>3152</v>
      </c>
      <c r="G637" s="253"/>
      <c r="H637" s="254" t="s">
        <v>1</v>
      </c>
      <c r="I637" s="256"/>
      <c r="J637" s="253"/>
      <c r="K637" s="253"/>
      <c r="L637" s="257"/>
      <c r="M637" s="258"/>
      <c r="N637" s="259"/>
      <c r="O637" s="259"/>
      <c r="P637" s="259"/>
      <c r="Q637" s="259"/>
      <c r="R637" s="259"/>
      <c r="S637" s="259"/>
      <c r="T637" s="260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1" t="s">
        <v>201</v>
      </c>
      <c r="AU637" s="261" t="s">
        <v>212</v>
      </c>
      <c r="AV637" s="13" t="s">
        <v>81</v>
      </c>
      <c r="AW637" s="13" t="s">
        <v>30</v>
      </c>
      <c r="AX637" s="13" t="s">
        <v>73</v>
      </c>
      <c r="AY637" s="261" t="s">
        <v>191</v>
      </c>
    </row>
    <row r="638" s="14" customFormat="1">
      <c r="A638" s="14"/>
      <c r="B638" s="262"/>
      <c r="C638" s="263"/>
      <c r="D638" s="248" t="s">
        <v>201</v>
      </c>
      <c r="E638" s="264" t="s">
        <v>1</v>
      </c>
      <c r="F638" s="265" t="s">
        <v>3153</v>
      </c>
      <c r="G638" s="263"/>
      <c r="H638" s="266">
        <v>177.69999999999999</v>
      </c>
      <c r="I638" s="267"/>
      <c r="J638" s="263"/>
      <c r="K638" s="263"/>
      <c r="L638" s="268"/>
      <c r="M638" s="269"/>
      <c r="N638" s="270"/>
      <c r="O638" s="270"/>
      <c r="P638" s="270"/>
      <c r="Q638" s="270"/>
      <c r="R638" s="270"/>
      <c r="S638" s="270"/>
      <c r="T638" s="271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72" t="s">
        <v>201</v>
      </c>
      <c r="AU638" s="272" t="s">
        <v>212</v>
      </c>
      <c r="AV638" s="14" t="s">
        <v>83</v>
      </c>
      <c r="AW638" s="14" t="s">
        <v>30</v>
      </c>
      <c r="AX638" s="14" t="s">
        <v>81</v>
      </c>
      <c r="AY638" s="272" t="s">
        <v>191</v>
      </c>
    </row>
    <row r="639" s="2" customFormat="1" ht="21.75" customHeight="1">
      <c r="A639" s="39"/>
      <c r="B639" s="40"/>
      <c r="C639" s="236" t="s">
        <v>789</v>
      </c>
      <c r="D639" s="236" t="s">
        <v>194</v>
      </c>
      <c r="E639" s="237" t="s">
        <v>833</v>
      </c>
      <c r="F639" s="238" t="s">
        <v>834</v>
      </c>
      <c r="G639" s="239" t="s">
        <v>314</v>
      </c>
      <c r="H639" s="240">
        <v>409.69999999999999</v>
      </c>
      <c r="I639" s="241"/>
      <c r="J639" s="240">
        <f>ROUND(I639*H639,2)</f>
        <v>0</v>
      </c>
      <c r="K639" s="238" t="s">
        <v>275</v>
      </c>
      <c r="L639" s="45"/>
      <c r="M639" s="242" t="s">
        <v>1</v>
      </c>
      <c r="N639" s="243" t="s">
        <v>38</v>
      </c>
      <c r="O639" s="92"/>
      <c r="P639" s="244">
        <f>O639*H639</f>
        <v>0</v>
      </c>
      <c r="Q639" s="244">
        <v>3.0000000000000001E-05</v>
      </c>
      <c r="R639" s="244">
        <f>Q639*H639</f>
        <v>0.012291</v>
      </c>
      <c r="S639" s="244">
        <v>0</v>
      </c>
      <c r="T639" s="245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46" t="s">
        <v>198</v>
      </c>
      <c r="AT639" s="246" t="s">
        <v>194</v>
      </c>
      <c r="AU639" s="246" t="s">
        <v>212</v>
      </c>
      <c r="AY639" s="18" t="s">
        <v>191</v>
      </c>
      <c r="BE639" s="247">
        <f>IF(N639="základní",J639,0)</f>
        <v>0</v>
      </c>
      <c r="BF639" s="247">
        <f>IF(N639="snížená",J639,0)</f>
        <v>0</v>
      </c>
      <c r="BG639" s="247">
        <f>IF(N639="zákl. přenesená",J639,0)</f>
        <v>0</v>
      </c>
      <c r="BH639" s="247">
        <f>IF(N639="sníž. přenesená",J639,0)</f>
        <v>0</v>
      </c>
      <c r="BI639" s="247">
        <f>IF(N639="nulová",J639,0)</f>
        <v>0</v>
      </c>
      <c r="BJ639" s="18" t="s">
        <v>81</v>
      </c>
      <c r="BK639" s="247">
        <f>ROUND(I639*H639,2)</f>
        <v>0</v>
      </c>
      <c r="BL639" s="18" t="s">
        <v>198</v>
      </c>
      <c r="BM639" s="246" t="s">
        <v>3154</v>
      </c>
    </row>
    <row r="640" s="2" customFormat="1">
      <c r="A640" s="39"/>
      <c r="B640" s="40"/>
      <c r="C640" s="41"/>
      <c r="D640" s="248" t="s">
        <v>200</v>
      </c>
      <c r="E640" s="41"/>
      <c r="F640" s="249" t="s">
        <v>834</v>
      </c>
      <c r="G640" s="41"/>
      <c r="H640" s="41"/>
      <c r="I640" s="145"/>
      <c r="J640" s="41"/>
      <c r="K640" s="41"/>
      <c r="L640" s="45"/>
      <c r="M640" s="250"/>
      <c r="N640" s="251"/>
      <c r="O640" s="92"/>
      <c r="P640" s="92"/>
      <c r="Q640" s="92"/>
      <c r="R640" s="92"/>
      <c r="S640" s="92"/>
      <c r="T640" s="93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T640" s="18" t="s">
        <v>200</v>
      </c>
      <c r="AU640" s="18" t="s">
        <v>212</v>
      </c>
    </row>
    <row r="641" s="13" customFormat="1">
      <c r="A641" s="13"/>
      <c r="B641" s="252"/>
      <c r="C641" s="253"/>
      <c r="D641" s="248" t="s">
        <v>201</v>
      </c>
      <c r="E641" s="254" t="s">
        <v>1</v>
      </c>
      <c r="F641" s="255" t="s">
        <v>836</v>
      </c>
      <c r="G641" s="253"/>
      <c r="H641" s="254" t="s">
        <v>1</v>
      </c>
      <c r="I641" s="256"/>
      <c r="J641" s="253"/>
      <c r="K641" s="253"/>
      <c r="L641" s="257"/>
      <c r="M641" s="258"/>
      <c r="N641" s="259"/>
      <c r="O641" s="259"/>
      <c r="P641" s="259"/>
      <c r="Q641" s="259"/>
      <c r="R641" s="259"/>
      <c r="S641" s="259"/>
      <c r="T641" s="260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61" t="s">
        <v>201</v>
      </c>
      <c r="AU641" s="261" t="s">
        <v>212</v>
      </c>
      <c r="AV641" s="13" t="s">
        <v>81</v>
      </c>
      <c r="AW641" s="13" t="s">
        <v>30</v>
      </c>
      <c r="AX641" s="13" t="s">
        <v>73</v>
      </c>
      <c r="AY641" s="261" t="s">
        <v>191</v>
      </c>
    </row>
    <row r="642" s="13" customFormat="1">
      <c r="A642" s="13"/>
      <c r="B642" s="252"/>
      <c r="C642" s="253"/>
      <c r="D642" s="248" t="s">
        <v>201</v>
      </c>
      <c r="E642" s="254" t="s">
        <v>1</v>
      </c>
      <c r="F642" s="255" t="s">
        <v>3155</v>
      </c>
      <c r="G642" s="253"/>
      <c r="H642" s="254" t="s">
        <v>1</v>
      </c>
      <c r="I642" s="256"/>
      <c r="J642" s="253"/>
      <c r="K642" s="253"/>
      <c r="L642" s="257"/>
      <c r="M642" s="258"/>
      <c r="N642" s="259"/>
      <c r="O642" s="259"/>
      <c r="P642" s="259"/>
      <c r="Q642" s="259"/>
      <c r="R642" s="259"/>
      <c r="S642" s="259"/>
      <c r="T642" s="260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61" t="s">
        <v>201</v>
      </c>
      <c r="AU642" s="261" t="s">
        <v>212</v>
      </c>
      <c r="AV642" s="13" t="s">
        <v>81</v>
      </c>
      <c r="AW642" s="13" t="s">
        <v>30</v>
      </c>
      <c r="AX642" s="13" t="s">
        <v>73</v>
      </c>
      <c r="AY642" s="261" t="s">
        <v>191</v>
      </c>
    </row>
    <row r="643" s="13" customFormat="1">
      <c r="A643" s="13"/>
      <c r="B643" s="252"/>
      <c r="C643" s="253"/>
      <c r="D643" s="248" t="s">
        <v>201</v>
      </c>
      <c r="E643" s="254" t="s">
        <v>1</v>
      </c>
      <c r="F643" s="255" t="s">
        <v>3156</v>
      </c>
      <c r="G643" s="253"/>
      <c r="H643" s="254" t="s">
        <v>1</v>
      </c>
      <c r="I643" s="256"/>
      <c r="J643" s="253"/>
      <c r="K643" s="253"/>
      <c r="L643" s="257"/>
      <c r="M643" s="258"/>
      <c r="N643" s="259"/>
      <c r="O643" s="259"/>
      <c r="P643" s="259"/>
      <c r="Q643" s="259"/>
      <c r="R643" s="259"/>
      <c r="S643" s="259"/>
      <c r="T643" s="260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61" t="s">
        <v>201</v>
      </c>
      <c r="AU643" s="261" t="s">
        <v>212</v>
      </c>
      <c r="AV643" s="13" t="s">
        <v>81</v>
      </c>
      <c r="AW643" s="13" t="s">
        <v>30</v>
      </c>
      <c r="AX643" s="13" t="s">
        <v>73</v>
      </c>
      <c r="AY643" s="261" t="s">
        <v>191</v>
      </c>
    </row>
    <row r="644" s="14" customFormat="1">
      <c r="A644" s="14"/>
      <c r="B644" s="262"/>
      <c r="C644" s="263"/>
      <c r="D644" s="248" t="s">
        <v>201</v>
      </c>
      <c r="E644" s="264" t="s">
        <v>1</v>
      </c>
      <c r="F644" s="265" t="s">
        <v>3157</v>
      </c>
      <c r="G644" s="263"/>
      <c r="H644" s="266">
        <v>409.69999999999999</v>
      </c>
      <c r="I644" s="267"/>
      <c r="J644" s="263"/>
      <c r="K644" s="263"/>
      <c r="L644" s="268"/>
      <c r="M644" s="269"/>
      <c r="N644" s="270"/>
      <c r="O644" s="270"/>
      <c r="P644" s="270"/>
      <c r="Q644" s="270"/>
      <c r="R644" s="270"/>
      <c r="S644" s="270"/>
      <c r="T644" s="271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72" t="s">
        <v>201</v>
      </c>
      <c r="AU644" s="272" t="s">
        <v>212</v>
      </c>
      <c r="AV644" s="14" t="s">
        <v>83</v>
      </c>
      <c r="AW644" s="14" t="s">
        <v>30</v>
      </c>
      <c r="AX644" s="14" t="s">
        <v>73</v>
      </c>
      <c r="AY644" s="272" t="s">
        <v>191</v>
      </c>
    </row>
    <row r="645" s="15" customFormat="1">
      <c r="A645" s="15"/>
      <c r="B645" s="273"/>
      <c r="C645" s="274"/>
      <c r="D645" s="248" t="s">
        <v>201</v>
      </c>
      <c r="E645" s="275" t="s">
        <v>1</v>
      </c>
      <c r="F645" s="276" t="s">
        <v>205</v>
      </c>
      <c r="G645" s="274"/>
      <c r="H645" s="277">
        <v>409.69999999999999</v>
      </c>
      <c r="I645" s="278"/>
      <c r="J645" s="274"/>
      <c r="K645" s="274"/>
      <c r="L645" s="279"/>
      <c r="M645" s="280"/>
      <c r="N645" s="281"/>
      <c r="O645" s="281"/>
      <c r="P645" s="281"/>
      <c r="Q645" s="281"/>
      <c r="R645" s="281"/>
      <c r="S645" s="281"/>
      <c r="T645" s="282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83" t="s">
        <v>201</v>
      </c>
      <c r="AU645" s="283" t="s">
        <v>212</v>
      </c>
      <c r="AV645" s="15" t="s">
        <v>198</v>
      </c>
      <c r="AW645" s="15" t="s">
        <v>30</v>
      </c>
      <c r="AX645" s="15" t="s">
        <v>81</v>
      </c>
      <c r="AY645" s="283" t="s">
        <v>191</v>
      </c>
    </row>
    <row r="646" s="2" customFormat="1" ht="21.75" customHeight="1">
      <c r="A646" s="39"/>
      <c r="B646" s="40"/>
      <c r="C646" s="236" t="s">
        <v>797</v>
      </c>
      <c r="D646" s="236" t="s">
        <v>194</v>
      </c>
      <c r="E646" s="237" t="s">
        <v>3158</v>
      </c>
      <c r="F646" s="238" t="s">
        <v>3159</v>
      </c>
      <c r="G646" s="239" t="s">
        <v>314</v>
      </c>
      <c r="H646" s="240">
        <v>48.399999999999999</v>
      </c>
      <c r="I646" s="241"/>
      <c r="J646" s="240">
        <f>ROUND(I646*H646,2)</f>
        <v>0</v>
      </c>
      <c r="K646" s="238" t="s">
        <v>275</v>
      </c>
      <c r="L646" s="45"/>
      <c r="M646" s="242" t="s">
        <v>1</v>
      </c>
      <c r="N646" s="243" t="s">
        <v>38</v>
      </c>
      <c r="O646" s="92"/>
      <c r="P646" s="244">
        <f>O646*H646</f>
        <v>0</v>
      </c>
      <c r="Q646" s="244">
        <v>0.00014999999999999999</v>
      </c>
      <c r="R646" s="244">
        <f>Q646*H646</f>
        <v>0.0072599999999999991</v>
      </c>
      <c r="S646" s="244">
        <v>0</v>
      </c>
      <c r="T646" s="245">
        <f>S646*H646</f>
        <v>0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246" t="s">
        <v>198</v>
      </c>
      <c r="AT646" s="246" t="s">
        <v>194</v>
      </c>
      <c r="AU646" s="246" t="s">
        <v>212</v>
      </c>
      <c r="AY646" s="18" t="s">
        <v>191</v>
      </c>
      <c r="BE646" s="247">
        <f>IF(N646="základní",J646,0)</f>
        <v>0</v>
      </c>
      <c r="BF646" s="247">
        <f>IF(N646="snížená",J646,0)</f>
        <v>0</v>
      </c>
      <c r="BG646" s="247">
        <f>IF(N646="zákl. přenesená",J646,0)</f>
        <v>0</v>
      </c>
      <c r="BH646" s="247">
        <f>IF(N646="sníž. přenesená",J646,0)</f>
        <v>0</v>
      </c>
      <c r="BI646" s="247">
        <f>IF(N646="nulová",J646,0)</f>
        <v>0</v>
      </c>
      <c r="BJ646" s="18" t="s">
        <v>81</v>
      </c>
      <c r="BK646" s="247">
        <f>ROUND(I646*H646,2)</f>
        <v>0</v>
      </c>
      <c r="BL646" s="18" t="s">
        <v>198</v>
      </c>
      <c r="BM646" s="246" t="s">
        <v>3160</v>
      </c>
    </row>
    <row r="647" s="2" customFormat="1">
      <c r="A647" s="39"/>
      <c r="B647" s="40"/>
      <c r="C647" s="41"/>
      <c r="D647" s="248" t="s">
        <v>200</v>
      </c>
      <c r="E647" s="41"/>
      <c r="F647" s="249" t="s">
        <v>3159</v>
      </c>
      <c r="G647" s="41"/>
      <c r="H647" s="41"/>
      <c r="I647" s="145"/>
      <c r="J647" s="41"/>
      <c r="K647" s="41"/>
      <c r="L647" s="45"/>
      <c r="M647" s="250"/>
      <c r="N647" s="251"/>
      <c r="O647" s="92"/>
      <c r="P647" s="92"/>
      <c r="Q647" s="92"/>
      <c r="R647" s="92"/>
      <c r="S647" s="92"/>
      <c r="T647" s="93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T647" s="18" t="s">
        <v>200</v>
      </c>
      <c r="AU647" s="18" t="s">
        <v>212</v>
      </c>
    </row>
    <row r="648" s="13" customFormat="1">
      <c r="A648" s="13"/>
      <c r="B648" s="252"/>
      <c r="C648" s="253"/>
      <c r="D648" s="248" t="s">
        <v>201</v>
      </c>
      <c r="E648" s="254" t="s">
        <v>1</v>
      </c>
      <c r="F648" s="255" t="s">
        <v>836</v>
      </c>
      <c r="G648" s="253"/>
      <c r="H648" s="254" t="s">
        <v>1</v>
      </c>
      <c r="I648" s="256"/>
      <c r="J648" s="253"/>
      <c r="K648" s="253"/>
      <c r="L648" s="257"/>
      <c r="M648" s="258"/>
      <c r="N648" s="259"/>
      <c r="O648" s="259"/>
      <c r="P648" s="259"/>
      <c r="Q648" s="259"/>
      <c r="R648" s="259"/>
      <c r="S648" s="259"/>
      <c r="T648" s="260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61" t="s">
        <v>201</v>
      </c>
      <c r="AU648" s="261" t="s">
        <v>212</v>
      </c>
      <c r="AV648" s="13" t="s">
        <v>81</v>
      </c>
      <c r="AW648" s="13" t="s">
        <v>30</v>
      </c>
      <c r="AX648" s="13" t="s">
        <v>73</v>
      </c>
      <c r="AY648" s="261" t="s">
        <v>191</v>
      </c>
    </row>
    <row r="649" s="13" customFormat="1">
      <c r="A649" s="13"/>
      <c r="B649" s="252"/>
      <c r="C649" s="253"/>
      <c r="D649" s="248" t="s">
        <v>201</v>
      </c>
      <c r="E649" s="254" t="s">
        <v>1</v>
      </c>
      <c r="F649" s="255" t="s">
        <v>3161</v>
      </c>
      <c r="G649" s="253"/>
      <c r="H649" s="254" t="s">
        <v>1</v>
      </c>
      <c r="I649" s="256"/>
      <c r="J649" s="253"/>
      <c r="K649" s="253"/>
      <c r="L649" s="257"/>
      <c r="M649" s="258"/>
      <c r="N649" s="259"/>
      <c r="O649" s="259"/>
      <c r="P649" s="259"/>
      <c r="Q649" s="259"/>
      <c r="R649" s="259"/>
      <c r="S649" s="259"/>
      <c r="T649" s="260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61" t="s">
        <v>201</v>
      </c>
      <c r="AU649" s="261" t="s">
        <v>212</v>
      </c>
      <c r="AV649" s="13" t="s">
        <v>81</v>
      </c>
      <c r="AW649" s="13" t="s">
        <v>30</v>
      </c>
      <c r="AX649" s="13" t="s">
        <v>73</v>
      </c>
      <c r="AY649" s="261" t="s">
        <v>191</v>
      </c>
    </row>
    <row r="650" s="14" customFormat="1">
      <c r="A650" s="14"/>
      <c r="B650" s="262"/>
      <c r="C650" s="263"/>
      <c r="D650" s="248" t="s">
        <v>201</v>
      </c>
      <c r="E650" s="264" t="s">
        <v>1</v>
      </c>
      <c r="F650" s="265" t="s">
        <v>3162</v>
      </c>
      <c r="G650" s="263"/>
      <c r="H650" s="266">
        <v>48.399999999999999</v>
      </c>
      <c r="I650" s="267"/>
      <c r="J650" s="263"/>
      <c r="K650" s="263"/>
      <c r="L650" s="268"/>
      <c r="M650" s="269"/>
      <c r="N650" s="270"/>
      <c r="O650" s="270"/>
      <c r="P650" s="270"/>
      <c r="Q650" s="270"/>
      <c r="R650" s="270"/>
      <c r="S650" s="270"/>
      <c r="T650" s="271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72" t="s">
        <v>201</v>
      </c>
      <c r="AU650" s="272" t="s">
        <v>212</v>
      </c>
      <c r="AV650" s="14" t="s">
        <v>83</v>
      </c>
      <c r="AW650" s="14" t="s">
        <v>30</v>
      </c>
      <c r="AX650" s="14" t="s">
        <v>73</v>
      </c>
      <c r="AY650" s="272" t="s">
        <v>191</v>
      </c>
    </row>
    <row r="651" s="15" customFormat="1">
      <c r="A651" s="15"/>
      <c r="B651" s="273"/>
      <c r="C651" s="274"/>
      <c r="D651" s="248" t="s">
        <v>201</v>
      </c>
      <c r="E651" s="275" t="s">
        <v>1</v>
      </c>
      <c r="F651" s="276" t="s">
        <v>205</v>
      </c>
      <c r="G651" s="274"/>
      <c r="H651" s="277">
        <v>48.399999999999999</v>
      </c>
      <c r="I651" s="278"/>
      <c r="J651" s="274"/>
      <c r="K651" s="274"/>
      <c r="L651" s="279"/>
      <c r="M651" s="280"/>
      <c r="N651" s="281"/>
      <c r="O651" s="281"/>
      <c r="P651" s="281"/>
      <c r="Q651" s="281"/>
      <c r="R651" s="281"/>
      <c r="S651" s="281"/>
      <c r="T651" s="282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83" t="s">
        <v>201</v>
      </c>
      <c r="AU651" s="283" t="s">
        <v>212</v>
      </c>
      <c r="AV651" s="15" t="s">
        <v>198</v>
      </c>
      <c r="AW651" s="15" t="s">
        <v>30</v>
      </c>
      <c r="AX651" s="15" t="s">
        <v>81</v>
      </c>
      <c r="AY651" s="283" t="s">
        <v>191</v>
      </c>
    </row>
    <row r="652" s="2" customFormat="1" ht="21.75" customHeight="1">
      <c r="A652" s="39"/>
      <c r="B652" s="40"/>
      <c r="C652" s="236" t="s">
        <v>804</v>
      </c>
      <c r="D652" s="236" t="s">
        <v>194</v>
      </c>
      <c r="E652" s="237" t="s">
        <v>3163</v>
      </c>
      <c r="F652" s="238" t="s">
        <v>3164</v>
      </c>
      <c r="G652" s="239" t="s">
        <v>314</v>
      </c>
      <c r="H652" s="240">
        <v>94.200000000000003</v>
      </c>
      <c r="I652" s="241"/>
      <c r="J652" s="240">
        <f>ROUND(I652*H652,2)</f>
        <v>0</v>
      </c>
      <c r="K652" s="238" t="s">
        <v>275</v>
      </c>
      <c r="L652" s="45"/>
      <c r="M652" s="242" t="s">
        <v>1</v>
      </c>
      <c r="N652" s="243" t="s">
        <v>38</v>
      </c>
      <c r="O652" s="92"/>
      <c r="P652" s="244">
        <f>O652*H652</f>
        <v>0</v>
      </c>
      <c r="Q652" s="244">
        <v>5.0000000000000002E-05</v>
      </c>
      <c r="R652" s="244">
        <f>Q652*H652</f>
        <v>0.0047100000000000006</v>
      </c>
      <c r="S652" s="244">
        <v>0</v>
      </c>
      <c r="T652" s="245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46" t="s">
        <v>198</v>
      </c>
      <c r="AT652" s="246" t="s">
        <v>194</v>
      </c>
      <c r="AU652" s="246" t="s">
        <v>212</v>
      </c>
      <c r="AY652" s="18" t="s">
        <v>191</v>
      </c>
      <c r="BE652" s="247">
        <f>IF(N652="základní",J652,0)</f>
        <v>0</v>
      </c>
      <c r="BF652" s="247">
        <f>IF(N652="snížená",J652,0)</f>
        <v>0</v>
      </c>
      <c r="BG652" s="247">
        <f>IF(N652="zákl. přenesená",J652,0)</f>
        <v>0</v>
      </c>
      <c r="BH652" s="247">
        <f>IF(N652="sníž. přenesená",J652,0)</f>
        <v>0</v>
      </c>
      <c r="BI652" s="247">
        <f>IF(N652="nulová",J652,0)</f>
        <v>0</v>
      </c>
      <c r="BJ652" s="18" t="s">
        <v>81</v>
      </c>
      <c r="BK652" s="247">
        <f>ROUND(I652*H652,2)</f>
        <v>0</v>
      </c>
      <c r="BL652" s="18" t="s">
        <v>198</v>
      </c>
      <c r="BM652" s="246" t="s">
        <v>3165</v>
      </c>
    </row>
    <row r="653" s="2" customFormat="1">
      <c r="A653" s="39"/>
      <c r="B653" s="40"/>
      <c r="C653" s="41"/>
      <c r="D653" s="248" t="s">
        <v>200</v>
      </c>
      <c r="E653" s="41"/>
      <c r="F653" s="249" t="s">
        <v>3164</v>
      </c>
      <c r="G653" s="41"/>
      <c r="H653" s="41"/>
      <c r="I653" s="145"/>
      <c r="J653" s="41"/>
      <c r="K653" s="41"/>
      <c r="L653" s="45"/>
      <c r="M653" s="250"/>
      <c r="N653" s="251"/>
      <c r="O653" s="92"/>
      <c r="P653" s="92"/>
      <c r="Q653" s="92"/>
      <c r="R653" s="92"/>
      <c r="S653" s="92"/>
      <c r="T653" s="93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200</v>
      </c>
      <c r="AU653" s="18" t="s">
        <v>212</v>
      </c>
    </row>
    <row r="654" s="13" customFormat="1">
      <c r="A654" s="13"/>
      <c r="B654" s="252"/>
      <c r="C654" s="253"/>
      <c r="D654" s="248" t="s">
        <v>201</v>
      </c>
      <c r="E654" s="254" t="s">
        <v>1</v>
      </c>
      <c r="F654" s="255" t="s">
        <v>836</v>
      </c>
      <c r="G654" s="253"/>
      <c r="H654" s="254" t="s">
        <v>1</v>
      </c>
      <c r="I654" s="256"/>
      <c r="J654" s="253"/>
      <c r="K654" s="253"/>
      <c r="L654" s="257"/>
      <c r="M654" s="258"/>
      <c r="N654" s="259"/>
      <c r="O654" s="259"/>
      <c r="P654" s="259"/>
      <c r="Q654" s="259"/>
      <c r="R654" s="259"/>
      <c r="S654" s="259"/>
      <c r="T654" s="260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61" t="s">
        <v>201</v>
      </c>
      <c r="AU654" s="261" t="s">
        <v>212</v>
      </c>
      <c r="AV654" s="13" t="s">
        <v>81</v>
      </c>
      <c r="AW654" s="13" t="s">
        <v>30</v>
      </c>
      <c r="AX654" s="13" t="s">
        <v>73</v>
      </c>
      <c r="AY654" s="261" t="s">
        <v>191</v>
      </c>
    </row>
    <row r="655" s="13" customFormat="1">
      <c r="A655" s="13"/>
      <c r="B655" s="252"/>
      <c r="C655" s="253"/>
      <c r="D655" s="248" t="s">
        <v>201</v>
      </c>
      <c r="E655" s="254" t="s">
        <v>1</v>
      </c>
      <c r="F655" s="255" t="s">
        <v>3166</v>
      </c>
      <c r="G655" s="253"/>
      <c r="H655" s="254" t="s">
        <v>1</v>
      </c>
      <c r="I655" s="256"/>
      <c r="J655" s="253"/>
      <c r="K655" s="253"/>
      <c r="L655" s="257"/>
      <c r="M655" s="258"/>
      <c r="N655" s="259"/>
      <c r="O655" s="259"/>
      <c r="P655" s="259"/>
      <c r="Q655" s="259"/>
      <c r="R655" s="259"/>
      <c r="S655" s="259"/>
      <c r="T655" s="260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1" t="s">
        <v>201</v>
      </c>
      <c r="AU655" s="261" t="s">
        <v>212</v>
      </c>
      <c r="AV655" s="13" t="s">
        <v>81</v>
      </c>
      <c r="AW655" s="13" t="s">
        <v>30</v>
      </c>
      <c r="AX655" s="13" t="s">
        <v>73</v>
      </c>
      <c r="AY655" s="261" t="s">
        <v>191</v>
      </c>
    </row>
    <row r="656" s="14" customFormat="1">
      <c r="A656" s="14"/>
      <c r="B656" s="262"/>
      <c r="C656" s="263"/>
      <c r="D656" s="248" t="s">
        <v>201</v>
      </c>
      <c r="E656" s="264" t="s">
        <v>1</v>
      </c>
      <c r="F656" s="265" t="s">
        <v>3167</v>
      </c>
      <c r="G656" s="263"/>
      <c r="H656" s="266">
        <v>94.200000000000003</v>
      </c>
      <c r="I656" s="267"/>
      <c r="J656" s="263"/>
      <c r="K656" s="263"/>
      <c r="L656" s="268"/>
      <c r="M656" s="269"/>
      <c r="N656" s="270"/>
      <c r="O656" s="270"/>
      <c r="P656" s="270"/>
      <c r="Q656" s="270"/>
      <c r="R656" s="270"/>
      <c r="S656" s="270"/>
      <c r="T656" s="271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72" t="s">
        <v>201</v>
      </c>
      <c r="AU656" s="272" t="s">
        <v>212</v>
      </c>
      <c r="AV656" s="14" t="s">
        <v>83</v>
      </c>
      <c r="AW656" s="14" t="s">
        <v>30</v>
      </c>
      <c r="AX656" s="14" t="s">
        <v>73</v>
      </c>
      <c r="AY656" s="272" t="s">
        <v>191</v>
      </c>
    </row>
    <row r="657" s="15" customFormat="1">
      <c r="A657" s="15"/>
      <c r="B657" s="273"/>
      <c r="C657" s="274"/>
      <c r="D657" s="248" t="s">
        <v>201</v>
      </c>
      <c r="E657" s="275" t="s">
        <v>1</v>
      </c>
      <c r="F657" s="276" t="s">
        <v>205</v>
      </c>
      <c r="G657" s="274"/>
      <c r="H657" s="277">
        <v>94.200000000000003</v>
      </c>
      <c r="I657" s="278"/>
      <c r="J657" s="274"/>
      <c r="K657" s="274"/>
      <c r="L657" s="279"/>
      <c r="M657" s="280"/>
      <c r="N657" s="281"/>
      <c r="O657" s="281"/>
      <c r="P657" s="281"/>
      <c r="Q657" s="281"/>
      <c r="R657" s="281"/>
      <c r="S657" s="281"/>
      <c r="T657" s="282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83" t="s">
        <v>201</v>
      </c>
      <c r="AU657" s="283" t="s">
        <v>212</v>
      </c>
      <c r="AV657" s="15" t="s">
        <v>198</v>
      </c>
      <c r="AW657" s="15" t="s">
        <v>30</v>
      </c>
      <c r="AX657" s="15" t="s">
        <v>81</v>
      </c>
      <c r="AY657" s="283" t="s">
        <v>191</v>
      </c>
    </row>
    <row r="658" s="2" customFormat="1" ht="21.75" customHeight="1">
      <c r="A658" s="39"/>
      <c r="B658" s="40"/>
      <c r="C658" s="236" t="s">
        <v>809</v>
      </c>
      <c r="D658" s="236" t="s">
        <v>194</v>
      </c>
      <c r="E658" s="237" t="s">
        <v>3168</v>
      </c>
      <c r="F658" s="238" t="s">
        <v>3169</v>
      </c>
      <c r="G658" s="239" t="s">
        <v>197</v>
      </c>
      <c r="H658" s="240">
        <v>11.4</v>
      </c>
      <c r="I658" s="241"/>
      <c r="J658" s="240">
        <f>ROUND(I658*H658,2)</f>
        <v>0</v>
      </c>
      <c r="K658" s="238" t="s">
        <v>1</v>
      </c>
      <c r="L658" s="45"/>
      <c r="M658" s="242" t="s">
        <v>1</v>
      </c>
      <c r="N658" s="243" t="s">
        <v>38</v>
      </c>
      <c r="O658" s="92"/>
      <c r="P658" s="244">
        <f>O658*H658</f>
        <v>0</v>
      </c>
      <c r="Q658" s="244">
        <v>0.0014499999999999999</v>
      </c>
      <c r="R658" s="244">
        <f>Q658*H658</f>
        <v>0.01653</v>
      </c>
      <c r="S658" s="244">
        <v>0</v>
      </c>
      <c r="T658" s="245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46" t="s">
        <v>198</v>
      </c>
      <c r="AT658" s="246" t="s">
        <v>194</v>
      </c>
      <c r="AU658" s="246" t="s">
        <v>212</v>
      </c>
      <c r="AY658" s="18" t="s">
        <v>191</v>
      </c>
      <c r="BE658" s="247">
        <f>IF(N658="základní",J658,0)</f>
        <v>0</v>
      </c>
      <c r="BF658" s="247">
        <f>IF(N658="snížená",J658,0)</f>
        <v>0</v>
      </c>
      <c r="BG658" s="247">
        <f>IF(N658="zákl. přenesená",J658,0)</f>
        <v>0</v>
      </c>
      <c r="BH658" s="247">
        <f>IF(N658="sníž. přenesená",J658,0)</f>
        <v>0</v>
      </c>
      <c r="BI658" s="247">
        <f>IF(N658="nulová",J658,0)</f>
        <v>0</v>
      </c>
      <c r="BJ658" s="18" t="s">
        <v>81</v>
      </c>
      <c r="BK658" s="247">
        <f>ROUND(I658*H658,2)</f>
        <v>0</v>
      </c>
      <c r="BL658" s="18" t="s">
        <v>198</v>
      </c>
      <c r="BM658" s="246" t="s">
        <v>3170</v>
      </c>
    </row>
    <row r="659" s="2" customFormat="1">
      <c r="A659" s="39"/>
      <c r="B659" s="40"/>
      <c r="C659" s="41"/>
      <c r="D659" s="248" t="s">
        <v>200</v>
      </c>
      <c r="E659" s="41"/>
      <c r="F659" s="249" t="s">
        <v>3169</v>
      </c>
      <c r="G659" s="41"/>
      <c r="H659" s="41"/>
      <c r="I659" s="145"/>
      <c r="J659" s="41"/>
      <c r="K659" s="41"/>
      <c r="L659" s="45"/>
      <c r="M659" s="250"/>
      <c r="N659" s="251"/>
      <c r="O659" s="92"/>
      <c r="P659" s="92"/>
      <c r="Q659" s="92"/>
      <c r="R659" s="92"/>
      <c r="S659" s="92"/>
      <c r="T659" s="93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200</v>
      </c>
      <c r="AU659" s="18" t="s">
        <v>212</v>
      </c>
    </row>
    <row r="660" s="13" customFormat="1">
      <c r="A660" s="13"/>
      <c r="B660" s="252"/>
      <c r="C660" s="253"/>
      <c r="D660" s="248" t="s">
        <v>201</v>
      </c>
      <c r="E660" s="254" t="s">
        <v>1</v>
      </c>
      <c r="F660" s="255" t="s">
        <v>3171</v>
      </c>
      <c r="G660" s="253"/>
      <c r="H660" s="254" t="s">
        <v>1</v>
      </c>
      <c r="I660" s="256"/>
      <c r="J660" s="253"/>
      <c r="K660" s="253"/>
      <c r="L660" s="257"/>
      <c r="M660" s="258"/>
      <c r="N660" s="259"/>
      <c r="O660" s="259"/>
      <c r="P660" s="259"/>
      <c r="Q660" s="259"/>
      <c r="R660" s="259"/>
      <c r="S660" s="259"/>
      <c r="T660" s="260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61" t="s">
        <v>201</v>
      </c>
      <c r="AU660" s="261" t="s">
        <v>212</v>
      </c>
      <c r="AV660" s="13" t="s">
        <v>81</v>
      </c>
      <c r="AW660" s="13" t="s">
        <v>30</v>
      </c>
      <c r="AX660" s="13" t="s">
        <v>73</v>
      </c>
      <c r="AY660" s="261" t="s">
        <v>191</v>
      </c>
    </row>
    <row r="661" s="13" customFormat="1">
      <c r="A661" s="13"/>
      <c r="B661" s="252"/>
      <c r="C661" s="253"/>
      <c r="D661" s="248" t="s">
        <v>201</v>
      </c>
      <c r="E661" s="254" t="s">
        <v>1</v>
      </c>
      <c r="F661" s="255" t="s">
        <v>3172</v>
      </c>
      <c r="G661" s="253"/>
      <c r="H661" s="254" t="s">
        <v>1</v>
      </c>
      <c r="I661" s="256"/>
      <c r="J661" s="253"/>
      <c r="K661" s="253"/>
      <c r="L661" s="257"/>
      <c r="M661" s="258"/>
      <c r="N661" s="259"/>
      <c r="O661" s="259"/>
      <c r="P661" s="259"/>
      <c r="Q661" s="259"/>
      <c r="R661" s="259"/>
      <c r="S661" s="259"/>
      <c r="T661" s="260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61" t="s">
        <v>201</v>
      </c>
      <c r="AU661" s="261" t="s">
        <v>212</v>
      </c>
      <c r="AV661" s="13" t="s">
        <v>81</v>
      </c>
      <c r="AW661" s="13" t="s">
        <v>30</v>
      </c>
      <c r="AX661" s="13" t="s">
        <v>73</v>
      </c>
      <c r="AY661" s="261" t="s">
        <v>191</v>
      </c>
    </row>
    <row r="662" s="13" customFormat="1">
      <c r="A662" s="13"/>
      <c r="B662" s="252"/>
      <c r="C662" s="253"/>
      <c r="D662" s="248" t="s">
        <v>201</v>
      </c>
      <c r="E662" s="254" t="s">
        <v>1</v>
      </c>
      <c r="F662" s="255" t="s">
        <v>3173</v>
      </c>
      <c r="G662" s="253"/>
      <c r="H662" s="254" t="s">
        <v>1</v>
      </c>
      <c r="I662" s="256"/>
      <c r="J662" s="253"/>
      <c r="K662" s="253"/>
      <c r="L662" s="257"/>
      <c r="M662" s="258"/>
      <c r="N662" s="259"/>
      <c r="O662" s="259"/>
      <c r="P662" s="259"/>
      <c r="Q662" s="259"/>
      <c r="R662" s="259"/>
      <c r="S662" s="259"/>
      <c r="T662" s="260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1" t="s">
        <v>201</v>
      </c>
      <c r="AU662" s="261" t="s">
        <v>212</v>
      </c>
      <c r="AV662" s="13" t="s">
        <v>81</v>
      </c>
      <c r="AW662" s="13" t="s">
        <v>30</v>
      </c>
      <c r="AX662" s="13" t="s">
        <v>73</v>
      </c>
      <c r="AY662" s="261" t="s">
        <v>191</v>
      </c>
    </row>
    <row r="663" s="14" customFormat="1">
      <c r="A663" s="14"/>
      <c r="B663" s="262"/>
      <c r="C663" s="263"/>
      <c r="D663" s="248" t="s">
        <v>201</v>
      </c>
      <c r="E663" s="264" t="s">
        <v>1</v>
      </c>
      <c r="F663" s="265" t="s">
        <v>3174</v>
      </c>
      <c r="G663" s="263"/>
      <c r="H663" s="266">
        <v>11.4</v>
      </c>
      <c r="I663" s="267"/>
      <c r="J663" s="263"/>
      <c r="K663" s="263"/>
      <c r="L663" s="268"/>
      <c r="M663" s="269"/>
      <c r="N663" s="270"/>
      <c r="O663" s="270"/>
      <c r="P663" s="270"/>
      <c r="Q663" s="270"/>
      <c r="R663" s="270"/>
      <c r="S663" s="270"/>
      <c r="T663" s="271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72" t="s">
        <v>201</v>
      </c>
      <c r="AU663" s="272" t="s">
        <v>212</v>
      </c>
      <c r="AV663" s="14" t="s">
        <v>83</v>
      </c>
      <c r="AW663" s="14" t="s">
        <v>30</v>
      </c>
      <c r="AX663" s="14" t="s">
        <v>73</v>
      </c>
      <c r="AY663" s="272" t="s">
        <v>191</v>
      </c>
    </row>
    <row r="664" s="15" customFormat="1">
      <c r="A664" s="15"/>
      <c r="B664" s="273"/>
      <c r="C664" s="274"/>
      <c r="D664" s="248" t="s">
        <v>201</v>
      </c>
      <c r="E664" s="275" t="s">
        <v>1</v>
      </c>
      <c r="F664" s="276" t="s">
        <v>205</v>
      </c>
      <c r="G664" s="274"/>
      <c r="H664" s="277">
        <v>11.4</v>
      </c>
      <c r="I664" s="278"/>
      <c r="J664" s="274"/>
      <c r="K664" s="274"/>
      <c r="L664" s="279"/>
      <c r="M664" s="280"/>
      <c r="N664" s="281"/>
      <c r="O664" s="281"/>
      <c r="P664" s="281"/>
      <c r="Q664" s="281"/>
      <c r="R664" s="281"/>
      <c r="S664" s="281"/>
      <c r="T664" s="28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83" t="s">
        <v>201</v>
      </c>
      <c r="AU664" s="283" t="s">
        <v>212</v>
      </c>
      <c r="AV664" s="15" t="s">
        <v>198</v>
      </c>
      <c r="AW664" s="15" t="s">
        <v>30</v>
      </c>
      <c r="AX664" s="15" t="s">
        <v>81</v>
      </c>
      <c r="AY664" s="283" t="s">
        <v>191</v>
      </c>
    </row>
    <row r="665" s="2" customFormat="1" ht="21.75" customHeight="1">
      <c r="A665" s="39"/>
      <c r="B665" s="40"/>
      <c r="C665" s="236" t="s">
        <v>815</v>
      </c>
      <c r="D665" s="236" t="s">
        <v>194</v>
      </c>
      <c r="E665" s="237" t="s">
        <v>3175</v>
      </c>
      <c r="F665" s="238" t="s">
        <v>3176</v>
      </c>
      <c r="G665" s="239" t="s">
        <v>197</v>
      </c>
      <c r="H665" s="240">
        <v>62.200000000000003</v>
      </c>
      <c r="I665" s="241"/>
      <c r="J665" s="240">
        <f>ROUND(I665*H665,2)</f>
        <v>0</v>
      </c>
      <c r="K665" s="238" t="s">
        <v>1</v>
      </c>
      <c r="L665" s="45"/>
      <c r="M665" s="242" t="s">
        <v>1</v>
      </c>
      <c r="N665" s="243" t="s">
        <v>38</v>
      </c>
      <c r="O665" s="92"/>
      <c r="P665" s="244">
        <f>O665*H665</f>
        <v>0</v>
      </c>
      <c r="Q665" s="244">
        <v>0.0011999999999999999</v>
      </c>
      <c r="R665" s="244">
        <f>Q665*H665</f>
        <v>0.074639999999999998</v>
      </c>
      <c r="S665" s="244">
        <v>0</v>
      </c>
      <c r="T665" s="245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46" t="s">
        <v>198</v>
      </c>
      <c r="AT665" s="246" t="s">
        <v>194</v>
      </c>
      <c r="AU665" s="246" t="s">
        <v>212</v>
      </c>
      <c r="AY665" s="18" t="s">
        <v>191</v>
      </c>
      <c r="BE665" s="247">
        <f>IF(N665="základní",J665,0)</f>
        <v>0</v>
      </c>
      <c r="BF665" s="247">
        <f>IF(N665="snížená",J665,0)</f>
        <v>0</v>
      </c>
      <c r="BG665" s="247">
        <f>IF(N665="zákl. přenesená",J665,0)</f>
        <v>0</v>
      </c>
      <c r="BH665" s="247">
        <f>IF(N665="sníž. přenesená",J665,0)</f>
        <v>0</v>
      </c>
      <c r="BI665" s="247">
        <f>IF(N665="nulová",J665,0)</f>
        <v>0</v>
      </c>
      <c r="BJ665" s="18" t="s">
        <v>81</v>
      </c>
      <c r="BK665" s="247">
        <f>ROUND(I665*H665,2)</f>
        <v>0</v>
      </c>
      <c r="BL665" s="18" t="s">
        <v>198</v>
      </c>
      <c r="BM665" s="246" t="s">
        <v>3177</v>
      </c>
    </row>
    <row r="666" s="2" customFormat="1">
      <c r="A666" s="39"/>
      <c r="B666" s="40"/>
      <c r="C666" s="41"/>
      <c r="D666" s="248" t="s">
        <v>200</v>
      </c>
      <c r="E666" s="41"/>
      <c r="F666" s="249" t="s">
        <v>3176</v>
      </c>
      <c r="G666" s="41"/>
      <c r="H666" s="41"/>
      <c r="I666" s="145"/>
      <c r="J666" s="41"/>
      <c r="K666" s="41"/>
      <c r="L666" s="45"/>
      <c r="M666" s="250"/>
      <c r="N666" s="251"/>
      <c r="O666" s="92"/>
      <c r="P666" s="92"/>
      <c r="Q666" s="92"/>
      <c r="R666" s="92"/>
      <c r="S666" s="92"/>
      <c r="T666" s="93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200</v>
      </c>
      <c r="AU666" s="18" t="s">
        <v>212</v>
      </c>
    </row>
    <row r="667" s="13" customFormat="1">
      <c r="A667" s="13"/>
      <c r="B667" s="252"/>
      <c r="C667" s="253"/>
      <c r="D667" s="248" t="s">
        <v>201</v>
      </c>
      <c r="E667" s="254" t="s">
        <v>1</v>
      </c>
      <c r="F667" s="255" t="s">
        <v>836</v>
      </c>
      <c r="G667" s="253"/>
      <c r="H667" s="254" t="s">
        <v>1</v>
      </c>
      <c r="I667" s="256"/>
      <c r="J667" s="253"/>
      <c r="K667" s="253"/>
      <c r="L667" s="257"/>
      <c r="M667" s="258"/>
      <c r="N667" s="259"/>
      <c r="O667" s="259"/>
      <c r="P667" s="259"/>
      <c r="Q667" s="259"/>
      <c r="R667" s="259"/>
      <c r="S667" s="259"/>
      <c r="T667" s="260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1" t="s">
        <v>201</v>
      </c>
      <c r="AU667" s="261" t="s">
        <v>212</v>
      </c>
      <c r="AV667" s="13" t="s">
        <v>81</v>
      </c>
      <c r="AW667" s="13" t="s">
        <v>30</v>
      </c>
      <c r="AX667" s="13" t="s">
        <v>73</v>
      </c>
      <c r="AY667" s="261" t="s">
        <v>191</v>
      </c>
    </row>
    <row r="668" s="13" customFormat="1">
      <c r="A668" s="13"/>
      <c r="B668" s="252"/>
      <c r="C668" s="253"/>
      <c r="D668" s="248" t="s">
        <v>201</v>
      </c>
      <c r="E668" s="254" t="s">
        <v>1</v>
      </c>
      <c r="F668" s="255" t="s">
        <v>3178</v>
      </c>
      <c r="G668" s="253"/>
      <c r="H668" s="254" t="s">
        <v>1</v>
      </c>
      <c r="I668" s="256"/>
      <c r="J668" s="253"/>
      <c r="K668" s="253"/>
      <c r="L668" s="257"/>
      <c r="M668" s="258"/>
      <c r="N668" s="259"/>
      <c r="O668" s="259"/>
      <c r="P668" s="259"/>
      <c r="Q668" s="259"/>
      <c r="R668" s="259"/>
      <c r="S668" s="259"/>
      <c r="T668" s="260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1" t="s">
        <v>201</v>
      </c>
      <c r="AU668" s="261" t="s">
        <v>212</v>
      </c>
      <c r="AV668" s="13" t="s">
        <v>81</v>
      </c>
      <c r="AW668" s="13" t="s">
        <v>30</v>
      </c>
      <c r="AX668" s="13" t="s">
        <v>73</v>
      </c>
      <c r="AY668" s="261" t="s">
        <v>191</v>
      </c>
    </row>
    <row r="669" s="13" customFormat="1">
      <c r="A669" s="13"/>
      <c r="B669" s="252"/>
      <c r="C669" s="253"/>
      <c r="D669" s="248" t="s">
        <v>201</v>
      </c>
      <c r="E669" s="254" t="s">
        <v>1</v>
      </c>
      <c r="F669" s="255" t="s">
        <v>3179</v>
      </c>
      <c r="G669" s="253"/>
      <c r="H669" s="254" t="s">
        <v>1</v>
      </c>
      <c r="I669" s="256"/>
      <c r="J669" s="253"/>
      <c r="K669" s="253"/>
      <c r="L669" s="257"/>
      <c r="M669" s="258"/>
      <c r="N669" s="259"/>
      <c r="O669" s="259"/>
      <c r="P669" s="259"/>
      <c r="Q669" s="259"/>
      <c r="R669" s="259"/>
      <c r="S669" s="259"/>
      <c r="T669" s="260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1" t="s">
        <v>201</v>
      </c>
      <c r="AU669" s="261" t="s">
        <v>212</v>
      </c>
      <c r="AV669" s="13" t="s">
        <v>81</v>
      </c>
      <c r="AW669" s="13" t="s">
        <v>30</v>
      </c>
      <c r="AX669" s="13" t="s">
        <v>73</v>
      </c>
      <c r="AY669" s="261" t="s">
        <v>191</v>
      </c>
    </row>
    <row r="670" s="13" customFormat="1">
      <c r="A670" s="13"/>
      <c r="B670" s="252"/>
      <c r="C670" s="253"/>
      <c r="D670" s="248" t="s">
        <v>201</v>
      </c>
      <c r="E670" s="254" t="s">
        <v>1</v>
      </c>
      <c r="F670" s="255" t="s">
        <v>3172</v>
      </c>
      <c r="G670" s="253"/>
      <c r="H670" s="254" t="s">
        <v>1</v>
      </c>
      <c r="I670" s="256"/>
      <c r="J670" s="253"/>
      <c r="K670" s="253"/>
      <c r="L670" s="257"/>
      <c r="M670" s="258"/>
      <c r="N670" s="259"/>
      <c r="O670" s="259"/>
      <c r="P670" s="259"/>
      <c r="Q670" s="259"/>
      <c r="R670" s="259"/>
      <c r="S670" s="259"/>
      <c r="T670" s="260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61" t="s">
        <v>201</v>
      </c>
      <c r="AU670" s="261" t="s">
        <v>212</v>
      </c>
      <c r="AV670" s="13" t="s">
        <v>81</v>
      </c>
      <c r="AW670" s="13" t="s">
        <v>30</v>
      </c>
      <c r="AX670" s="13" t="s">
        <v>73</v>
      </c>
      <c r="AY670" s="261" t="s">
        <v>191</v>
      </c>
    </row>
    <row r="671" s="13" customFormat="1">
      <c r="A671" s="13"/>
      <c r="B671" s="252"/>
      <c r="C671" s="253"/>
      <c r="D671" s="248" t="s">
        <v>201</v>
      </c>
      <c r="E671" s="254" t="s">
        <v>1</v>
      </c>
      <c r="F671" s="255" t="s">
        <v>3173</v>
      </c>
      <c r="G671" s="253"/>
      <c r="H671" s="254" t="s">
        <v>1</v>
      </c>
      <c r="I671" s="256"/>
      <c r="J671" s="253"/>
      <c r="K671" s="253"/>
      <c r="L671" s="257"/>
      <c r="M671" s="258"/>
      <c r="N671" s="259"/>
      <c r="O671" s="259"/>
      <c r="P671" s="259"/>
      <c r="Q671" s="259"/>
      <c r="R671" s="259"/>
      <c r="S671" s="259"/>
      <c r="T671" s="260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61" t="s">
        <v>201</v>
      </c>
      <c r="AU671" s="261" t="s">
        <v>212</v>
      </c>
      <c r="AV671" s="13" t="s">
        <v>81</v>
      </c>
      <c r="AW671" s="13" t="s">
        <v>30</v>
      </c>
      <c r="AX671" s="13" t="s">
        <v>73</v>
      </c>
      <c r="AY671" s="261" t="s">
        <v>191</v>
      </c>
    </row>
    <row r="672" s="14" customFormat="1">
      <c r="A672" s="14"/>
      <c r="B672" s="262"/>
      <c r="C672" s="263"/>
      <c r="D672" s="248" t="s">
        <v>201</v>
      </c>
      <c r="E672" s="264" t="s">
        <v>1</v>
      </c>
      <c r="F672" s="265" t="s">
        <v>3180</v>
      </c>
      <c r="G672" s="263"/>
      <c r="H672" s="266">
        <v>62.200000000000003</v>
      </c>
      <c r="I672" s="267"/>
      <c r="J672" s="263"/>
      <c r="K672" s="263"/>
      <c r="L672" s="268"/>
      <c r="M672" s="269"/>
      <c r="N672" s="270"/>
      <c r="O672" s="270"/>
      <c r="P672" s="270"/>
      <c r="Q672" s="270"/>
      <c r="R672" s="270"/>
      <c r="S672" s="270"/>
      <c r="T672" s="271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72" t="s">
        <v>201</v>
      </c>
      <c r="AU672" s="272" t="s">
        <v>212</v>
      </c>
      <c r="AV672" s="14" t="s">
        <v>83</v>
      </c>
      <c r="AW672" s="14" t="s">
        <v>30</v>
      </c>
      <c r="AX672" s="14" t="s">
        <v>73</v>
      </c>
      <c r="AY672" s="272" t="s">
        <v>191</v>
      </c>
    </row>
    <row r="673" s="15" customFormat="1">
      <c r="A673" s="15"/>
      <c r="B673" s="273"/>
      <c r="C673" s="274"/>
      <c r="D673" s="248" t="s">
        <v>201</v>
      </c>
      <c r="E673" s="275" t="s">
        <v>1</v>
      </c>
      <c r="F673" s="276" t="s">
        <v>205</v>
      </c>
      <c r="G673" s="274"/>
      <c r="H673" s="277">
        <v>62.200000000000003</v>
      </c>
      <c r="I673" s="278"/>
      <c r="J673" s="274"/>
      <c r="K673" s="274"/>
      <c r="L673" s="279"/>
      <c r="M673" s="280"/>
      <c r="N673" s="281"/>
      <c r="O673" s="281"/>
      <c r="P673" s="281"/>
      <c r="Q673" s="281"/>
      <c r="R673" s="281"/>
      <c r="S673" s="281"/>
      <c r="T673" s="282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83" t="s">
        <v>201</v>
      </c>
      <c r="AU673" s="283" t="s">
        <v>212</v>
      </c>
      <c r="AV673" s="15" t="s">
        <v>198</v>
      </c>
      <c r="AW673" s="15" t="s">
        <v>30</v>
      </c>
      <c r="AX673" s="15" t="s">
        <v>81</v>
      </c>
      <c r="AY673" s="283" t="s">
        <v>191</v>
      </c>
    </row>
    <row r="674" s="2" customFormat="1" ht="21.75" customHeight="1">
      <c r="A674" s="39"/>
      <c r="B674" s="40"/>
      <c r="C674" s="236" t="s">
        <v>428</v>
      </c>
      <c r="D674" s="236" t="s">
        <v>194</v>
      </c>
      <c r="E674" s="237" t="s">
        <v>3181</v>
      </c>
      <c r="F674" s="238" t="s">
        <v>3182</v>
      </c>
      <c r="G674" s="239" t="s">
        <v>314</v>
      </c>
      <c r="H674" s="240">
        <v>177.69999999999999</v>
      </c>
      <c r="I674" s="241"/>
      <c r="J674" s="240">
        <f>ROUND(I674*H674,2)</f>
        <v>0</v>
      </c>
      <c r="K674" s="238" t="s">
        <v>275</v>
      </c>
      <c r="L674" s="45"/>
      <c r="M674" s="242" t="s">
        <v>1</v>
      </c>
      <c r="N674" s="243" t="s">
        <v>38</v>
      </c>
      <c r="O674" s="92"/>
      <c r="P674" s="244">
        <f>O674*H674</f>
        <v>0</v>
      </c>
      <c r="Q674" s="244">
        <v>0.00020000000000000001</v>
      </c>
      <c r="R674" s="244">
        <f>Q674*H674</f>
        <v>0.035540000000000002</v>
      </c>
      <c r="S674" s="244">
        <v>0</v>
      </c>
      <c r="T674" s="245">
        <f>S674*H674</f>
        <v>0</v>
      </c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R674" s="246" t="s">
        <v>198</v>
      </c>
      <c r="AT674" s="246" t="s">
        <v>194</v>
      </c>
      <c r="AU674" s="246" t="s">
        <v>212</v>
      </c>
      <c r="AY674" s="18" t="s">
        <v>191</v>
      </c>
      <c r="BE674" s="247">
        <f>IF(N674="základní",J674,0)</f>
        <v>0</v>
      </c>
      <c r="BF674" s="247">
        <f>IF(N674="snížená",J674,0)</f>
        <v>0</v>
      </c>
      <c r="BG674" s="247">
        <f>IF(N674="zákl. přenesená",J674,0)</f>
        <v>0</v>
      </c>
      <c r="BH674" s="247">
        <f>IF(N674="sníž. přenesená",J674,0)</f>
        <v>0</v>
      </c>
      <c r="BI674" s="247">
        <f>IF(N674="nulová",J674,0)</f>
        <v>0</v>
      </c>
      <c r="BJ674" s="18" t="s">
        <v>81</v>
      </c>
      <c r="BK674" s="247">
        <f>ROUND(I674*H674,2)</f>
        <v>0</v>
      </c>
      <c r="BL674" s="18" t="s">
        <v>198</v>
      </c>
      <c r="BM674" s="246" t="s">
        <v>3183</v>
      </c>
    </row>
    <row r="675" s="2" customFormat="1">
      <c r="A675" s="39"/>
      <c r="B675" s="40"/>
      <c r="C675" s="41"/>
      <c r="D675" s="248" t="s">
        <v>200</v>
      </c>
      <c r="E675" s="41"/>
      <c r="F675" s="249" t="s">
        <v>3182</v>
      </c>
      <c r="G675" s="41"/>
      <c r="H675" s="41"/>
      <c r="I675" s="145"/>
      <c r="J675" s="41"/>
      <c r="K675" s="41"/>
      <c r="L675" s="45"/>
      <c r="M675" s="250"/>
      <c r="N675" s="251"/>
      <c r="O675" s="92"/>
      <c r="P675" s="92"/>
      <c r="Q675" s="92"/>
      <c r="R675" s="92"/>
      <c r="S675" s="92"/>
      <c r="T675" s="93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T675" s="18" t="s">
        <v>200</v>
      </c>
      <c r="AU675" s="18" t="s">
        <v>212</v>
      </c>
    </row>
    <row r="676" s="13" customFormat="1">
      <c r="A676" s="13"/>
      <c r="B676" s="252"/>
      <c r="C676" s="253"/>
      <c r="D676" s="248" t="s">
        <v>201</v>
      </c>
      <c r="E676" s="254" t="s">
        <v>1</v>
      </c>
      <c r="F676" s="255" t="s">
        <v>3184</v>
      </c>
      <c r="G676" s="253"/>
      <c r="H676" s="254" t="s">
        <v>1</v>
      </c>
      <c r="I676" s="256"/>
      <c r="J676" s="253"/>
      <c r="K676" s="253"/>
      <c r="L676" s="257"/>
      <c r="M676" s="258"/>
      <c r="N676" s="259"/>
      <c r="O676" s="259"/>
      <c r="P676" s="259"/>
      <c r="Q676" s="259"/>
      <c r="R676" s="259"/>
      <c r="S676" s="259"/>
      <c r="T676" s="260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61" t="s">
        <v>201</v>
      </c>
      <c r="AU676" s="261" t="s">
        <v>212</v>
      </c>
      <c r="AV676" s="13" t="s">
        <v>81</v>
      </c>
      <c r="AW676" s="13" t="s">
        <v>30</v>
      </c>
      <c r="AX676" s="13" t="s">
        <v>73</v>
      </c>
      <c r="AY676" s="261" t="s">
        <v>191</v>
      </c>
    </row>
    <row r="677" s="13" customFormat="1">
      <c r="A677" s="13"/>
      <c r="B677" s="252"/>
      <c r="C677" s="253"/>
      <c r="D677" s="248" t="s">
        <v>201</v>
      </c>
      <c r="E677" s="254" t="s">
        <v>1</v>
      </c>
      <c r="F677" s="255" t="s">
        <v>3152</v>
      </c>
      <c r="G677" s="253"/>
      <c r="H677" s="254" t="s">
        <v>1</v>
      </c>
      <c r="I677" s="256"/>
      <c r="J677" s="253"/>
      <c r="K677" s="253"/>
      <c r="L677" s="257"/>
      <c r="M677" s="258"/>
      <c r="N677" s="259"/>
      <c r="O677" s="259"/>
      <c r="P677" s="259"/>
      <c r="Q677" s="259"/>
      <c r="R677" s="259"/>
      <c r="S677" s="259"/>
      <c r="T677" s="260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61" t="s">
        <v>201</v>
      </c>
      <c r="AU677" s="261" t="s">
        <v>212</v>
      </c>
      <c r="AV677" s="13" t="s">
        <v>81</v>
      </c>
      <c r="AW677" s="13" t="s">
        <v>30</v>
      </c>
      <c r="AX677" s="13" t="s">
        <v>73</v>
      </c>
      <c r="AY677" s="261" t="s">
        <v>191</v>
      </c>
    </row>
    <row r="678" s="14" customFormat="1">
      <c r="A678" s="14"/>
      <c r="B678" s="262"/>
      <c r="C678" s="263"/>
      <c r="D678" s="248" t="s">
        <v>201</v>
      </c>
      <c r="E678" s="264" t="s">
        <v>1</v>
      </c>
      <c r="F678" s="265" t="s">
        <v>3153</v>
      </c>
      <c r="G678" s="263"/>
      <c r="H678" s="266">
        <v>177.69999999999999</v>
      </c>
      <c r="I678" s="267"/>
      <c r="J678" s="263"/>
      <c r="K678" s="263"/>
      <c r="L678" s="268"/>
      <c r="M678" s="269"/>
      <c r="N678" s="270"/>
      <c r="O678" s="270"/>
      <c r="P678" s="270"/>
      <c r="Q678" s="270"/>
      <c r="R678" s="270"/>
      <c r="S678" s="270"/>
      <c r="T678" s="271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72" t="s">
        <v>201</v>
      </c>
      <c r="AU678" s="272" t="s">
        <v>212</v>
      </c>
      <c r="AV678" s="14" t="s">
        <v>83</v>
      </c>
      <c r="AW678" s="14" t="s">
        <v>30</v>
      </c>
      <c r="AX678" s="14" t="s">
        <v>73</v>
      </c>
      <c r="AY678" s="272" t="s">
        <v>191</v>
      </c>
    </row>
    <row r="679" s="15" customFormat="1">
      <c r="A679" s="15"/>
      <c r="B679" s="273"/>
      <c r="C679" s="274"/>
      <c r="D679" s="248" t="s">
        <v>201</v>
      </c>
      <c r="E679" s="275" t="s">
        <v>1</v>
      </c>
      <c r="F679" s="276" t="s">
        <v>205</v>
      </c>
      <c r="G679" s="274"/>
      <c r="H679" s="277">
        <v>177.69999999999999</v>
      </c>
      <c r="I679" s="278"/>
      <c r="J679" s="274"/>
      <c r="K679" s="274"/>
      <c r="L679" s="279"/>
      <c r="M679" s="280"/>
      <c r="N679" s="281"/>
      <c r="O679" s="281"/>
      <c r="P679" s="281"/>
      <c r="Q679" s="281"/>
      <c r="R679" s="281"/>
      <c r="S679" s="281"/>
      <c r="T679" s="282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T679" s="283" t="s">
        <v>201</v>
      </c>
      <c r="AU679" s="283" t="s">
        <v>212</v>
      </c>
      <c r="AV679" s="15" t="s">
        <v>198</v>
      </c>
      <c r="AW679" s="15" t="s">
        <v>30</v>
      </c>
      <c r="AX679" s="15" t="s">
        <v>81</v>
      </c>
      <c r="AY679" s="283" t="s">
        <v>191</v>
      </c>
    </row>
    <row r="680" s="2" customFormat="1" ht="21.75" customHeight="1">
      <c r="A680" s="39"/>
      <c r="B680" s="40"/>
      <c r="C680" s="236" t="s">
        <v>825</v>
      </c>
      <c r="D680" s="236" t="s">
        <v>194</v>
      </c>
      <c r="E680" s="237" t="s">
        <v>3185</v>
      </c>
      <c r="F680" s="238" t="s">
        <v>3186</v>
      </c>
      <c r="G680" s="239" t="s">
        <v>314</v>
      </c>
      <c r="H680" s="240">
        <v>409.69999999999999</v>
      </c>
      <c r="I680" s="241"/>
      <c r="J680" s="240">
        <f>ROUND(I680*H680,2)</f>
        <v>0</v>
      </c>
      <c r="K680" s="238" t="s">
        <v>275</v>
      </c>
      <c r="L680" s="45"/>
      <c r="M680" s="242" t="s">
        <v>1</v>
      </c>
      <c r="N680" s="243" t="s">
        <v>38</v>
      </c>
      <c r="O680" s="92"/>
      <c r="P680" s="244">
        <f>O680*H680</f>
        <v>0</v>
      </c>
      <c r="Q680" s="244">
        <v>6.9999999999999994E-05</v>
      </c>
      <c r="R680" s="244">
        <f>Q680*H680</f>
        <v>0.028678999999999996</v>
      </c>
      <c r="S680" s="244">
        <v>0</v>
      </c>
      <c r="T680" s="245">
        <f>S680*H680</f>
        <v>0</v>
      </c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R680" s="246" t="s">
        <v>198</v>
      </c>
      <c r="AT680" s="246" t="s">
        <v>194</v>
      </c>
      <c r="AU680" s="246" t="s">
        <v>212</v>
      </c>
      <c r="AY680" s="18" t="s">
        <v>191</v>
      </c>
      <c r="BE680" s="247">
        <f>IF(N680="základní",J680,0)</f>
        <v>0</v>
      </c>
      <c r="BF680" s="247">
        <f>IF(N680="snížená",J680,0)</f>
        <v>0</v>
      </c>
      <c r="BG680" s="247">
        <f>IF(N680="zákl. přenesená",J680,0)</f>
        <v>0</v>
      </c>
      <c r="BH680" s="247">
        <f>IF(N680="sníž. přenesená",J680,0)</f>
        <v>0</v>
      </c>
      <c r="BI680" s="247">
        <f>IF(N680="nulová",J680,0)</f>
        <v>0</v>
      </c>
      <c r="BJ680" s="18" t="s">
        <v>81</v>
      </c>
      <c r="BK680" s="247">
        <f>ROUND(I680*H680,2)</f>
        <v>0</v>
      </c>
      <c r="BL680" s="18" t="s">
        <v>198</v>
      </c>
      <c r="BM680" s="246" t="s">
        <v>3187</v>
      </c>
    </row>
    <row r="681" s="2" customFormat="1">
      <c r="A681" s="39"/>
      <c r="B681" s="40"/>
      <c r="C681" s="41"/>
      <c r="D681" s="248" t="s">
        <v>200</v>
      </c>
      <c r="E681" s="41"/>
      <c r="F681" s="249" t="s">
        <v>3186</v>
      </c>
      <c r="G681" s="41"/>
      <c r="H681" s="41"/>
      <c r="I681" s="145"/>
      <c r="J681" s="41"/>
      <c r="K681" s="41"/>
      <c r="L681" s="45"/>
      <c r="M681" s="250"/>
      <c r="N681" s="251"/>
      <c r="O681" s="92"/>
      <c r="P681" s="92"/>
      <c r="Q681" s="92"/>
      <c r="R681" s="92"/>
      <c r="S681" s="92"/>
      <c r="T681" s="93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200</v>
      </c>
      <c r="AU681" s="18" t="s">
        <v>212</v>
      </c>
    </row>
    <row r="682" s="13" customFormat="1">
      <c r="A682" s="13"/>
      <c r="B682" s="252"/>
      <c r="C682" s="253"/>
      <c r="D682" s="248" t="s">
        <v>201</v>
      </c>
      <c r="E682" s="254" t="s">
        <v>1</v>
      </c>
      <c r="F682" s="255" t="s">
        <v>3184</v>
      </c>
      <c r="G682" s="253"/>
      <c r="H682" s="254" t="s">
        <v>1</v>
      </c>
      <c r="I682" s="256"/>
      <c r="J682" s="253"/>
      <c r="K682" s="253"/>
      <c r="L682" s="257"/>
      <c r="M682" s="258"/>
      <c r="N682" s="259"/>
      <c r="O682" s="259"/>
      <c r="P682" s="259"/>
      <c r="Q682" s="259"/>
      <c r="R682" s="259"/>
      <c r="S682" s="259"/>
      <c r="T682" s="260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61" t="s">
        <v>201</v>
      </c>
      <c r="AU682" s="261" t="s">
        <v>212</v>
      </c>
      <c r="AV682" s="13" t="s">
        <v>81</v>
      </c>
      <c r="AW682" s="13" t="s">
        <v>30</v>
      </c>
      <c r="AX682" s="13" t="s">
        <v>73</v>
      </c>
      <c r="AY682" s="261" t="s">
        <v>191</v>
      </c>
    </row>
    <row r="683" s="13" customFormat="1">
      <c r="A683" s="13"/>
      <c r="B683" s="252"/>
      <c r="C683" s="253"/>
      <c r="D683" s="248" t="s">
        <v>201</v>
      </c>
      <c r="E683" s="254" t="s">
        <v>1</v>
      </c>
      <c r="F683" s="255" t="s">
        <v>3155</v>
      </c>
      <c r="G683" s="253"/>
      <c r="H683" s="254" t="s">
        <v>1</v>
      </c>
      <c r="I683" s="256"/>
      <c r="J683" s="253"/>
      <c r="K683" s="253"/>
      <c r="L683" s="257"/>
      <c r="M683" s="258"/>
      <c r="N683" s="259"/>
      <c r="O683" s="259"/>
      <c r="P683" s="259"/>
      <c r="Q683" s="259"/>
      <c r="R683" s="259"/>
      <c r="S683" s="259"/>
      <c r="T683" s="260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61" t="s">
        <v>201</v>
      </c>
      <c r="AU683" s="261" t="s">
        <v>212</v>
      </c>
      <c r="AV683" s="13" t="s">
        <v>81</v>
      </c>
      <c r="AW683" s="13" t="s">
        <v>30</v>
      </c>
      <c r="AX683" s="13" t="s">
        <v>73</v>
      </c>
      <c r="AY683" s="261" t="s">
        <v>191</v>
      </c>
    </row>
    <row r="684" s="13" customFormat="1">
      <c r="A684" s="13"/>
      <c r="B684" s="252"/>
      <c r="C684" s="253"/>
      <c r="D684" s="248" t="s">
        <v>201</v>
      </c>
      <c r="E684" s="254" t="s">
        <v>1</v>
      </c>
      <c r="F684" s="255" t="s">
        <v>3156</v>
      </c>
      <c r="G684" s="253"/>
      <c r="H684" s="254" t="s">
        <v>1</v>
      </c>
      <c r="I684" s="256"/>
      <c r="J684" s="253"/>
      <c r="K684" s="253"/>
      <c r="L684" s="257"/>
      <c r="M684" s="258"/>
      <c r="N684" s="259"/>
      <c r="O684" s="259"/>
      <c r="P684" s="259"/>
      <c r="Q684" s="259"/>
      <c r="R684" s="259"/>
      <c r="S684" s="259"/>
      <c r="T684" s="260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1" t="s">
        <v>201</v>
      </c>
      <c r="AU684" s="261" t="s">
        <v>212</v>
      </c>
      <c r="AV684" s="13" t="s">
        <v>81</v>
      </c>
      <c r="AW684" s="13" t="s">
        <v>30</v>
      </c>
      <c r="AX684" s="13" t="s">
        <v>73</v>
      </c>
      <c r="AY684" s="261" t="s">
        <v>191</v>
      </c>
    </row>
    <row r="685" s="14" customFormat="1">
      <c r="A685" s="14"/>
      <c r="B685" s="262"/>
      <c r="C685" s="263"/>
      <c r="D685" s="248" t="s">
        <v>201</v>
      </c>
      <c r="E685" s="264" t="s">
        <v>1</v>
      </c>
      <c r="F685" s="265" t="s">
        <v>3188</v>
      </c>
      <c r="G685" s="263"/>
      <c r="H685" s="266">
        <v>409.69999999999999</v>
      </c>
      <c r="I685" s="267"/>
      <c r="J685" s="263"/>
      <c r="K685" s="263"/>
      <c r="L685" s="268"/>
      <c r="M685" s="269"/>
      <c r="N685" s="270"/>
      <c r="O685" s="270"/>
      <c r="P685" s="270"/>
      <c r="Q685" s="270"/>
      <c r="R685" s="270"/>
      <c r="S685" s="270"/>
      <c r="T685" s="271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72" t="s">
        <v>201</v>
      </c>
      <c r="AU685" s="272" t="s">
        <v>212</v>
      </c>
      <c r="AV685" s="14" t="s">
        <v>83</v>
      </c>
      <c r="AW685" s="14" t="s">
        <v>30</v>
      </c>
      <c r="AX685" s="14" t="s">
        <v>73</v>
      </c>
      <c r="AY685" s="272" t="s">
        <v>191</v>
      </c>
    </row>
    <row r="686" s="15" customFormat="1">
      <c r="A686" s="15"/>
      <c r="B686" s="273"/>
      <c r="C686" s="274"/>
      <c r="D686" s="248" t="s">
        <v>201</v>
      </c>
      <c r="E686" s="275" t="s">
        <v>1</v>
      </c>
      <c r="F686" s="276" t="s">
        <v>205</v>
      </c>
      <c r="G686" s="274"/>
      <c r="H686" s="277">
        <v>409.69999999999999</v>
      </c>
      <c r="I686" s="278"/>
      <c r="J686" s="274"/>
      <c r="K686" s="274"/>
      <c r="L686" s="279"/>
      <c r="M686" s="280"/>
      <c r="N686" s="281"/>
      <c r="O686" s="281"/>
      <c r="P686" s="281"/>
      <c r="Q686" s="281"/>
      <c r="R686" s="281"/>
      <c r="S686" s="281"/>
      <c r="T686" s="282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83" t="s">
        <v>201</v>
      </c>
      <c r="AU686" s="283" t="s">
        <v>212</v>
      </c>
      <c r="AV686" s="15" t="s">
        <v>198</v>
      </c>
      <c r="AW686" s="15" t="s">
        <v>30</v>
      </c>
      <c r="AX686" s="15" t="s">
        <v>81</v>
      </c>
      <c r="AY686" s="283" t="s">
        <v>191</v>
      </c>
    </row>
    <row r="687" s="2" customFormat="1" ht="21.75" customHeight="1">
      <c r="A687" s="39"/>
      <c r="B687" s="40"/>
      <c r="C687" s="236" t="s">
        <v>832</v>
      </c>
      <c r="D687" s="236" t="s">
        <v>194</v>
      </c>
      <c r="E687" s="237" t="s">
        <v>3189</v>
      </c>
      <c r="F687" s="238" t="s">
        <v>3190</v>
      </c>
      <c r="G687" s="239" t="s">
        <v>314</v>
      </c>
      <c r="H687" s="240">
        <v>48.399999999999999</v>
      </c>
      <c r="I687" s="241"/>
      <c r="J687" s="240">
        <f>ROUND(I687*H687,2)</f>
        <v>0</v>
      </c>
      <c r="K687" s="238" t="s">
        <v>275</v>
      </c>
      <c r="L687" s="45"/>
      <c r="M687" s="242" t="s">
        <v>1</v>
      </c>
      <c r="N687" s="243" t="s">
        <v>38</v>
      </c>
      <c r="O687" s="92"/>
      <c r="P687" s="244">
        <f>O687*H687</f>
        <v>0</v>
      </c>
      <c r="Q687" s="244">
        <v>0.00040000000000000002</v>
      </c>
      <c r="R687" s="244">
        <f>Q687*H687</f>
        <v>0.019359999999999999</v>
      </c>
      <c r="S687" s="244">
        <v>0</v>
      </c>
      <c r="T687" s="245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46" t="s">
        <v>198</v>
      </c>
      <c r="AT687" s="246" t="s">
        <v>194</v>
      </c>
      <c r="AU687" s="246" t="s">
        <v>212</v>
      </c>
      <c r="AY687" s="18" t="s">
        <v>191</v>
      </c>
      <c r="BE687" s="247">
        <f>IF(N687="základní",J687,0)</f>
        <v>0</v>
      </c>
      <c r="BF687" s="247">
        <f>IF(N687="snížená",J687,0)</f>
        <v>0</v>
      </c>
      <c r="BG687" s="247">
        <f>IF(N687="zákl. přenesená",J687,0)</f>
        <v>0</v>
      </c>
      <c r="BH687" s="247">
        <f>IF(N687="sníž. přenesená",J687,0)</f>
        <v>0</v>
      </c>
      <c r="BI687" s="247">
        <f>IF(N687="nulová",J687,0)</f>
        <v>0</v>
      </c>
      <c r="BJ687" s="18" t="s">
        <v>81</v>
      </c>
      <c r="BK687" s="247">
        <f>ROUND(I687*H687,2)</f>
        <v>0</v>
      </c>
      <c r="BL687" s="18" t="s">
        <v>198</v>
      </c>
      <c r="BM687" s="246" t="s">
        <v>3191</v>
      </c>
    </row>
    <row r="688" s="2" customFormat="1">
      <c r="A688" s="39"/>
      <c r="B688" s="40"/>
      <c r="C688" s="41"/>
      <c r="D688" s="248" t="s">
        <v>200</v>
      </c>
      <c r="E688" s="41"/>
      <c r="F688" s="249" t="s">
        <v>3190</v>
      </c>
      <c r="G688" s="41"/>
      <c r="H688" s="41"/>
      <c r="I688" s="145"/>
      <c r="J688" s="41"/>
      <c r="K688" s="41"/>
      <c r="L688" s="45"/>
      <c r="M688" s="250"/>
      <c r="N688" s="251"/>
      <c r="O688" s="92"/>
      <c r="P688" s="92"/>
      <c r="Q688" s="92"/>
      <c r="R688" s="92"/>
      <c r="S688" s="92"/>
      <c r="T688" s="93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200</v>
      </c>
      <c r="AU688" s="18" t="s">
        <v>212</v>
      </c>
    </row>
    <row r="689" s="13" customFormat="1">
      <c r="A689" s="13"/>
      <c r="B689" s="252"/>
      <c r="C689" s="253"/>
      <c r="D689" s="248" t="s">
        <v>201</v>
      </c>
      <c r="E689" s="254" t="s">
        <v>1</v>
      </c>
      <c r="F689" s="255" t="s">
        <v>3184</v>
      </c>
      <c r="G689" s="253"/>
      <c r="H689" s="254" t="s">
        <v>1</v>
      </c>
      <c r="I689" s="256"/>
      <c r="J689" s="253"/>
      <c r="K689" s="253"/>
      <c r="L689" s="257"/>
      <c r="M689" s="258"/>
      <c r="N689" s="259"/>
      <c r="O689" s="259"/>
      <c r="P689" s="259"/>
      <c r="Q689" s="259"/>
      <c r="R689" s="259"/>
      <c r="S689" s="259"/>
      <c r="T689" s="260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61" t="s">
        <v>201</v>
      </c>
      <c r="AU689" s="261" t="s">
        <v>212</v>
      </c>
      <c r="AV689" s="13" t="s">
        <v>81</v>
      </c>
      <c r="AW689" s="13" t="s">
        <v>30</v>
      </c>
      <c r="AX689" s="13" t="s">
        <v>73</v>
      </c>
      <c r="AY689" s="261" t="s">
        <v>191</v>
      </c>
    </row>
    <row r="690" s="13" customFormat="1">
      <c r="A690" s="13"/>
      <c r="B690" s="252"/>
      <c r="C690" s="253"/>
      <c r="D690" s="248" t="s">
        <v>201</v>
      </c>
      <c r="E690" s="254" t="s">
        <v>1</v>
      </c>
      <c r="F690" s="255" t="s">
        <v>3161</v>
      </c>
      <c r="G690" s="253"/>
      <c r="H690" s="254" t="s">
        <v>1</v>
      </c>
      <c r="I690" s="256"/>
      <c r="J690" s="253"/>
      <c r="K690" s="253"/>
      <c r="L690" s="257"/>
      <c r="M690" s="258"/>
      <c r="N690" s="259"/>
      <c r="O690" s="259"/>
      <c r="P690" s="259"/>
      <c r="Q690" s="259"/>
      <c r="R690" s="259"/>
      <c r="S690" s="259"/>
      <c r="T690" s="260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61" t="s">
        <v>201</v>
      </c>
      <c r="AU690" s="261" t="s">
        <v>212</v>
      </c>
      <c r="AV690" s="13" t="s">
        <v>81</v>
      </c>
      <c r="AW690" s="13" t="s">
        <v>30</v>
      </c>
      <c r="AX690" s="13" t="s">
        <v>73</v>
      </c>
      <c r="AY690" s="261" t="s">
        <v>191</v>
      </c>
    </row>
    <row r="691" s="14" customFormat="1">
      <c r="A691" s="14"/>
      <c r="B691" s="262"/>
      <c r="C691" s="263"/>
      <c r="D691" s="248" t="s">
        <v>201</v>
      </c>
      <c r="E691" s="264" t="s">
        <v>1</v>
      </c>
      <c r="F691" s="265" t="s">
        <v>3162</v>
      </c>
      <c r="G691" s="263"/>
      <c r="H691" s="266">
        <v>48.399999999999999</v>
      </c>
      <c r="I691" s="267"/>
      <c r="J691" s="263"/>
      <c r="K691" s="263"/>
      <c r="L691" s="268"/>
      <c r="M691" s="269"/>
      <c r="N691" s="270"/>
      <c r="O691" s="270"/>
      <c r="P691" s="270"/>
      <c r="Q691" s="270"/>
      <c r="R691" s="270"/>
      <c r="S691" s="270"/>
      <c r="T691" s="271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72" t="s">
        <v>201</v>
      </c>
      <c r="AU691" s="272" t="s">
        <v>212</v>
      </c>
      <c r="AV691" s="14" t="s">
        <v>83</v>
      </c>
      <c r="AW691" s="14" t="s">
        <v>30</v>
      </c>
      <c r="AX691" s="14" t="s">
        <v>73</v>
      </c>
      <c r="AY691" s="272" t="s">
        <v>191</v>
      </c>
    </row>
    <row r="692" s="15" customFormat="1">
      <c r="A692" s="15"/>
      <c r="B692" s="273"/>
      <c r="C692" s="274"/>
      <c r="D692" s="248" t="s">
        <v>201</v>
      </c>
      <c r="E692" s="275" t="s">
        <v>1</v>
      </c>
      <c r="F692" s="276" t="s">
        <v>205</v>
      </c>
      <c r="G692" s="274"/>
      <c r="H692" s="277">
        <v>48.399999999999999</v>
      </c>
      <c r="I692" s="278"/>
      <c r="J692" s="274"/>
      <c r="K692" s="274"/>
      <c r="L692" s="279"/>
      <c r="M692" s="280"/>
      <c r="N692" s="281"/>
      <c r="O692" s="281"/>
      <c r="P692" s="281"/>
      <c r="Q692" s="281"/>
      <c r="R692" s="281"/>
      <c r="S692" s="281"/>
      <c r="T692" s="282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83" t="s">
        <v>201</v>
      </c>
      <c r="AU692" s="283" t="s">
        <v>212</v>
      </c>
      <c r="AV692" s="15" t="s">
        <v>198</v>
      </c>
      <c r="AW692" s="15" t="s">
        <v>30</v>
      </c>
      <c r="AX692" s="15" t="s">
        <v>81</v>
      </c>
      <c r="AY692" s="283" t="s">
        <v>191</v>
      </c>
    </row>
    <row r="693" s="2" customFormat="1" ht="21.75" customHeight="1">
      <c r="A693" s="39"/>
      <c r="B693" s="40"/>
      <c r="C693" s="236" t="s">
        <v>840</v>
      </c>
      <c r="D693" s="236" t="s">
        <v>194</v>
      </c>
      <c r="E693" s="237" t="s">
        <v>3192</v>
      </c>
      <c r="F693" s="238" t="s">
        <v>3193</v>
      </c>
      <c r="G693" s="239" t="s">
        <v>314</v>
      </c>
      <c r="H693" s="240">
        <v>94.200000000000003</v>
      </c>
      <c r="I693" s="241"/>
      <c r="J693" s="240">
        <f>ROUND(I693*H693,2)</f>
        <v>0</v>
      </c>
      <c r="K693" s="238" t="s">
        <v>275</v>
      </c>
      <c r="L693" s="45"/>
      <c r="M693" s="242" t="s">
        <v>1</v>
      </c>
      <c r="N693" s="243" t="s">
        <v>38</v>
      </c>
      <c r="O693" s="92"/>
      <c r="P693" s="244">
        <f>O693*H693</f>
        <v>0</v>
      </c>
      <c r="Q693" s="244">
        <v>0.00012999999999999999</v>
      </c>
      <c r="R693" s="244">
        <f>Q693*H693</f>
        <v>0.012246</v>
      </c>
      <c r="S693" s="244">
        <v>0</v>
      </c>
      <c r="T693" s="245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46" t="s">
        <v>198</v>
      </c>
      <c r="AT693" s="246" t="s">
        <v>194</v>
      </c>
      <c r="AU693" s="246" t="s">
        <v>212</v>
      </c>
      <c r="AY693" s="18" t="s">
        <v>191</v>
      </c>
      <c r="BE693" s="247">
        <f>IF(N693="základní",J693,0)</f>
        <v>0</v>
      </c>
      <c r="BF693" s="247">
        <f>IF(N693="snížená",J693,0)</f>
        <v>0</v>
      </c>
      <c r="BG693" s="247">
        <f>IF(N693="zákl. přenesená",J693,0)</f>
        <v>0</v>
      </c>
      <c r="BH693" s="247">
        <f>IF(N693="sníž. přenesená",J693,0)</f>
        <v>0</v>
      </c>
      <c r="BI693" s="247">
        <f>IF(N693="nulová",J693,0)</f>
        <v>0</v>
      </c>
      <c r="BJ693" s="18" t="s">
        <v>81</v>
      </c>
      <c r="BK693" s="247">
        <f>ROUND(I693*H693,2)</f>
        <v>0</v>
      </c>
      <c r="BL693" s="18" t="s">
        <v>198</v>
      </c>
      <c r="BM693" s="246" t="s">
        <v>3194</v>
      </c>
    </row>
    <row r="694" s="2" customFormat="1">
      <c r="A694" s="39"/>
      <c r="B694" s="40"/>
      <c r="C694" s="41"/>
      <c r="D694" s="248" t="s">
        <v>200</v>
      </c>
      <c r="E694" s="41"/>
      <c r="F694" s="249" t="s">
        <v>3193</v>
      </c>
      <c r="G694" s="41"/>
      <c r="H694" s="41"/>
      <c r="I694" s="145"/>
      <c r="J694" s="41"/>
      <c r="K694" s="41"/>
      <c r="L694" s="45"/>
      <c r="M694" s="250"/>
      <c r="N694" s="251"/>
      <c r="O694" s="92"/>
      <c r="P694" s="92"/>
      <c r="Q694" s="92"/>
      <c r="R694" s="92"/>
      <c r="S694" s="92"/>
      <c r="T694" s="93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T694" s="18" t="s">
        <v>200</v>
      </c>
      <c r="AU694" s="18" t="s">
        <v>212</v>
      </c>
    </row>
    <row r="695" s="13" customFormat="1">
      <c r="A695" s="13"/>
      <c r="B695" s="252"/>
      <c r="C695" s="253"/>
      <c r="D695" s="248" t="s">
        <v>201</v>
      </c>
      <c r="E695" s="254" t="s">
        <v>1</v>
      </c>
      <c r="F695" s="255" t="s">
        <v>3184</v>
      </c>
      <c r="G695" s="253"/>
      <c r="H695" s="254" t="s">
        <v>1</v>
      </c>
      <c r="I695" s="256"/>
      <c r="J695" s="253"/>
      <c r="K695" s="253"/>
      <c r="L695" s="257"/>
      <c r="M695" s="258"/>
      <c r="N695" s="259"/>
      <c r="O695" s="259"/>
      <c r="P695" s="259"/>
      <c r="Q695" s="259"/>
      <c r="R695" s="259"/>
      <c r="S695" s="259"/>
      <c r="T695" s="260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61" t="s">
        <v>201</v>
      </c>
      <c r="AU695" s="261" t="s">
        <v>212</v>
      </c>
      <c r="AV695" s="13" t="s">
        <v>81</v>
      </c>
      <c r="AW695" s="13" t="s">
        <v>30</v>
      </c>
      <c r="AX695" s="13" t="s">
        <v>73</v>
      </c>
      <c r="AY695" s="261" t="s">
        <v>191</v>
      </c>
    </row>
    <row r="696" s="13" customFormat="1">
      <c r="A696" s="13"/>
      <c r="B696" s="252"/>
      <c r="C696" s="253"/>
      <c r="D696" s="248" t="s">
        <v>201</v>
      </c>
      <c r="E696" s="254" t="s">
        <v>1</v>
      </c>
      <c r="F696" s="255" t="s">
        <v>3166</v>
      </c>
      <c r="G696" s="253"/>
      <c r="H696" s="254" t="s">
        <v>1</v>
      </c>
      <c r="I696" s="256"/>
      <c r="J696" s="253"/>
      <c r="K696" s="253"/>
      <c r="L696" s="257"/>
      <c r="M696" s="258"/>
      <c r="N696" s="259"/>
      <c r="O696" s="259"/>
      <c r="P696" s="259"/>
      <c r="Q696" s="259"/>
      <c r="R696" s="259"/>
      <c r="S696" s="259"/>
      <c r="T696" s="260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61" t="s">
        <v>201</v>
      </c>
      <c r="AU696" s="261" t="s">
        <v>212</v>
      </c>
      <c r="AV696" s="13" t="s">
        <v>81</v>
      </c>
      <c r="AW696" s="13" t="s">
        <v>30</v>
      </c>
      <c r="AX696" s="13" t="s">
        <v>73</v>
      </c>
      <c r="AY696" s="261" t="s">
        <v>191</v>
      </c>
    </row>
    <row r="697" s="14" customFormat="1">
      <c r="A697" s="14"/>
      <c r="B697" s="262"/>
      <c r="C697" s="263"/>
      <c r="D697" s="248" t="s">
        <v>201</v>
      </c>
      <c r="E697" s="264" t="s">
        <v>1</v>
      </c>
      <c r="F697" s="265" t="s">
        <v>3167</v>
      </c>
      <c r="G697" s="263"/>
      <c r="H697" s="266">
        <v>94.200000000000003</v>
      </c>
      <c r="I697" s="267"/>
      <c r="J697" s="263"/>
      <c r="K697" s="263"/>
      <c r="L697" s="268"/>
      <c r="M697" s="269"/>
      <c r="N697" s="270"/>
      <c r="O697" s="270"/>
      <c r="P697" s="270"/>
      <c r="Q697" s="270"/>
      <c r="R697" s="270"/>
      <c r="S697" s="270"/>
      <c r="T697" s="271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72" t="s">
        <v>201</v>
      </c>
      <c r="AU697" s="272" t="s">
        <v>212</v>
      </c>
      <c r="AV697" s="14" t="s">
        <v>83</v>
      </c>
      <c r="AW697" s="14" t="s">
        <v>30</v>
      </c>
      <c r="AX697" s="14" t="s">
        <v>73</v>
      </c>
      <c r="AY697" s="272" t="s">
        <v>191</v>
      </c>
    </row>
    <row r="698" s="15" customFormat="1">
      <c r="A698" s="15"/>
      <c r="B698" s="273"/>
      <c r="C698" s="274"/>
      <c r="D698" s="248" t="s">
        <v>201</v>
      </c>
      <c r="E698" s="275" t="s">
        <v>1</v>
      </c>
      <c r="F698" s="276" t="s">
        <v>205</v>
      </c>
      <c r="G698" s="274"/>
      <c r="H698" s="277">
        <v>94.200000000000003</v>
      </c>
      <c r="I698" s="278"/>
      <c r="J698" s="274"/>
      <c r="K698" s="274"/>
      <c r="L698" s="279"/>
      <c r="M698" s="280"/>
      <c r="N698" s="281"/>
      <c r="O698" s="281"/>
      <c r="P698" s="281"/>
      <c r="Q698" s="281"/>
      <c r="R698" s="281"/>
      <c r="S698" s="281"/>
      <c r="T698" s="282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83" t="s">
        <v>201</v>
      </c>
      <c r="AU698" s="283" t="s">
        <v>212</v>
      </c>
      <c r="AV698" s="15" t="s">
        <v>198</v>
      </c>
      <c r="AW698" s="15" t="s">
        <v>30</v>
      </c>
      <c r="AX698" s="15" t="s">
        <v>81</v>
      </c>
      <c r="AY698" s="283" t="s">
        <v>191</v>
      </c>
    </row>
    <row r="699" s="2" customFormat="1" ht="21.75" customHeight="1">
      <c r="A699" s="39"/>
      <c r="B699" s="40"/>
      <c r="C699" s="236" t="s">
        <v>847</v>
      </c>
      <c r="D699" s="236" t="s">
        <v>194</v>
      </c>
      <c r="E699" s="237" t="s">
        <v>855</v>
      </c>
      <c r="F699" s="238" t="s">
        <v>856</v>
      </c>
      <c r="G699" s="239" t="s">
        <v>197</v>
      </c>
      <c r="H699" s="240">
        <v>50.799999999999997</v>
      </c>
      <c r="I699" s="241"/>
      <c r="J699" s="240">
        <f>ROUND(I699*H699,2)</f>
        <v>0</v>
      </c>
      <c r="K699" s="238" t="s">
        <v>275</v>
      </c>
      <c r="L699" s="45"/>
      <c r="M699" s="242" t="s">
        <v>1</v>
      </c>
      <c r="N699" s="243" t="s">
        <v>38</v>
      </c>
      <c r="O699" s="92"/>
      <c r="P699" s="244">
        <f>O699*H699</f>
        <v>0</v>
      </c>
      <c r="Q699" s="244">
        <v>0.0016000000000000001</v>
      </c>
      <c r="R699" s="244">
        <f>Q699*H699</f>
        <v>0.081280000000000005</v>
      </c>
      <c r="S699" s="244">
        <v>0</v>
      </c>
      <c r="T699" s="245">
        <f>S699*H699</f>
        <v>0</v>
      </c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R699" s="246" t="s">
        <v>198</v>
      </c>
      <c r="AT699" s="246" t="s">
        <v>194</v>
      </c>
      <c r="AU699" s="246" t="s">
        <v>212</v>
      </c>
      <c r="AY699" s="18" t="s">
        <v>191</v>
      </c>
      <c r="BE699" s="247">
        <f>IF(N699="základní",J699,0)</f>
        <v>0</v>
      </c>
      <c r="BF699" s="247">
        <f>IF(N699="snížená",J699,0)</f>
        <v>0</v>
      </c>
      <c r="BG699" s="247">
        <f>IF(N699="zákl. přenesená",J699,0)</f>
        <v>0</v>
      </c>
      <c r="BH699" s="247">
        <f>IF(N699="sníž. přenesená",J699,0)</f>
        <v>0</v>
      </c>
      <c r="BI699" s="247">
        <f>IF(N699="nulová",J699,0)</f>
        <v>0</v>
      </c>
      <c r="BJ699" s="18" t="s">
        <v>81</v>
      </c>
      <c r="BK699" s="247">
        <f>ROUND(I699*H699,2)</f>
        <v>0</v>
      </c>
      <c r="BL699" s="18" t="s">
        <v>198</v>
      </c>
      <c r="BM699" s="246" t="s">
        <v>3195</v>
      </c>
    </row>
    <row r="700" s="2" customFormat="1">
      <c r="A700" s="39"/>
      <c r="B700" s="40"/>
      <c r="C700" s="41"/>
      <c r="D700" s="248" t="s">
        <v>200</v>
      </c>
      <c r="E700" s="41"/>
      <c r="F700" s="249" t="s">
        <v>856</v>
      </c>
      <c r="G700" s="41"/>
      <c r="H700" s="41"/>
      <c r="I700" s="145"/>
      <c r="J700" s="41"/>
      <c r="K700" s="41"/>
      <c r="L700" s="45"/>
      <c r="M700" s="250"/>
      <c r="N700" s="251"/>
      <c r="O700" s="92"/>
      <c r="P700" s="92"/>
      <c r="Q700" s="92"/>
      <c r="R700" s="92"/>
      <c r="S700" s="92"/>
      <c r="T700" s="93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T700" s="18" t="s">
        <v>200</v>
      </c>
      <c r="AU700" s="18" t="s">
        <v>212</v>
      </c>
    </row>
    <row r="701" s="13" customFormat="1">
      <c r="A701" s="13"/>
      <c r="B701" s="252"/>
      <c r="C701" s="253"/>
      <c r="D701" s="248" t="s">
        <v>201</v>
      </c>
      <c r="E701" s="254" t="s">
        <v>1</v>
      </c>
      <c r="F701" s="255" t="s">
        <v>3184</v>
      </c>
      <c r="G701" s="253"/>
      <c r="H701" s="254" t="s">
        <v>1</v>
      </c>
      <c r="I701" s="256"/>
      <c r="J701" s="253"/>
      <c r="K701" s="253"/>
      <c r="L701" s="257"/>
      <c r="M701" s="258"/>
      <c r="N701" s="259"/>
      <c r="O701" s="259"/>
      <c r="P701" s="259"/>
      <c r="Q701" s="259"/>
      <c r="R701" s="259"/>
      <c r="S701" s="259"/>
      <c r="T701" s="260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61" t="s">
        <v>201</v>
      </c>
      <c r="AU701" s="261" t="s">
        <v>212</v>
      </c>
      <c r="AV701" s="13" t="s">
        <v>81</v>
      </c>
      <c r="AW701" s="13" t="s">
        <v>30</v>
      </c>
      <c r="AX701" s="13" t="s">
        <v>73</v>
      </c>
      <c r="AY701" s="261" t="s">
        <v>191</v>
      </c>
    </row>
    <row r="702" s="13" customFormat="1">
      <c r="A702" s="13"/>
      <c r="B702" s="252"/>
      <c r="C702" s="253"/>
      <c r="D702" s="248" t="s">
        <v>201</v>
      </c>
      <c r="E702" s="254" t="s">
        <v>1</v>
      </c>
      <c r="F702" s="255" t="s">
        <v>3178</v>
      </c>
      <c r="G702" s="253"/>
      <c r="H702" s="254" t="s">
        <v>1</v>
      </c>
      <c r="I702" s="256"/>
      <c r="J702" s="253"/>
      <c r="K702" s="253"/>
      <c r="L702" s="257"/>
      <c r="M702" s="258"/>
      <c r="N702" s="259"/>
      <c r="O702" s="259"/>
      <c r="P702" s="259"/>
      <c r="Q702" s="259"/>
      <c r="R702" s="259"/>
      <c r="S702" s="259"/>
      <c r="T702" s="260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61" t="s">
        <v>201</v>
      </c>
      <c r="AU702" s="261" t="s">
        <v>212</v>
      </c>
      <c r="AV702" s="13" t="s">
        <v>81</v>
      </c>
      <c r="AW702" s="13" t="s">
        <v>30</v>
      </c>
      <c r="AX702" s="13" t="s">
        <v>73</v>
      </c>
      <c r="AY702" s="261" t="s">
        <v>191</v>
      </c>
    </row>
    <row r="703" s="13" customFormat="1">
      <c r="A703" s="13"/>
      <c r="B703" s="252"/>
      <c r="C703" s="253"/>
      <c r="D703" s="248" t="s">
        <v>201</v>
      </c>
      <c r="E703" s="254" t="s">
        <v>1</v>
      </c>
      <c r="F703" s="255" t="s">
        <v>3179</v>
      </c>
      <c r="G703" s="253"/>
      <c r="H703" s="254" t="s">
        <v>1</v>
      </c>
      <c r="I703" s="256"/>
      <c r="J703" s="253"/>
      <c r="K703" s="253"/>
      <c r="L703" s="257"/>
      <c r="M703" s="258"/>
      <c r="N703" s="259"/>
      <c r="O703" s="259"/>
      <c r="P703" s="259"/>
      <c r="Q703" s="259"/>
      <c r="R703" s="259"/>
      <c r="S703" s="259"/>
      <c r="T703" s="260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61" t="s">
        <v>201</v>
      </c>
      <c r="AU703" s="261" t="s">
        <v>212</v>
      </c>
      <c r="AV703" s="13" t="s">
        <v>81</v>
      </c>
      <c r="AW703" s="13" t="s">
        <v>30</v>
      </c>
      <c r="AX703" s="13" t="s">
        <v>73</v>
      </c>
      <c r="AY703" s="261" t="s">
        <v>191</v>
      </c>
    </row>
    <row r="704" s="14" customFormat="1">
      <c r="A704" s="14"/>
      <c r="B704" s="262"/>
      <c r="C704" s="263"/>
      <c r="D704" s="248" t="s">
        <v>201</v>
      </c>
      <c r="E704" s="264" t="s">
        <v>1</v>
      </c>
      <c r="F704" s="265" t="s">
        <v>3196</v>
      </c>
      <c r="G704" s="263"/>
      <c r="H704" s="266">
        <v>50.799999999999997</v>
      </c>
      <c r="I704" s="267"/>
      <c r="J704" s="263"/>
      <c r="K704" s="263"/>
      <c r="L704" s="268"/>
      <c r="M704" s="269"/>
      <c r="N704" s="270"/>
      <c r="O704" s="270"/>
      <c r="P704" s="270"/>
      <c r="Q704" s="270"/>
      <c r="R704" s="270"/>
      <c r="S704" s="270"/>
      <c r="T704" s="271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72" t="s">
        <v>201</v>
      </c>
      <c r="AU704" s="272" t="s">
        <v>212</v>
      </c>
      <c r="AV704" s="14" t="s">
        <v>83</v>
      </c>
      <c r="AW704" s="14" t="s">
        <v>30</v>
      </c>
      <c r="AX704" s="14" t="s">
        <v>73</v>
      </c>
      <c r="AY704" s="272" t="s">
        <v>191</v>
      </c>
    </row>
    <row r="705" s="15" customFormat="1">
      <c r="A705" s="15"/>
      <c r="B705" s="273"/>
      <c r="C705" s="274"/>
      <c r="D705" s="248" t="s">
        <v>201</v>
      </c>
      <c r="E705" s="275" t="s">
        <v>1</v>
      </c>
      <c r="F705" s="276" t="s">
        <v>205</v>
      </c>
      <c r="G705" s="274"/>
      <c r="H705" s="277">
        <v>50.799999999999997</v>
      </c>
      <c r="I705" s="278"/>
      <c r="J705" s="274"/>
      <c r="K705" s="274"/>
      <c r="L705" s="279"/>
      <c r="M705" s="280"/>
      <c r="N705" s="281"/>
      <c r="O705" s="281"/>
      <c r="P705" s="281"/>
      <c r="Q705" s="281"/>
      <c r="R705" s="281"/>
      <c r="S705" s="281"/>
      <c r="T705" s="282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83" t="s">
        <v>201</v>
      </c>
      <c r="AU705" s="283" t="s">
        <v>212</v>
      </c>
      <c r="AV705" s="15" t="s">
        <v>198</v>
      </c>
      <c r="AW705" s="15" t="s">
        <v>30</v>
      </c>
      <c r="AX705" s="15" t="s">
        <v>81</v>
      </c>
      <c r="AY705" s="283" t="s">
        <v>191</v>
      </c>
    </row>
    <row r="706" s="2" customFormat="1" ht="21.75" customHeight="1">
      <c r="A706" s="39"/>
      <c r="B706" s="40"/>
      <c r="C706" s="236" t="s">
        <v>854</v>
      </c>
      <c r="D706" s="236" t="s">
        <v>194</v>
      </c>
      <c r="E706" s="237" t="s">
        <v>3197</v>
      </c>
      <c r="F706" s="238" t="s">
        <v>663</v>
      </c>
      <c r="G706" s="239" t="s">
        <v>314</v>
      </c>
      <c r="H706" s="240">
        <v>421.89999999999998</v>
      </c>
      <c r="I706" s="241"/>
      <c r="J706" s="240">
        <f>ROUND(I706*H706,2)</f>
        <v>0</v>
      </c>
      <c r="K706" s="238" t="s">
        <v>1</v>
      </c>
      <c r="L706" s="45"/>
      <c r="M706" s="242" t="s">
        <v>1</v>
      </c>
      <c r="N706" s="243" t="s">
        <v>38</v>
      </c>
      <c r="O706" s="92"/>
      <c r="P706" s="244">
        <f>O706*H706</f>
        <v>0</v>
      </c>
      <c r="Q706" s="244">
        <v>1.0000000000000001E-05</v>
      </c>
      <c r="R706" s="244">
        <f>Q706*H706</f>
        <v>0.0042190000000000005</v>
      </c>
      <c r="S706" s="244">
        <v>0</v>
      </c>
      <c r="T706" s="245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46" t="s">
        <v>198</v>
      </c>
      <c r="AT706" s="246" t="s">
        <v>194</v>
      </c>
      <c r="AU706" s="246" t="s">
        <v>212</v>
      </c>
      <c r="AY706" s="18" t="s">
        <v>191</v>
      </c>
      <c r="BE706" s="247">
        <f>IF(N706="základní",J706,0)</f>
        <v>0</v>
      </c>
      <c r="BF706" s="247">
        <f>IF(N706="snížená",J706,0)</f>
        <v>0</v>
      </c>
      <c r="BG706" s="247">
        <f>IF(N706="zákl. přenesená",J706,0)</f>
        <v>0</v>
      </c>
      <c r="BH706" s="247">
        <f>IF(N706="sníž. přenesená",J706,0)</f>
        <v>0</v>
      </c>
      <c r="BI706" s="247">
        <f>IF(N706="nulová",J706,0)</f>
        <v>0</v>
      </c>
      <c r="BJ706" s="18" t="s">
        <v>81</v>
      </c>
      <c r="BK706" s="247">
        <f>ROUND(I706*H706,2)</f>
        <v>0</v>
      </c>
      <c r="BL706" s="18" t="s">
        <v>198</v>
      </c>
      <c r="BM706" s="246" t="s">
        <v>3198</v>
      </c>
    </row>
    <row r="707" s="2" customFormat="1">
      <c r="A707" s="39"/>
      <c r="B707" s="40"/>
      <c r="C707" s="41"/>
      <c r="D707" s="248" t="s">
        <v>200</v>
      </c>
      <c r="E707" s="41"/>
      <c r="F707" s="249" t="s">
        <v>663</v>
      </c>
      <c r="G707" s="41"/>
      <c r="H707" s="41"/>
      <c r="I707" s="145"/>
      <c r="J707" s="41"/>
      <c r="K707" s="41"/>
      <c r="L707" s="45"/>
      <c r="M707" s="250"/>
      <c r="N707" s="251"/>
      <c r="O707" s="92"/>
      <c r="P707" s="92"/>
      <c r="Q707" s="92"/>
      <c r="R707" s="92"/>
      <c r="S707" s="92"/>
      <c r="T707" s="93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18" t="s">
        <v>200</v>
      </c>
      <c r="AU707" s="18" t="s">
        <v>212</v>
      </c>
    </row>
    <row r="708" s="13" customFormat="1">
      <c r="A708" s="13"/>
      <c r="B708" s="252"/>
      <c r="C708" s="253"/>
      <c r="D708" s="248" t="s">
        <v>201</v>
      </c>
      <c r="E708" s="254" t="s">
        <v>1</v>
      </c>
      <c r="F708" s="255" t="s">
        <v>3199</v>
      </c>
      <c r="G708" s="253"/>
      <c r="H708" s="254" t="s">
        <v>1</v>
      </c>
      <c r="I708" s="256"/>
      <c r="J708" s="253"/>
      <c r="K708" s="253"/>
      <c r="L708" s="257"/>
      <c r="M708" s="258"/>
      <c r="N708" s="259"/>
      <c r="O708" s="259"/>
      <c r="P708" s="259"/>
      <c r="Q708" s="259"/>
      <c r="R708" s="259"/>
      <c r="S708" s="259"/>
      <c r="T708" s="260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61" t="s">
        <v>201</v>
      </c>
      <c r="AU708" s="261" t="s">
        <v>212</v>
      </c>
      <c r="AV708" s="13" t="s">
        <v>81</v>
      </c>
      <c r="AW708" s="13" t="s">
        <v>30</v>
      </c>
      <c r="AX708" s="13" t="s">
        <v>73</v>
      </c>
      <c r="AY708" s="261" t="s">
        <v>191</v>
      </c>
    </row>
    <row r="709" s="14" customFormat="1">
      <c r="A709" s="14"/>
      <c r="B709" s="262"/>
      <c r="C709" s="263"/>
      <c r="D709" s="248" t="s">
        <v>201</v>
      </c>
      <c r="E709" s="264" t="s">
        <v>1</v>
      </c>
      <c r="F709" s="265" t="s">
        <v>2868</v>
      </c>
      <c r="G709" s="263"/>
      <c r="H709" s="266">
        <v>406.30000000000001</v>
      </c>
      <c r="I709" s="267"/>
      <c r="J709" s="263"/>
      <c r="K709" s="263"/>
      <c r="L709" s="268"/>
      <c r="M709" s="269"/>
      <c r="N709" s="270"/>
      <c r="O709" s="270"/>
      <c r="P709" s="270"/>
      <c r="Q709" s="270"/>
      <c r="R709" s="270"/>
      <c r="S709" s="270"/>
      <c r="T709" s="271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72" t="s">
        <v>201</v>
      </c>
      <c r="AU709" s="272" t="s">
        <v>212</v>
      </c>
      <c r="AV709" s="14" t="s">
        <v>83</v>
      </c>
      <c r="AW709" s="14" t="s">
        <v>30</v>
      </c>
      <c r="AX709" s="14" t="s">
        <v>73</v>
      </c>
      <c r="AY709" s="272" t="s">
        <v>191</v>
      </c>
    </row>
    <row r="710" s="13" customFormat="1">
      <c r="A710" s="13"/>
      <c r="B710" s="252"/>
      <c r="C710" s="253"/>
      <c r="D710" s="248" t="s">
        <v>201</v>
      </c>
      <c r="E710" s="254" t="s">
        <v>1</v>
      </c>
      <c r="F710" s="255" t="s">
        <v>3200</v>
      </c>
      <c r="G710" s="253"/>
      <c r="H710" s="254" t="s">
        <v>1</v>
      </c>
      <c r="I710" s="256"/>
      <c r="J710" s="253"/>
      <c r="K710" s="253"/>
      <c r="L710" s="257"/>
      <c r="M710" s="258"/>
      <c r="N710" s="259"/>
      <c r="O710" s="259"/>
      <c r="P710" s="259"/>
      <c r="Q710" s="259"/>
      <c r="R710" s="259"/>
      <c r="S710" s="259"/>
      <c r="T710" s="260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61" t="s">
        <v>201</v>
      </c>
      <c r="AU710" s="261" t="s">
        <v>212</v>
      </c>
      <c r="AV710" s="13" t="s">
        <v>81</v>
      </c>
      <c r="AW710" s="13" t="s">
        <v>30</v>
      </c>
      <c r="AX710" s="13" t="s">
        <v>73</v>
      </c>
      <c r="AY710" s="261" t="s">
        <v>191</v>
      </c>
    </row>
    <row r="711" s="14" customFormat="1">
      <c r="A711" s="14"/>
      <c r="B711" s="262"/>
      <c r="C711" s="263"/>
      <c r="D711" s="248" t="s">
        <v>201</v>
      </c>
      <c r="E711" s="264" t="s">
        <v>1</v>
      </c>
      <c r="F711" s="265" t="s">
        <v>3201</v>
      </c>
      <c r="G711" s="263"/>
      <c r="H711" s="266">
        <v>15.6</v>
      </c>
      <c r="I711" s="267"/>
      <c r="J711" s="263"/>
      <c r="K711" s="263"/>
      <c r="L711" s="268"/>
      <c r="M711" s="269"/>
      <c r="N711" s="270"/>
      <c r="O711" s="270"/>
      <c r="P711" s="270"/>
      <c r="Q711" s="270"/>
      <c r="R711" s="270"/>
      <c r="S711" s="270"/>
      <c r="T711" s="271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72" t="s">
        <v>201</v>
      </c>
      <c r="AU711" s="272" t="s">
        <v>212</v>
      </c>
      <c r="AV711" s="14" t="s">
        <v>83</v>
      </c>
      <c r="AW711" s="14" t="s">
        <v>30</v>
      </c>
      <c r="AX711" s="14" t="s">
        <v>73</v>
      </c>
      <c r="AY711" s="272" t="s">
        <v>191</v>
      </c>
    </row>
    <row r="712" s="15" customFormat="1">
      <c r="A712" s="15"/>
      <c r="B712" s="273"/>
      <c r="C712" s="274"/>
      <c r="D712" s="248" t="s">
        <v>201</v>
      </c>
      <c r="E712" s="275" t="s">
        <v>1</v>
      </c>
      <c r="F712" s="276" t="s">
        <v>205</v>
      </c>
      <c r="G712" s="274"/>
      <c r="H712" s="277">
        <v>421.90000000000003</v>
      </c>
      <c r="I712" s="278"/>
      <c r="J712" s="274"/>
      <c r="K712" s="274"/>
      <c r="L712" s="279"/>
      <c r="M712" s="280"/>
      <c r="N712" s="281"/>
      <c r="O712" s="281"/>
      <c r="P712" s="281"/>
      <c r="Q712" s="281"/>
      <c r="R712" s="281"/>
      <c r="S712" s="281"/>
      <c r="T712" s="282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T712" s="283" t="s">
        <v>201</v>
      </c>
      <c r="AU712" s="283" t="s">
        <v>212</v>
      </c>
      <c r="AV712" s="15" t="s">
        <v>198</v>
      </c>
      <c r="AW712" s="15" t="s">
        <v>30</v>
      </c>
      <c r="AX712" s="15" t="s">
        <v>81</v>
      </c>
      <c r="AY712" s="283" t="s">
        <v>191</v>
      </c>
    </row>
    <row r="713" s="2" customFormat="1" ht="21.75" customHeight="1">
      <c r="A713" s="39"/>
      <c r="B713" s="40"/>
      <c r="C713" s="236" t="s">
        <v>859</v>
      </c>
      <c r="D713" s="236" t="s">
        <v>194</v>
      </c>
      <c r="E713" s="237" t="s">
        <v>3202</v>
      </c>
      <c r="F713" s="238" t="s">
        <v>3203</v>
      </c>
      <c r="G713" s="239" t="s">
        <v>314</v>
      </c>
      <c r="H713" s="240">
        <v>421.89999999999998</v>
      </c>
      <c r="I713" s="241"/>
      <c r="J713" s="240">
        <f>ROUND(I713*H713,2)</f>
        <v>0</v>
      </c>
      <c r="K713" s="238" t="s">
        <v>1</v>
      </c>
      <c r="L713" s="45"/>
      <c r="M713" s="242" t="s">
        <v>1</v>
      </c>
      <c r="N713" s="243" t="s">
        <v>38</v>
      </c>
      <c r="O713" s="92"/>
      <c r="P713" s="244">
        <f>O713*H713</f>
        <v>0</v>
      </c>
      <c r="Q713" s="244">
        <v>0.00088000000000000003</v>
      </c>
      <c r="R713" s="244">
        <f>Q713*H713</f>
        <v>0.37127199999999999</v>
      </c>
      <c r="S713" s="244">
        <v>0</v>
      </c>
      <c r="T713" s="245">
        <f>S713*H713</f>
        <v>0</v>
      </c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R713" s="246" t="s">
        <v>198</v>
      </c>
      <c r="AT713" s="246" t="s">
        <v>194</v>
      </c>
      <c r="AU713" s="246" t="s">
        <v>212</v>
      </c>
      <c r="AY713" s="18" t="s">
        <v>191</v>
      </c>
      <c r="BE713" s="247">
        <f>IF(N713="základní",J713,0)</f>
        <v>0</v>
      </c>
      <c r="BF713" s="247">
        <f>IF(N713="snížená",J713,0)</f>
        <v>0</v>
      </c>
      <c r="BG713" s="247">
        <f>IF(N713="zákl. přenesená",J713,0)</f>
        <v>0</v>
      </c>
      <c r="BH713" s="247">
        <f>IF(N713="sníž. přenesená",J713,0)</f>
        <v>0</v>
      </c>
      <c r="BI713" s="247">
        <f>IF(N713="nulová",J713,0)</f>
        <v>0</v>
      </c>
      <c r="BJ713" s="18" t="s">
        <v>81</v>
      </c>
      <c r="BK713" s="247">
        <f>ROUND(I713*H713,2)</f>
        <v>0</v>
      </c>
      <c r="BL713" s="18" t="s">
        <v>198</v>
      </c>
      <c r="BM713" s="246" t="s">
        <v>3204</v>
      </c>
    </row>
    <row r="714" s="2" customFormat="1">
      <c r="A714" s="39"/>
      <c r="B714" s="40"/>
      <c r="C714" s="41"/>
      <c r="D714" s="248" t="s">
        <v>200</v>
      </c>
      <c r="E714" s="41"/>
      <c r="F714" s="249" t="s">
        <v>3203</v>
      </c>
      <c r="G714" s="41"/>
      <c r="H714" s="41"/>
      <c r="I714" s="145"/>
      <c r="J714" s="41"/>
      <c r="K714" s="41"/>
      <c r="L714" s="45"/>
      <c r="M714" s="250"/>
      <c r="N714" s="251"/>
      <c r="O714" s="92"/>
      <c r="P714" s="92"/>
      <c r="Q714" s="92"/>
      <c r="R714" s="92"/>
      <c r="S714" s="92"/>
      <c r="T714" s="93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T714" s="18" t="s">
        <v>200</v>
      </c>
      <c r="AU714" s="18" t="s">
        <v>212</v>
      </c>
    </row>
    <row r="715" s="13" customFormat="1">
      <c r="A715" s="13"/>
      <c r="B715" s="252"/>
      <c r="C715" s="253"/>
      <c r="D715" s="248" t="s">
        <v>201</v>
      </c>
      <c r="E715" s="254" t="s">
        <v>1</v>
      </c>
      <c r="F715" s="255" t="s">
        <v>3205</v>
      </c>
      <c r="G715" s="253"/>
      <c r="H715" s="254" t="s">
        <v>1</v>
      </c>
      <c r="I715" s="256"/>
      <c r="J715" s="253"/>
      <c r="K715" s="253"/>
      <c r="L715" s="257"/>
      <c r="M715" s="258"/>
      <c r="N715" s="259"/>
      <c r="O715" s="259"/>
      <c r="P715" s="259"/>
      <c r="Q715" s="259"/>
      <c r="R715" s="259"/>
      <c r="S715" s="259"/>
      <c r="T715" s="260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61" t="s">
        <v>201</v>
      </c>
      <c r="AU715" s="261" t="s">
        <v>212</v>
      </c>
      <c r="AV715" s="13" t="s">
        <v>81</v>
      </c>
      <c r="AW715" s="13" t="s">
        <v>30</v>
      </c>
      <c r="AX715" s="13" t="s">
        <v>73</v>
      </c>
      <c r="AY715" s="261" t="s">
        <v>191</v>
      </c>
    </row>
    <row r="716" s="13" customFormat="1">
      <c r="A716" s="13"/>
      <c r="B716" s="252"/>
      <c r="C716" s="253"/>
      <c r="D716" s="248" t="s">
        <v>201</v>
      </c>
      <c r="E716" s="254" t="s">
        <v>1</v>
      </c>
      <c r="F716" s="255" t="s">
        <v>3206</v>
      </c>
      <c r="G716" s="253"/>
      <c r="H716" s="254" t="s">
        <v>1</v>
      </c>
      <c r="I716" s="256"/>
      <c r="J716" s="253"/>
      <c r="K716" s="253"/>
      <c r="L716" s="257"/>
      <c r="M716" s="258"/>
      <c r="N716" s="259"/>
      <c r="O716" s="259"/>
      <c r="P716" s="259"/>
      <c r="Q716" s="259"/>
      <c r="R716" s="259"/>
      <c r="S716" s="259"/>
      <c r="T716" s="260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61" t="s">
        <v>201</v>
      </c>
      <c r="AU716" s="261" t="s">
        <v>212</v>
      </c>
      <c r="AV716" s="13" t="s">
        <v>81</v>
      </c>
      <c r="AW716" s="13" t="s">
        <v>30</v>
      </c>
      <c r="AX716" s="13" t="s">
        <v>73</v>
      </c>
      <c r="AY716" s="261" t="s">
        <v>191</v>
      </c>
    </row>
    <row r="717" s="14" customFormat="1">
      <c r="A717" s="14"/>
      <c r="B717" s="262"/>
      <c r="C717" s="263"/>
      <c r="D717" s="248" t="s">
        <v>201</v>
      </c>
      <c r="E717" s="264" t="s">
        <v>1</v>
      </c>
      <c r="F717" s="265" t="s">
        <v>2868</v>
      </c>
      <c r="G717" s="263"/>
      <c r="H717" s="266">
        <v>406.30000000000001</v>
      </c>
      <c r="I717" s="267"/>
      <c r="J717" s="263"/>
      <c r="K717" s="263"/>
      <c r="L717" s="268"/>
      <c r="M717" s="269"/>
      <c r="N717" s="270"/>
      <c r="O717" s="270"/>
      <c r="P717" s="270"/>
      <c r="Q717" s="270"/>
      <c r="R717" s="270"/>
      <c r="S717" s="270"/>
      <c r="T717" s="271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72" t="s">
        <v>201</v>
      </c>
      <c r="AU717" s="272" t="s">
        <v>212</v>
      </c>
      <c r="AV717" s="14" t="s">
        <v>83</v>
      </c>
      <c r="AW717" s="14" t="s">
        <v>30</v>
      </c>
      <c r="AX717" s="14" t="s">
        <v>73</v>
      </c>
      <c r="AY717" s="272" t="s">
        <v>191</v>
      </c>
    </row>
    <row r="718" s="13" customFormat="1">
      <c r="A718" s="13"/>
      <c r="B718" s="252"/>
      <c r="C718" s="253"/>
      <c r="D718" s="248" t="s">
        <v>201</v>
      </c>
      <c r="E718" s="254" t="s">
        <v>1</v>
      </c>
      <c r="F718" s="255" t="s">
        <v>3207</v>
      </c>
      <c r="G718" s="253"/>
      <c r="H718" s="254" t="s">
        <v>1</v>
      </c>
      <c r="I718" s="256"/>
      <c r="J718" s="253"/>
      <c r="K718" s="253"/>
      <c r="L718" s="257"/>
      <c r="M718" s="258"/>
      <c r="N718" s="259"/>
      <c r="O718" s="259"/>
      <c r="P718" s="259"/>
      <c r="Q718" s="259"/>
      <c r="R718" s="259"/>
      <c r="S718" s="259"/>
      <c r="T718" s="260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61" t="s">
        <v>201</v>
      </c>
      <c r="AU718" s="261" t="s">
        <v>212</v>
      </c>
      <c r="AV718" s="13" t="s">
        <v>81</v>
      </c>
      <c r="AW718" s="13" t="s">
        <v>30</v>
      </c>
      <c r="AX718" s="13" t="s">
        <v>73</v>
      </c>
      <c r="AY718" s="261" t="s">
        <v>191</v>
      </c>
    </row>
    <row r="719" s="13" customFormat="1">
      <c r="A719" s="13"/>
      <c r="B719" s="252"/>
      <c r="C719" s="253"/>
      <c r="D719" s="248" t="s">
        <v>201</v>
      </c>
      <c r="E719" s="254" t="s">
        <v>1</v>
      </c>
      <c r="F719" s="255" t="s">
        <v>3208</v>
      </c>
      <c r="G719" s="253"/>
      <c r="H719" s="254" t="s">
        <v>1</v>
      </c>
      <c r="I719" s="256"/>
      <c r="J719" s="253"/>
      <c r="K719" s="253"/>
      <c r="L719" s="257"/>
      <c r="M719" s="258"/>
      <c r="N719" s="259"/>
      <c r="O719" s="259"/>
      <c r="P719" s="259"/>
      <c r="Q719" s="259"/>
      <c r="R719" s="259"/>
      <c r="S719" s="259"/>
      <c r="T719" s="260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61" t="s">
        <v>201</v>
      </c>
      <c r="AU719" s="261" t="s">
        <v>212</v>
      </c>
      <c r="AV719" s="13" t="s">
        <v>81</v>
      </c>
      <c r="AW719" s="13" t="s">
        <v>30</v>
      </c>
      <c r="AX719" s="13" t="s">
        <v>73</v>
      </c>
      <c r="AY719" s="261" t="s">
        <v>191</v>
      </c>
    </row>
    <row r="720" s="14" customFormat="1">
      <c r="A720" s="14"/>
      <c r="B720" s="262"/>
      <c r="C720" s="263"/>
      <c r="D720" s="248" t="s">
        <v>201</v>
      </c>
      <c r="E720" s="264" t="s">
        <v>1</v>
      </c>
      <c r="F720" s="265" t="s">
        <v>3201</v>
      </c>
      <c r="G720" s="263"/>
      <c r="H720" s="266">
        <v>15.6</v>
      </c>
      <c r="I720" s="267"/>
      <c r="J720" s="263"/>
      <c r="K720" s="263"/>
      <c r="L720" s="268"/>
      <c r="M720" s="269"/>
      <c r="N720" s="270"/>
      <c r="O720" s="270"/>
      <c r="P720" s="270"/>
      <c r="Q720" s="270"/>
      <c r="R720" s="270"/>
      <c r="S720" s="270"/>
      <c r="T720" s="271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72" t="s">
        <v>201</v>
      </c>
      <c r="AU720" s="272" t="s">
        <v>212</v>
      </c>
      <c r="AV720" s="14" t="s">
        <v>83</v>
      </c>
      <c r="AW720" s="14" t="s">
        <v>30</v>
      </c>
      <c r="AX720" s="14" t="s">
        <v>73</v>
      </c>
      <c r="AY720" s="272" t="s">
        <v>191</v>
      </c>
    </row>
    <row r="721" s="15" customFormat="1">
      <c r="A721" s="15"/>
      <c r="B721" s="273"/>
      <c r="C721" s="274"/>
      <c r="D721" s="248" t="s">
        <v>201</v>
      </c>
      <c r="E721" s="275" t="s">
        <v>1</v>
      </c>
      <c r="F721" s="276" t="s">
        <v>205</v>
      </c>
      <c r="G721" s="274"/>
      <c r="H721" s="277">
        <v>421.90000000000003</v>
      </c>
      <c r="I721" s="278"/>
      <c r="J721" s="274"/>
      <c r="K721" s="274"/>
      <c r="L721" s="279"/>
      <c r="M721" s="280"/>
      <c r="N721" s="281"/>
      <c r="O721" s="281"/>
      <c r="P721" s="281"/>
      <c r="Q721" s="281"/>
      <c r="R721" s="281"/>
      <c r="S721" s="281"/>
      <c r="T721" s="282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83" t="s">
        <v>201</v>
      </c>
      <c r="AU721" s="283" t="s">
        <v>212</v>
      </c>
      <c r="AV721" s="15" t="s">
        <v>198</v>
      </c>
      <c r="AW721" s="15" t="s">
        <v>30</v>
      </c>
      <c r="AX721" s="15" t="s">
        <v>81</v>
      </c>
      <c r="AY721" s="283" t="s">
        <v>191</v>
      </c>
    </row>
    <row r="722" s="2" customFormat="1" ht="21.75" customHeight="1">
      <c r="A722" s="39"/>
      <c r="B722" s="40"/>
      <c r="C722" s="236" t="s">
        <v>740</v>
      </c>
      <c r="D722" s="236" t="s">
        <v>194</v>
      </c>
      <c r="E722" s="237" t="s">
        <v>1025</v>
      </c>
      <c r="F722" s="238" t="s">
        <v>1026</v>
      </c>
      <c r="G722" s="239" t="s">
        <v>370</v>
      </c>
      <c r="H722" s="240">
        <v>15</v>
      </c>
      <c r="I722" s="241"/>
      <c r="J722" s="240">
        <f>ROUND(I722*H722,2)</f>
        <v>0</v>
      </c>
      <c r="K722" s="238" t="s">
        <v>275</v>
      </c>
      <c r="L722" s="45"/>
      <c r="M722" s="242" t="s">
        <v>1</v>
      </c>
      <c r="N722" s="243" t="s">
        <v>38</v>
      </c>
      <c r="O722" s="92"/>
      <c r="P722" s="244">
        <f>O722*H722</f>
        <v>0</v>
      </c>
      <c r="Q722" s="244">
        <v>0</v>
      </c>
      <c r="R722" s="244">
        <f>Q722*H722</f>
        <v>0</v>
      </c>
      <c r="S722" s="244">
        <v>0.082000000000000003</v>
      </c>
      <c r="T722" s="245">
        <f>S722*H722</f>
        <v>1.23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46" t="s">
        <v>198</v>
      </c>
      <c r="AT722" s="246" t="s">
        <v>194</v>
      </c>
      <c r="AU722" s="246" t="s">
        <v>212</v>
      </c>
      <c r="AY722" s="18" t="s">
        <v>191</v>
      </c>
      <c r="BE722" s="247">
        <f>IF(N722="základní",J722,0)</f>
        <v>0</v>
      </c>
      <c r="BF722" s="247">
        <f>IF(N722="snížená",J722,0)</f>
        <v>0</v>
      </c>
      <c r="BG722" s="247">
        <f>IF(N722="zákl. přenesená",J722,0)</f>
        <v>0</v>
      </c>
      <c r="BH722" s="247">
        <f>IF(N722="sníž. přenesená",J722,0)</f>
        <v>0</v>
      </c>
      <c r="BI722" s="247">
        <f>IF(N722="nulová",J722,0)</f>
        <v>0</v>
      </c>
      <c r="BJ722" s="18" t="s">
        <v>81</v>
      </c>
      <c r="BK722" s="247">
        <f>ROUND(I722*H722,2)</f>
        <v>0</v>
      </c>
      <c r="BL722" s="18" t="s">
        <v>198</v>
      </c>
      <c r="BM722" s="246" t="s">
        <v>3209</v>
      </c>
    </row>
    <row r="723" s="2" customFormat="1">
      <c r="A723" s="39"/>
      <c r="B723" s="40"/>
      <c r="C723" s="41"/>
      <c r="D723" s="248" t="s">
        <v>200</v>
      </c>
      <c r="E723" s="41"/>
      <c r="F723" s="249" t="s">
        <v>1026</v>
      </c>
      <c r="G723" s="41"/>
      <c r="H723" s="41"/>
      <c r="I723" s="145"/>
      <c r="J723" s="41"/>
      <c r="K723" s="41"/>
      <c r="L723" s="45"/>
      <c r="M723" s="250"/>
      <c r="N723" s="251"/>
      <c r="O723" s="92"/>
      <c r="P723" s="92"/>
      <c r="Q723" s="92"/>
      <c r="R723" s="92"/>
      <c r="S723" s="92"/>
      <c r="T723" s="93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T723" s="18" t="s">
        <v>200</v>
      </c>
      <c r="AU723" s="18" t="s">
        <v>212</v>
      </c>
    </row>
    <row r="724" s="13" customFormat="1">
      <c r="A724" s="13"/>
      <c r="B724" s="252"/>
      <c r="C724" s="253"/>
      <c r="D724" s="248" t="s">
        <v>201</v>
      </c>
      <c r="E724" s="254" t="s">
        <v>1</v>
      </c>
      <c r="F724" s="255" t="s">
        <v>3210</v>
      </c>
      <c r="G724" s="253"/>
      <c r="H724" s="254" t="s">
        <v>1</v>
      </c>
      <c r="I724" s="256"/>
      <c r="J724" s="253"/>
      <c r="K724" s="253"/>
      <c r="L724" s="257"/>
      <c r="M724" s="258"/>
      <c r="N724" s="259"/>
      <c r="O724" s="259"/>
      <c r="P724" s="259"/>
      <c r="Q724" s="259"/>
      <c r="R724" s="259"/>
      <c r="S724" s="259"/>
      <c r="T724" s="260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61" t="s">
        <v>201</v>
      </c>
      <c r="AU724" s="261" t="s">
        <v>212</v>
      </c>
      <c r="AV724" s="13" t="s">
        <v>81</v>
      </c>
      <c r="AW724" s="13" t="s">
        <v>30</v>
      </c>
      <c r="AX724" s="13" t="s">
        <v>73</v>
      </c>
      <c r="AY724" s="261" t="s">
        <v>191</v>
      </c>
    </row>
    <row r="725" s="13" customFormat="1">
      <c r="A725" s="13"/>
      <c r="B725" s="252"/>
      <c r="C725" s="253"/>
      <c r="D725" s="248" t="s">
        <v>201</v>
      </c>
      <c r="E725" s="254" t="s">
        <v>1</v>
      </c>
      <c r="F725" s="255" t="s">
        <v>3211</v>
      </c>
      <c r="G725" s="253"/>
      <c r="H725" s="254" t="s">
        <v>1</v>
      </c>
      <c r="I725" s="256"/>
      <c r="J725" s="253"/>
      <c r="K725" s="253"/>
      <c r="L725" s="257"/>
      <c r="M725" s="258"/>
      <c r="N725" s="259"/>
      <c r="O725" s="259"/>
      <c r="P725" s="259"/>
      <c r="Q725" s="259"/>
      <c r="R725" s="259"/>
      <c r="S725" s="259"/>
      <c r="T725" s="260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61" t="s">
        <v>201</v>
      </c>
      <c r="AU725" s="261" t="s">
        <v>212</v>
      </c>
      <c r="AV725" s="13" t="s">
        <v>81</v>
      </c>
      <c r="AW725" s="13" t="s">
        <v>30</v>
      </c>
      <c r="AX725" s="13" t="s">
        <v>73</v>
      </c>
      <c r="AY725" s="261" t="s">
        <v>191</v>
      </c>
    </row>
    <row r="726" s="13" customFormat="1">
      <c r="A726" s="13"/>
      <c r="B726" s="252"/>
      <c r="C726" s="253"/>
      <c r="D726" s="248" t="s">
        <v>201</v>
      </c>
      <c r="E726" s="254" t="s">
        <v>1</v>
      </c>
      <c r="F726" s="255" t="s">
        <v>3212</v>
      </c>
      <c r="G726" s="253"/>
      <c r="H726" s="254" t="s">
        <v>1</v>
      </c>
      <c r="I726" s="256"/>
      <c r="J726" s="253"/>
      <c r="K726" s="253"/>
      <c r="L726" s="257"/>
      <c r="M726" s="258"/>
      <c r="N726" s="259"/>
      <c r="O726" s="259"/>
      <c r="P726" s="259"/>
      <c r="Q726" s="259"/>
      <c r="R726" s="259"/>
      <c r="S726" s="259"/>
      <c r="T726" s="260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61" t="s">
        <v>201</v>
      </c>
      <c r="AU726" s="261" t="s">
        <v>212</v>
      </c>
      <c r="AV726" s="13" t="s">
        <v>81</v>
      </c>
      <c r="AW726" s="13" t="s">
        <v>30</v>
      </c>
      <c r="AX726" s="13" t="s">
        <v>73</v>
      </c>
      <c r="AY726" s="261" t="s">
        <v>191</v>
      </c>
    </row>
    <row r="727" s="13" customFormat="1">
      <c r="A727" s="13"/>
      <c r="B727" s="252"/>
      <c r="C727" s="253"/>
      <c r="D727" s="248" t="s">
        <v>201</v>
      </c>
      <c r="E727" s="254" t="s">
        <v>1</v>
      </c>
      <c r="F727" s="255" t="s">
        <v>3213</v>
      </c>
      <c r="G727" s="253"/>
      <c r="H727" s="254" t="s">
        <v>1</v>
      </c>
      <c r="I727" s="256"/>
      <c r="J727" s="253"/>
      <c r="K727" s="253"/>
      <c r="L727" s="257"/>
      <c r="M727" s="258"/>
      <c r="N727" s="259"/>
      <c r="O727" s="259"/>
      <c r="P727" s="259"/>
      <c r="Q727" s="259"/>
      <c r="R727" s="259"/>
      <c r="S727" s="259"/>
      <c r="T727" s="260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61" t="s">
        <v>201</v>
      </c>
      <c r="AU727" s="261" t="s">
        <v>212</v>
      </c>
      <c r="AV727" s="13" t="s">
        <v>81</v>
      </c>
      <c r="AW727" s="13" t="s">
        <v>30</v>
      </c>
      <c r="AX727" s="13" t="s">
        <v>73</v>
      </c>
      <c r="AY727" s="261" t="s">
        <v>191</v>
      </c>
    </row>
    <row r="728" s="14" customFormat="1">
      <c r="A728" s="14"/>
      <c r="B728" s="262"/>
      <c r="C728" s="263"/>
      <c r="D728" s="248" t="s">
        <v>201</v>
      </c>
      <c r="E728" s="264" t="s">
        <v>1</v>
      </c>
      <c r="F728" s="265" t="s">
        <v>8</v>
      </c>
      <c r="G728" s="263"/>
      <c r="H728" s="266">
        <v>15</v>
      </c>
      <c r="I728" s="267"/>
      <c r="J728" s="263"/>
      <c r="K728" s="263"/>
      <c r="L728" s="268"/>
      <c r="M728" s="269"/>
      <c r="N728" s="270"/>
      <c r="O728" s="270"/>
      <c r="P728" s="270"/>
      <c r="Q728" s="270"/>
      <c r="R728" s="270"/>
      <c r="S728" s="270"/>
      <c r="T728" s="271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72" t="s">
        <v>201</v>
      </c>
      <c r="AU728" s="272" t="s">
        <v>212</v>
      </c>
      <c r="AV728" s="14" t="s">
        <v>83</v>
      </c>
      <c r="AW728" s="14" t="s">
        <v>30</v>
      </c>
      <c r="AX728" s="14" t="s">
        <v>73</v>
      </c>
      <c r="AY728" s="272" t="s">
        <v>191</v>
      </c>
    </row>
    <row r="729" s="15" customFormat="1">
      <c r="A729" s="15"/>
      <c r="B729" s="273"/>
      <c r="C729" s="274"/>
      <c r="D729" s="248" t="s">
        <v>201</v>
      </c>
      <c r="E729" s="275" t="s">
        <v>1</v>
      </c>
      <c r="F729" s="276" t="s">
        <v>205</v>
      </c>
      <c r="G729" s="274"/>
      <c r="H729" s="277">
        <v>15</v>
      </c>
      <c r="I729" s="278"/>
      <c r="J729" s="274"/>
      <c r="K729" s="274"/>
      <c r="L729" s="279"/>
      <c r="M729" s="280"/>
      <c r="N729" s="281"/>
      <c r="O729" s="281"/>
      <c r="P729" s="281"/>
      <c r="Q729" s="281"/>
      <c r="R729" s="281"/>
      <c r="S729" s="281"/>
      <c r="T729" s="282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83" t="s">
        <v>201</v>
      </c>
      <c r="AU729" s="283" t="s">
        <v>212</v>
      </c>
      <c r="AV729" s="15" t="s">
        <v>198</v>
      </c>
      <c r="AW729" s="15" t="s">
        <v>30</v>
      </c>
      <c r="AX729" s="15" t="s">
        <v>81</v>
      </c>
      <c r="AY729" s="283" t="s">
        <v>191</v>
      </c>
    </row>
    <row r="730" s="2" customFormat="1" ht="21.75" customHeight="1">
      <c r="A730" s="39"/>
      <c r="B730" s="40"/>
      <c r="C730" s="236" t="s">
        <v>875</v>
      </c>
      <c r="D730" s="236" t="s">
        <v>194</v>
      </c>
      <c r="E730" s="237" t="s">
        <v>3214</v>
      </c>
      <c r="F730" s="238" t="s">
        <v>3215</v>
      </c>
      <c r="G730" s="239" t="s">
        <v>197</v>
      </c>
      <c r="H730" s="240">
        <v>44.399999999999999</v>
      </c>
      <c r="I730" s="241"/>
      <c r="J730" s="240">
        <f>ROUND(I730*H730,2)</f>
        <v>0</v>
      </c>
      <c r="K730" s="238" t="s">
        <v>275</v>
      </c>
      <c r="L730" s="45"/>
      <c r="M730" s="242" t="s">
        <v>1</v>
      </c>
      <c r="N730" s="243" t="s">
        <v>38</v>
      </c>
      <c r="O730" s="92"/>
      <c r="P730" s="244">
        <f>O730*H730</f>
        <v>0</v>
      </c>
      <c r="Q730" s="244">
        <v>0</v>
      </c>
      <c r="R730" s="244">
        <f>Q730*H730</f>
        <v>0</v>
      </c>
      <c r="S730" s="244">
        <v>0</v>
      </c>
      <c r="T730" s="245">
        <f>S730*H730</f>
        <v>0</v>
      </c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R730" s="246" t="s">
        <v>198</v>
      </c>
      <c r="AT730" s="246" t="s">
        <v>194</v>
      </c>
      <c r="AU730" s="246" t="s">
        <v>212</v>
      </c>
      <c r="AY730" s="18" t="s">
        <v>191</v>
      </c>
      <c r="BE730" s="247">
        <f>IF(N730="základní",J730,0)</f>
        <v>0</v>
      </c>
      <c r="BF730" s="247">
        <f>IF(N730="snížená",J730,0)</f>
        <v>0</v>
      </c>
      <c r="BG730" s="247">
        <f>IF(N730="zákl. přenesená",J730,0)</f>
        <v>0</v>
      </c>
      <c r="BH730" s="247">
        <f>IF(N730="sníž. přenesená",J730,0)</f>
        <v>0</v>
      </c>
      <c r="BI730" s="247">
        <f>IF(N730="nulová",J730,0)</f>
        <v>0</v>
      </c>
      <c r="BJ730" s="18" t="s">
        <v>81</v>
      </c>
      <c r="BK730" s="247">
        <f>ROUND(I730*H730,2)</f>
        <v>0</v>
      </c>
      <c r="BL730" s="18" t="s">
        <v>198</v>
      </c>
      <c r="BM730" s="246" t="s">
        <v>3216</v>
      </c>
    </row>
    <row r="731" s="2" customFormat="1">
      <c r="A731" s="39"/>
      <c r="B731" s="40"/>
      <c r="C731" s="41"/>
      <c r="D731" s="248" t="s">
        <v>200</v>
      </c>
      <c r="E731" s="41"/>
      <c r="F731" s="249" t="s">
        <v>3215</v>
      </c>
      <c r="G731" s="41"/>
      <c r="H731" s="41"/>
      <c r="I731" s="145"/>
      <c r="J731" s="41"/>
      <c r="K731" s="41"/>
      <c r="L731" s="45"/>
      <c r="M731" s="250"/>
      <c r="N731" s="251"/>
      <c r="O731" s="92"/>
      <c r="P731" s="92"/>
      <c r="Q731" s="92"/>
      <c r="R731" s="92"/>
      <c r="S731" s="92"/>
      <c r="T731" s="93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T731" s="18" t="s">
        <v>200</v>
      </c>
      <c r="AU731" s="18" t="s">
        <v>212</v>
      </c>
    </row>
    <row r="732" s="14" customFormat="1">
      <c r="A732" s="14"/>
      <c r="B732" s="262"/>
      <c r="C732" s="263"/>
      <c r="D732" s="248" t="s">
        <v>201</v>
      </c>
      <c r="E732" s="264" t="s">
        <v>1</v>
      </c>
      <c r="F732" s="265" t="s">
        <v>3217</v>
      </c>
      <c r="G732" s="263"/>
      <c r="H732" s="266">
        <v>44.399999999999999</v>
      </c>
      <c r="I732" s="267"/>
      <c r="J732" s="263"/>
      <c r="K732" s="263"/>
      <c r="L732" s="268"/>
      <c r="M732" s="269"/>
      <c r="N732" s="270"/>
      <c r="O732" s="270"/>
      <c r="P732" s="270"/>
      <c r="Q732" s="270"/>
      <c r="R732" s="270"/>
      <c r="S732" s="270"/>
      <c r="T732" s="271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72" t="s">
        <v>201</v>
      </c>
      <c r="AU732" s="272" t="s">
        <v>212</v>
      </c>
      <c r="AV732" s="14" t="s">
        <v>83</v>
      </c>
      <c r="AW732" s="14" t="s">
        <v>30</v>
      </c>
      <c r="AX732" s="14" t="s">
        <v>73</v>
      </c>
      <c r="AY732" s="272" t="s">
        <v>191</v>
      </c>
    </row>
    <row r="733" s="15" customFormat="1">
      <c r="A733" s="15"/>
      <c r="B733" s="273"/>
      <c r="C733" s="274"/>
      <c r="D733" s="248" t="s">
        <v>201</v>
      </c>
      <c r="E733" s="275" t="s">
        <v>1</v>
      </c>
      <c r="F733" s="276" t="s">
        <v>205</v>
      </c>
      <c r="G733" s="274"/>
      <c r="H733" s="277">
        <v>44.399999999999999</v>
      </c>
      <c r="I733" s="278"/>
      <c r="J733" s="274"/>
      <c r="K733" s="274"/>
      <c r="L733" s="279"/>
      <c r="M733" s="294"/>
      <c r="N733" s="295"/>
      <c r="O733" s="295"/>
      <c r="P733" s="295"/>
      <c r="Q733" s="295"/>
      <c r="R733" s="295"/>
      <c r="S733" s="295"/>
      <c r="T733" s="296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83" t="s">
        <v>201</v>
      </c>
      <c r="AU733" s="283" t="s">
        <v>212</v>
      </c>
      <c r="AV733" s="15" t="s">
        <v>198</v>
      </c>
      <c r="AW733" s="15" t="s">
        <v>30</v>
      </c>
      <c r="AX733" s="15" t="s">
        <v>81</v>
      </c>
      <c r="AY733" s="283" t="s">
        <v>191</v>
      </c>
    </row>
    <row r="734" s="2" customFormat="1" ht="6.96" customHeight="1">
      <c r="A734" s="39"/>
      <c r="B734" s="67"/>
      <c r="C734" s="68"/>
      <c r="D734" s="68"/>
      <c r="E734" s="68"/>
      <c r="F734" s="68"/>
      <c r="G734" s="68"/>
      <c r="H734" s="68"/>
      <c r="I734" s="184"/>
      <c r="J734" s="68"/>
      <c r="K734" s="68"/>
      <c r="L734" s="45"/>
      <c r="M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</row>
  </sheetData>
  <sheetProtection sheet="1" autoFilter="0" formatColumns="0" formatRows="0" objects="1" scenarios="1" spinCount="100000" saltValue="sTF7NR7LmISpqC4PKzdkzQ7ksohc/Zw6YBV+1GvtDyoZYVQFgCjmIwJ931WqDWZ7CUnm85fCVgu/urAIIKa0IA==" hashValue="1VYkyRj8kHJB0j+Xd87wbc7CeSZCtaduUj/ty2ARQG5Z+Syye0d75hkCJswu0HOAr23HcHa4GjBDNmP+lj/H4Q==" algorithmName="SHA-512" password="CC35"/>
  <autoFilter ref="C123:K73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131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3218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ROUND((SUM(BE124:BE871)),  2)</f>
        <v>0</v>
      </c>
      <c r="G33" s="39"/>
      <c r="H33" s="39"/>
      <c r="I33" s="163">
        <v>0.20999999999999999</v>
      </c>
      <c r="J33" s="162">
        <f>ROUND(((SUM(BE124:BE871))*I33),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ROUND((SUM(BF124:BF871)),  2)</f>
        <v>0</v>
      </c>
      <c r="G34" s="39"/>
      <c r="H34" s="39"/>
      <c r="I34" s="163">
        <v>0.14999999999999999</v>
      </c>
      <c r="J34" s="162">
        <f>ROUND(((SUM(BF124:BF871))*I34),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ROUND((SUM(BG124:BG871)),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ROUND((SUM(BH124:BH871)),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ROUND((SUM(BI124:BI871)),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18-02 - Místní komunikace, chodníky, cyklostezky (ÚMO OJ)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J125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J126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J517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J518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171</v>
      </c>
      <c r="E101" s="204"/>
      <c r="F101" s="204"/>
      <c r="G101" s="204"/>
      <c r="H101" s="204"/>
      <c r="I101" s="205"/>
      <c r="J101" s="206">
        <f>J588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202"/>
      <c r="D102" s="203" t="s">
        <v>172</v>
      </c>
      <c r="E102" s="204"/>
      <c r="F102" s="204"/>
      <c r="G102" s="204"/>
      <c r="H102" s="204"/>
      <c r="I102" s="205"/>
      <c r="J102" s="206">
        <f>J703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202"/>
      <c r="D103" s="203" t="s">
        <v>173</v>
      </c>
      <c r="E103" s="204"/>
      <c r="F103" s="204"/>
      <c r="G103" s="204"/>
      <c r="H103" s="204"/>
      <c r="I103" s="205"/>
      <c r="J103" s="206">
        <f>J760</f>
        <v>0</v>
      </c>
      <c r="K103" s="202"/>
      <c r="L103" s="20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202"/>
      <c r="D104" s="203" t="s">
        <v>174</v>
      </c>
      <c r="E104" s="204"/>
      <c r="F104" s="204"/>
      <c r="G104" s="204"/>
      <c r="H104" s="204"/>
      <c r="I104" s="205"/>
      <c r="J104" s="206">
        <f>J761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184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187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176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8" t="str">
        <f>E7</f>
        <v>Rekonstrukce TT na ul. Pavlova vč. zastávky Rodimcevova</v>
      </c>
      <c r="F114" s="33"/>
      <c r="G114" s="33"/>
      <c r="H114" s="33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160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SO 18-02 - Místní komunikace, chodníky, cyklostezky (ÚMO OJ)</v>
      </c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Ostrava</v>
      </c>
      <c r="G118" s="41"/>
      <c r="H118" s="41"/>
      <c r="I118" s="148" t="s">
        <v>21</v>
      </c>
      <c r="J118" s="80" t="str">
        <f>IF(J12="","",J12)</f>
        <v>19. 11. 2019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 xml:space="preserve"> </v>
      </c>
      <c r="G120" s="41"/>
      <c r="H120" s="41"/>
      <c r="I120" s="148" t="s">
        <v>29</v>
      </c>
      <c r="J120" s="37" t="str">
        <f>E21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148" t="s">
        <v>31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8"/>
      <c r="B123" s="209"/>
      <c r="C123" s="210" t="s">
        <v>177</v>
      </c>
      <c r="D123" s="211" t="s">
        <v>58</v>
      </c>
      <c r="E123" s="211" t="s">
        <v>54</v>
      </c>
      <c r="F123" s="211" t="s">
        <v>55</v>
      </c>
      <c r="G123" s="211" t="s">
        <v>178</v>
      </c>
      <c r="H123" s="211" t="s">
        <v>179</v>
      </c>
      <c r="I123" s="212" t="s">
        <v>180</v>
      </c>
      <c r="J123" s="211" t="s">
        <v>164</v>
      </c>
      <c r="K123" s="213" t="s">
        <v>181</v>
      </c>
      <c r="L123" s="214"/>
      <c r="M123" s="101" t="s">
        <v>1</v>
      </c>
      <c r="N123" s="102" t="s">
        <v>37</v>
      </c>
      <c r="O123" s="102" t="s">
        <v>182</v>
      </c>
      <c r="P123" s="102" t="s">
        <v>183</v>
      </c>
      <c r="Q123" s="102" t="s">
        <v>184</v>
      </c>
      <c r="R123" s="102" t="s">
        <v>185</v>
      </c>
      <c r="S123" s="102" t="s">
        <v>186</v>
      </c>
      <c r="T123" s="103" t="s">
        <v>187</v>
      </c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</row>
    <row r="124" s="2" customFormat="1" ht="22.8" customHeight="1">
      <c r="A124" s="39"/>
      <c r="B124" s="40"/>
      <c r="C124" s="108" t="s">
        <v>188</v>
      </c>
      <c r="D124" s="41"/>
      <c r="E124" s="41"/>
      <c r="F124" s="41"/>
      <c r="G124" s="41"/>
      <c r="H124" s="41"/>
      <c r="I124" s="145"/>
      <c r="J124" s="215">
        <f>BK124</f>
        <v>0</v>
      </c>
      <c r="K124" s="41"/>
      <c r="L124" s="45"/>
      <c r="M124" s="104"/>
      <c r="N124" s="216"/>
      <c r="O124" s="105"/>
      <c r="P124" s="217">
        <f>P125</f>
        <v>0</v>
      </c>
      <c r="Q124" s="105"/>
      <c r="R124" s="217">
        <f>R125</f>
        <v>769.94875076000005</v>
      </c>
      <c r="S124" s="105"/>
      <c r="T124" s="218">
        <f>T125</f>
        <v>713.04698000000008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166</v>
      </c>
      <c r="BK124" s="219">
        <f>BK125</f>
        <v>0</v>
      </c>
    </row>
    <row r="125" s="12" customFormat="1" ht="25.92" customHeight="1">
      <c r="A125" s="12"/>
      <c r="B125" s="220"/>
      <c r="C125" s="221"/>
      <c r="D125" s="222" t="s">
        <v>72</v>
      </c>
      <c r="E125" s="223" t="s">
        <v>189</v>
      </c>
      <c r="F125" s="223" t="s">
        <v>190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P126+P517+P703+P760</f>
        <v>0</v>
      </c>
      <c r="Q125" s="228"/>
      <c r="R125" s="229">
        <f>R126+R517+R703+R760</f>
        <v>769.94875076000005</v>
      </c>
      <c r="S125" s="228"/>
      <c r="T125" s="230">
        <f>T126+T517+T703+T760</f>
        <v>713.04698000000008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1" t="s">
        <v>81</v>
      </c>
      <c r="AT125" s="232" t="s">
        <v>72</v>
      </c>
      <c r="AU125" s="232" t="s">
        <v>73</v>
      </c>
      <c r="AY125" s="231" t="s">
        <v>191</v>
      </c>
      <c r="BK125" s="233">
        <f>BK126+BK517+BK703+BK760</f>
        <v>0</v>
      </c>
    </row>
    <row r="126" s="12" customFormat="1" ht="22.8" customHeight="1">
      <c r="A126" s="12"/>
      <c r="B126" s="220"/>
      <c r="C126" s="221"/>
      <c r="D126" s="222" t="s">
        <v>72</v>
      </c>
      <c r="E126" s="234" t="s">
        <v>192</v>
      </c>
      <c r="F126" s="234" t="s">
        <v>193</v>
      </c>
      <c r="G126" s="221"/>
      <c r="H126" s="221"/>
      <c r="I126" s="224"/>
      <c r="J126" s="235">
        <f>BK126</f>
        <v>0</v>
      </c>
      <c r="K126" s="221"/>
      <c r="L126" s="226"/>
      <c r="M126" s="227"/>
      <c r="N126" s="228"/>
      <c r="O126" s="228"/>
      <c r="P126" s="229">
        <f>SUM(P127:P516)</f>
        <v>0</v>
      </c>
      <c r="Q126" s="228"/>
      <c r="R126" s="229">
        <f>SUM(R127:R516)</f>
        <v>369.19831369999997</v>
      </c>
      <c r="S126" s="228"/>
      <c r="T126" s="230">
        <f>SUM(T127:T516)</f>
        <v>711.96498000000008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1" t="s">
        <v>81</v>
      </c>
      <c r="AT126" s="232" t="s">
        <v>72</v>
      </c>
      <c r="AU126" s="232" t="s">
        <v>81</v>
      </c>
      <c r="AY126" s="231" t="s">
        <v>191</v>
      </c>
      <c r="BK126" s="233">
        <f>SUM(BK127:BK516)</f>
        <v>0</v>
      </c>
    </row>
    <row r="127" s="2" customFormat="1" ht="21.75" customHeight="1">
      <c r="A127" s="39"/>
      <c r="B127" s="40"/>
      <c r="C127" s="236" t="s">
        <v>81</v>
      </c>
      <c r="D127" s="236" t="s">
        <v>194</v>
      </c>
      <c r="E127" s="237" t="s">
        <v>3219</v>
      </c>
      <c r="F127" s="238" t="s">
        <v>3220</v>
      </c>
      <c r="G127" s="239" t="s">
        <v>197</v>
      </c>
      <c r="H127" s="240">
        <v>39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3221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3220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13" customFormat="1">
      <c r="A129" s="13"/>
      <c r="B129" s="252"/>
      <c r="C129" s="253"/>
      <c r="D129" s="248" t="s">
        <v>201</v>
      </c>
      <c r="E129" s="254" t="s">
        <v>1</v>
      </c>
      <c r="F129" s="255" t="s">
        <v>3222</v>
      </c>
      <c r="G129" s="253"/>
      <c r="H129" s="254" t="s">
        <v>1</v>
      </c>
      <c r="I129" s="256"/>
      <c r="J129" s="253"/>
      <c r="K129" s="253"/>
      <c r="L129" s="257"/>
      <c r="M129" s="258"/>
      <c r="N129" s="259"/>
      <c r="O129" s="259"/>
      <c r="P129" s="259"/>
      <c r="Q129" s="259"/>
      <c r="R129" s="259"/>
      <c r="S129" s="259"/>
      <c r="T129" s="26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1" t="s">
        <v>201</v>
      </c>
      <c r="AU129" s="261" t="s">
        <v>83</v>
      </c>
      <c r="AV129" s="13" t="s">
        <v>81</v>
      </c>
      <c r="AW129" s="13" t="s">
        <v>30</v>
      </c>
      <c r="AX129" s="13" t="s">
        <v>73</v>
      </c>
      <c r="AY129" s="261" t="s">
        <v>191</v>
      </c>
    </row>
    <row r="130" s="14" customFormat="1">
      <c r="A130" s="14"/>
      <c r="B130" s="262"/>
      <c r="C130" s="263"/>
      <c r="D130" s="248" t="s">
        <v>201</v>
      </c>
      <c r="E130" s="264" t="s">
        <v>1</v>
      </c>
      <c r="F130" s="265" t="s">
        <v>493</v>
      </c>
      <c r="G130" s="263"/>
      <c r="H130" s="266">
        <v>39</v>
      </c>
      <c r="I130" s="267"/>
      <c r="J130" s="263"/>
      <c r="K130" s="263"/>
      <c r="L130" s="268"/>
      <c r="M130" s="269"/>
      <c r="N130" s="270"/>
      <c r="O130" s="270"/>
      <c r="P130" s="270"/>
      <c r="Q130" s="270"/>
      <c r="R130" s="270"/>
      <c r="S130" s="270"/>
      <c r="T130" s="27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72" t="s">
        <v>201</v>
      </c>
      <c r="AU130" s="272" t="s">
        <v>83</v>
      </c>
      <c r="AV130" s="14" t="s">
        <v>83</v>
      </c>
      <c r="AW130" s="14" t="s">
        <v>30</v>
      </c>
      <c r="AX130" s="14" t="s">
        <v>73</v>
      </c>
      <c r="AY130" s="272" t="s">
        <v>191</v>
      </c>
    </row>
    <row r="131" s="15" customFormat="1">
      <c r="A131" s="15"/>
      <c r="B131" s="273"/>
      <c r="C131" s="274"/>
      <c r="D131" s="248" t="s">
        <v>201</v>
      </c>
      <c r="E131" s="275" t="s">
        <v>1</v>
      </c>
      <c r="F131" s="276" t="s">
        <v>205</v>
      </c>
      <c r="G131" s="274"/>
      <c r="H131" s="277">
        <v>39</v>
      </c>
      <c r="I131" s="278"/>
      <c r="J131" s="274"/>
      <c r="K131" s="274"/>
      <c r="L131" s="279"/>
      <c r="M131" s="280"/>
      <c r="N131" s="281"/>
      <c r="O131" s="281"/>
      <c r="P131" s="281"/>
      <c r="Q131" s="281"/>
      <c r="R131" s="281"/>
      <c r="S131" s="281"/>
      <c r="T131" s="28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3" t="s">
        <v>201</v>
      </c>
      <c r="AU131" s="283" t="s">
        <v>83</v>
      </c>
      <c r="AV131" s="15" t="s">
        <v>198</v>
      </c>
      <c r="AW131" s="15" t="s">
        <v>30</v>
      </c>
      <c r="AX131" s="15" t="s">
        <v>81</v>
      </c>
      <c r="AY131" s="283" t="s">
        <v>191</v>
      </c>
    </row>
    <row r="132" s="2" customFormat="1" ht="21.75" customHeight="1">
      <c r="A132" s="39"/>
      <c r="B132" s="40"/>
      <c r="C132" s="236" t="s">
        <v>83</v>
      </c>
      <c r="D132" s="236" t="s">
        <v>194</v>
      </c>
      <c r="E132" s="237" t="s">
        <v>3223</v>
      </c>
      <c r="F132" s="238" t="s">
        <v>3224</v>
      </c>
      <c r="G132" s="239" t="s">
        <v>370</v>
      </c>
      <c r="H132" s="240">
        <v>3</v>
      </c>
      <c r="I132" s="241"/>
      <c r="J132" s="240">
        <f>ROUND(I132*H132,2)</f>
        <v>0</v>
      </c>
      <c r="K132" s="238" t="s">
        <v>1</v>
      </c>
      <c r="L132" s="45"/>
      <c r="M132" s="242" t="s">
        <v>1</v>
      </c>
      <c r="N132" s="243" t="s">
        <v>38</v>
      </c>
      <c r="O132" s="92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6" t="s">
        <v>198</v>
      </c>
      <c r="AT132" s="246" t="s">
        <v>194</v>
      </c>
      <c r="AU132" s="246" t="s">
        <v>83</v>
      </c>
      <c r="AY132" s="18" t="s">
        <v>191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8" t="s">
        <v>81</v>
      </c>
      <c r="BK132" s="247">
        <f>ROUND(I132*H132,2)</f>
        <v>0</v>
      </c>
      <c r="BL132" s="18" t="s">
        <v>198</v>
      </c>
      <c r="BM132" s="246" t="s">
        <v>3225</v>
      </c>
    </row>
    <row r="133" s="2" customFormat="1">
      <c r="A133" s="39"/>
      <c r="B133" s="40"/>
      <c r="C133" s="41"/>
      <c r="D133" s="248" t="s">
        <v>200</v>
      </c>
      <c r="E133" s="41"/>
      <c r="F133" s="249" t="s">
        <v>3224</v>
      </c>
      <c r="G133" s="41"/>
      <c r="H133" s="41"/>
      <c r="I133" s="145"/>
      <c r="J133" s="41"/>
      <c r="K133" s="41"/>
      <c r="L133" s="45"/>
      <c r="M133" s="250"/>
      <c r="N133" s="251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200</v>
      </c>
      <c r="AU133" s="18" t="s">
        <v>83</v>
      </c>
    </row>
    <row r="134" s="13" customFormat="1">
      <c r="A134" s="13"/>
      <c r="B134" s="252"/>
      <c r="C134" s="253"/>
      <c r="D134" s="248" t="s">
        <v>201</v>
      </c>
      <c r="E134" s="254" t="s">
        <v>1</v>
      </c>
      <c r="F134" s="255" t="s">
        <v>3226</v>
      </c>
      <c r="G134" s="253"/>
      <c r="H134" s="254" t="s">
        <v>1</v>
      </c>
      <c r="I134" s="256"/>
      <c r="J134" s="253"/>
      <c r="K134" s="253"/>
      <c r="L134" s="257"/>
      <c r="M134" s="258"/>
      <c r="N134" s="259"/>
      <c r="O134" s="259"/>
      <c r="P134" s="259"/>
      <c r="Q134" s="259"/>
      <c r="R134" s="259"/>
      <c r="S134" s="259"/>
      <c r="T134" s="26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1" t="s">
        <v>201</v>
      </c>
      <c r="AU134" s="261" t="s">
        <v>83</v>
      </c>
      <c r="AV134" s="13" t="s">
        <v>81</v>
      </c>
      <c r="AW134" s="13" t="s">
        <v>30</v>
      </c>
      <c r="AX134" s="13" t="s">
        <v>73</v>
      </c>
      <c r="AY134" s="261" t="s">
        <v>191</v>
      </c>
    </row>
    <row r="135" s="13" customFormat="1">
      <c r="A135" s="13"/>
      <c r="B135" s="252"/>
      <c r="C135" s="253"/>
      <c r="D135" s="248" t="s">
        <v>201</v>
      </c>
      <c r="E135" s="254" t="s">
        <v>1</v>
      </c>
      <c r="F135" s="255" t="s">
        <v>249</v>
      </c>
      <c r="G135" s="253"/>
      <c r="H135" s="254" t="s">
        <v>1</v>
      </c>
      <c r="I135" s="256"/>
      <c r="J135" s="253"/>
      <c r="K135" s="253"/>
      <c r="L135" s="257"/>
      <c r="M135" s="258"/>
      <c r="N135" s="259"/>
      <c r="O135" s="259"/>
      <c r="P135" s="259"/>
      <c r="Q135" s="259"/>
      <c r="R135" s="259"/>
      <c r="S135" s="259"/>
      <c r="T135" s="26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1" t="s">
        <v>201</v>
      </c>
      <c r="AU135" s="261" t="s">
        <v>83</v>
      </c>
      <c r="AV135" s="13" t="s">
        <v>81</v>
      </c>
      <c r="AW135" s="13" t="s">
        <v>30</v>
      </c>
      <c r="AX135" s="13" t="s">
        <v>73</v>
      </c>
      <c r="AY135" s="261" t="s">
        <v>191</v>
      </c>
    </row>
    <row r="136" s="14" customFormat="1">
      <c r="A136" s="14"/>
      <c r="B136" s="262"/>
      <c r="C136" s="263"/>
      <c r="D136" s="248" t="s">
        <v>201</v>
      </c>
      <c r="E136" s="264" t="s">
        <v>1</v>
      </c>
      <c r="F136" s="265" t="s">
        <v>212</v>
      </c>
      <c r="G136" s="263"/>
      <c r="H136" s="266">
        <v>3</v>
      </c>
      <c r="I136" s="267"/>
      <c r="J136" s="263"/>
      <c r="K136" s="263"/>
      <c r="L136" s="268"/>
      <c r="M136" s="269"/>
      <c r="N136" s="270"/>
      <c r="O136" s="270"/>
      <c r="P136" s="270"/>
      <c r="Q136" s="270"/>
      <c r="R136" s="270"/>
      <c r="S136" s="270"/>
      <c r="T136" s="27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2" t="s">
        <v>201</v>
      </c>
      <c r="AU136" s="272" t="s">
        <v>83</v>
      </c>
      <c r="AV136" s="14" t="s">
        <v>83</v>
      </c>
      <c r="AW136" s="14" t="s">
        <v>30</v>
      </c>
      <c r="AX136" s="14" t="s">
        <v>73</v>
      </c>
      <c r="AY136" s="272" t="s">
        <v>191</v>
      </c>
    </row>
    <row r="137" s="15" customFormat="1">
      <c r="A137" s="15"/>
      <c r="B137" s="273"/>
      <c r="C137" s="274"/>
      <c r="D137" s="248" t="s">
        <v>201</v>
      </c>
      <c r="E137" s="275" t="s">
        <v>1</v>
      </c>
      <c r="F137" s="276" t="s">
        <v>205</v>
      </c>
      <c r="G137" s="274"/>
      <c r="H137" s="277">
        <v>3</v>
      </c>
      <c r="I137" s="278"/>
      <c r="J137" s="274"/>
      <c r="K137" s="274"/>
      <c r="L137" s="279"/>
      <c r="M137" s="280"/>
      <c r="N137" s="281"/>
      <c r="O137" s="281"/>
      <c r="P137" s="281"/>
      <c r="Q137" s="281"/>
      <c r="R137" s="281"/>
      <c r="S137" s="281"/>
      <c r="T137" s="28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3" t="s">
        <v>201</v>
      </c>
      <c r="AU137" s="283" t="s">
        <v>83</v>
      </c>
      <c r="AV137" s="15" t="s">
        <v>198</v>
      </c>
      <c r="AW137" s="15" t="s">
        <v>30</v>
      </c>
      <c r="AX137" s="15" t="s">
        <v>81</v>
      </c>
      <c r="AY137" s="283" t="s">
        <v>191</v>
      </c>
    </row>
    <row r="138" s="2" customFormat="1" ht="21.75" customHeight="1">
      <c r="A138" s="39"/>
      <c r="B138" s="40"/>
      <c r="C138" s="236" t="s">
        <v>212</v>
      </c>
      <c r="D138" s="236" t="s">
        <v>194</v>
      </c>
      <c r="E138" s="237" t="s">
        <v>3227</v>
      </c>
      <c r="F138" s="238" t="s">
        <v>3228</v>
      </c>
      <c r="G138" s="239" t="s">
        <v>370</v>
      </c>
      <c r="H138" s="240">
        <v>2</v>
      </c>
      <c r="I138" s="241"/>
      <c r="J138" s="240">
        <f>ROUND(I138*H138,2)</f>
        <v>0</v>
      </c>
      <c r="K138" s="238" t="s">
        <v>1</v>
      </c>
      <c r="L138" s="45"/>
      <c r="M138" s="242" t="s">
        <v>1</v>
      </c>
      <c r="N138" s="243" t="s">
        <v>38</v>
      </c>
      <c r="O138" s="92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6" t="s">
        <v>198</v>
      </c>
      <c r="AT138" s="246" t="s">
        <v>194</v>
      </c>
      <c r="AU138" s="246" t="s">
        <v>83</v>
      </c>
      <c r="AY138" s="18" t="s">
        <v>191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18" t="s">
        <v>81</v>
      </c>
      <c r="BK138" s="247">
        <f>ROUND(I138*H138,2)</f>
        <v>0</v>
      </c>
      <c r="BL138" s="18" t="s">
        <v>198</v>
      </c>
      <c r="BM138" s="246" t="s">
        <v>3229</v>
      </c>
    </row>
    <row r="139" s="2" customFormat="1">
      <c r="A139" s="39"/>
      <c r="B139" s="40"/>
      <c r="C139" s="41"/>
      <c r="D139" s="248" t="s">
        <v>200</v>
      </c>
      <c r="E139" s="41"/>
      <c r="F139" s="249" t="s">
        <v>3228</v>
      </c>
      <c r="G139" s="41"/>
      <c r="H139" s="41"/>
      <c r="I139" s="145"/>
      <c r="J139" s="41"/>
      <c r="K139" s="41"/>
      <c r="L139" s="45"/>
      <c r="M139" s="250"/>
      <c r="N139" s="251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200</v>
      </c>
      <c r="AU139" s="18" t="s">
        <v>83</v>
      </c>
    </row>
    <row r="140" s="13" customFormat="1">
      <c r="A140" s="13"/>
      <c r="B140" s="252"/>
      <c r="C140" s="253"/>
      <c r="D140" s="248" t="s">
        <v>201</v>
      </c>
      <c r="E140" s="254" t="s">
        <v>1</v>
      </c>
      <c r="F140" s="255" t="s">
        <v>3230</v>
      </c>
      <c r="G140" s="253"/>
      <c r="H140" s="254" t="s">
        <v>1</v>
      </c>
      <c r="I140" s="256"/>
      <c r="J140" s="253"/>
      <c r="K140" s="253"/>
      <c r="L140" s="257"/>
      <c r="M140" s="258"/>
      <c r="N140" s="259"/>
      <c r="O140" s="259"/>
      <c r="P140" s="259"/>
      <c r="Q140" s="259"/>
      <c r="R140" s="259"/>
      <c r="S140" s="259"/>
      <c r="T140" s="26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1" t="s">
        <v>201</v>
      </c>
      <c r="AU140" s="261" t="s">
        <v>83</v>
      </c>
      <c r="AV140" s="13" t="s">
        <v>81</v>
      </c>
      <c r="AW140" s="13" t="s">
        <v>30</v>
      </c>
      <c r="AX140" s="13" t="s">
        <v>73</v>
      </c>
      <c r="AY140" s="261" t="s">
        <v>191</v>
      </c>
    </row>
    <row r="141" s="13" customFormat="1">
      <c r="A141" s="13"/>
      <c r="B141" s="252"/>
      <c r="C141" s="253"/>
      <c r="D141" s="248" t="s">
        <v>201</v>
      </c>
      <c r="E141" s="254" t="s">
        <v>1</v>
      </c>
      <c r="F141" s="255" t="s">
        <v>3231</v>
      </c>
      <c r="G141" s="253"/>
      <c r="H141" s="254" t="s">
        <v>1</v>
      </c>
      <c r="I141" s="256"/>
      <c r="J141" s="253"/>
      <c r="K141" s="253"/>
      <c r="L141" s="257"/>
      <c r="M141" s="258"/>
      <c r="N141" s="259"/>
      <c r="O141" s="259"/>
      <c r="P141" s="259"/>
      <c r="Q141" s="259"/>
      <c r="R141" s="259"/>
      <c r="S141" s="259"/>
      <c r="T141" s="26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1" t="s">
        <v>201</v>
      </c>
      <c r="AU141" s="261" t="s">
        <v>83</v>
      </c>
      <c r="AV141" s="13" t="s">
        <v>81</v>
      </c>
      <c r="AW141" s="13" t="s">
        <v>30</v>
      </c>
      <c r="AX141" s="13" t="s">
        <v>73</v>
      </c>
      <c r="AY141" s="261" t="s">
        <v>191</v>
      </c>
    </row>
    <row r="142" s="14" customFormat="1">
      <c r="A142" s="14"/>
      <c r="B142" s="262"/>
      <c r="C142" s="263"/>
      <c r="D142" s="248" t="s">
        <v>201</v>
      </c>
      <c r="E142" s="264" t="s">
        <v>1</v>
      </c>
      <c r="F142" s="265" t="s">
        <v>83</v>
      </c>
      <c r="G142" s="263"/>
      <c r="H142" s="266">
        <v>2</v>
      </c>
      <c r="I142" s="267"/>
      <c r="J142" s="263"/>
      <c r="K142" s="263"/>
      <c r="L142" s="268"/>
      <c r="M142" s="269"/>
      <c r="N142" s="270"/>
      <c r="O142" s="270"/>
      <c r="P142" s="270"/>
      <c r="Q142" s="270"/>
      <c r="R142" s="270"/>
      <c r="S142" s="270"/>
      <c r="T142" s="27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2" t="s">
        <v>201</v>
      </c>
      <c r="AU142" s="272" t="s">
        <v>83</v>
      </c>
      <c r="AV142" s="14" t="s">
        <v>83</v>
      </c>
      <c r="AW142" s="14" t="s">
        <v>30</v>
      </c>
      <c r="AX142" s="14" t="s">
        <v>73</v>
      </c>
      <c r="AY142" s="272" t="s">
        <v>191</v>
      </c>
    </row>
    <row r="143" s="15" customFormat="1">
      <c r="A143" s="15"/>
      <c r="B143" s="273"/>
      <c r="C143" s="274"/>
      <c r="D143" s="248" t="s">
        <v>201</v>
      </c>
      <c r="E143" s="275" t="s">
        <v>1</v>
      </c>
      <c r="F143" s="276" t="s">
        <v>205</v>
      </c>
      <c r="G143" s="274"/>
      <c r="H143" s="277">
        <v>2</v>
      </c>
      <c r="I143" s="278"/>
      <c r="J143" s="274"/>
      <c r="K143" s="274"/>
      <c r="L143" s="279"/>
      <c r="M143" s="280"/>
      <c r="N143" s="281"/>
      <c r="O143" s="281"/>
      <c r="P143" s="281"/>
      <c r="Q143" s="281"/>
      <c r="R143" s="281"/>
      <c r="S143" s="281"/>
      <c r="T143" s="282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3" t="s">
        <v>201</v>
      </c>
      <c r="AU143" s="283" t="s">
        <v>83</v>
      </c>
      <c r="AV143" s="15" t="s">
        <v>198</v>
      </c>
      <c r="AW143" s="15" t="s">
        <v>30</v>
      </c>
      <c r="AX143" s="15" t="s">
        <v>81</v>
      </c>
      <c r="AY143" s="283" t="s">
        <v>191</v>
      </c>
    </row>
    <row r="144" s="2" customFormat="1" ht="21.75" customHeight="1">
      <c r="A144" s="39"/>
      <c r="B144" s="40"/>
      <c r="C144" s="236" t="s">
        <v>198</v>
      </c>
      <c r="D144" s="236" t="s">
        <v>194</v>
      </c>
      <c r="E144" s="237" t="s">
        <v>2777</v>
      </c>
      <c r="F144" s="238" t="s">
        <v>3232</v>
      </c>
      <c r="G144" s="239" t="s">
        <v>197</v>
      </c>
      <c r="H144" s="240">
        <v>953.39999999999998</v>
      </c>
      <c r="I144" s="241"/>
      <c r="J144" s="240">
        <f>ROUND(I144*H144,2)</f>
        <v>0</v>
      </c>
      <c r="K144" s="238" t="s">
        <v>1</v>
      </c>
      <c r="L144" s="45"/>
      <c r="M144" s="242" t="s">
        <v>1</v>
      </c>
      <c r="N144" s="243" t="s">
        <v>38</v>
      </c>
      <c r="O144" s="92"/>
      <c r="P144" s="244">
        <f>O144*H144</f>
        <v>0</v>
      </c>
      <c r="Q144" s="244">
        <v>0</v>
      </c>
      <c r="R144" s="244">
        <f>Q144*H144</f>
        <v>0</v>
      </c>
      <c r="S144" s="244">
        <v>0.29499999999999998</v>
      </c>
      <c r="T144" s="245">
        <f>S144*H144</f>
        <v>281.25299999999999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6" t="s">
        <v>198</v>
      </c>
      <c r="AT144" s="246" t="s">
        <v>194</v>
      </c>
      <c r="AU144" s="246" t="s">
        <v>83</v>
      </c>
      <c r="AY144" s="18" t="s">
        <v>191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18" t="s">
        <v>81</v>
      </c>
      <c r="BK144" s="247">
        <f>ROUND(I144*H144,2)</f>
        <v>0</v>
      </c>
      <c r="BL144" s="18" t="s">
        <v>198</v>
      </c>
      <c r="BM144" s="246" t="s">
        <v>3233</v>
      </c>
    </row>
    <row r="145" s="2" customFormat="1">
      <c r="A145" s="39"/>
      <c r="B145" s="40"/>
      <c r="C145" s="41"/>
      <c r="D145" s="248" t="s">
        <v>200</v>
      </c>
      <c r="E145" s="41"/>
      <c r="F145" s="249" t="s">
        <v>3232</v>
      </c>
      <c r="G145" s="41"/>
      <c r="H145" s="41"/>
      <c r="I145" s="145"/>
      <c r="J145" s="41"/>
      <c r="K145" s="41"/>
      <c r="L145" s="45"/>
      <c r="M145" s="250"/>
      <c r="N145" s="251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200</v>
      </c>
      <c r="AU145" s="18" t="s">
        <v>83</v>
      </c>
    </row>
    <row r="146" s="13" customFormat="1">
      <c r="A146" s="13"/>
      <c r="B146" s="252"/>
      <c r="C146" s="253"/>
      <c r="D146" s="248" t="s">
        <v>201</v>
      </c>
      <c r="E146" s="254" t="s">
        <v>1</v>
      </c>
      <c r="F146" s="255" t="s">
        <v>3234</v>
      </c>
      <c r="G146" s="253"/>
      <c r="H146" s="254" t="s">
        <v>1</v>
      </c>
      <c r="I146" s="256"/>
      <c r="J146" s="253"/>
      <c r="K146" s="253"/>
      <c r="L146" s="257"/>
      <c r="M146" s="258"/>
      <c r="N146" s="259"/>
      <c r="O146" s="259"/>
      <c r="P146" s="259"/>
      <c r="Q146" s="259"/>
      <c r="R146" s="259"/>
      <c r="S146" s="259"/>
      <c r="T146" s="26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1" t="s">
        <v>201</v>
      </c>
      <c r="AU146" s="261" t="s">
        <v>83</v>
      </c>
      <c r="AV146" s="13" t="s">
        <v>81</v>
      </c>
      <c r="AW146" s="13" t="s">
        <v>30</v>
      </c>
      <c r="AX146" s="13" t="s">
        <v>73</v>
      </c>
      <c r="AY146" s="261" t="s">
        <v>191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249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4" customFormat="1">
      <c r="A148" s="14"/>
      <c r="B148" s="262"/>
      <c r="C148" s="263"/>
      <c r="D148" s="248" t="s">
        <v>201</v>
      </c>
      <c r="E148" s="264" t="s">
        <v>1</v>
      </c>
      <c r="F148" s="265" t="s">
        <v>3235</v>
      </c>
      <c r="G148" s="263"/>
      <c r="H148" s="266">
        <v>953.39999999999998</v>
      </c>
      <c r="I148" s="267"/>
      <c r="J148" s="263"/>
      <c r="K148" s="263"/>
      <c r="L148" s="268"/>
      <c r="M148" s="269"/>
      <c r="N148" s="270"/>
      <c r="O148" s="270"/>
      <c r="P148" s="270"/>
      <c r="Q148" s="270"/>
      <c r="R148" s="270"/>
      <c r="S148" s="270"/>
      <c r="T148" s="27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2" t="s">
        <v>201</v>
      </c>
      <c r="AU148" s="272" t="s">
        <v>83</v>
      </c>
      <c r="AV148" s="14" t="s">
        <v>83</v>
      </c>
      <c r="AW148" s="14" t="s">
        <v>30</v>
      </c>
      <c r="AX148" s="14" t="s">
        <v>73</v>
      </c>
      <c r="AY148" s="272" t="s">
        <v>191</v>
      </c>
    </row>
    <row r="149" s="15" customFormat="1">
      <c r="A149" s="15"/>
      <c r="B149" s="273"/>
      <c r="C149" s="274"/>
      <c r="D149" s="248" t="s">
        <v>201</v>
      </c>
      <c r="E149" s="275" t="s">
        <v>1</v>
      </c>
      <c r="F149" s="276" t="s">
        <v>205</v>
      </c>
      <c r="G149" s="274"/>
      <c r="H149" s="277">
        <v>953.39999999999998</v>
      </c>
      <c r="I149" s="278"/>
      <c r="J149" s="274"/>
      <c r="K149" s="274"/>
      <c r="L149" s="279"/>
      <c r="M149" s="280"/>
      <c r="N149" s="281"/>
      <c r="O149" s="281"/>
      <c r="P149" s="281"/>
      <c r="Q149" s="281"/>
      <c r="R149" s="281"/>
      <c r="S149" s="281"/>
      <c r="T149" s="28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3" t="s">
        <v>201</v>
      </c>
      <c r="AU149" s="283" t="s">
        <v>83</v>
      </c>
      <c r="AV149" s="15" t="s">
        <v>198</v>
      </c>
      <c r="AW149" s="15" t="s">
        <v>30</v>
      </c>
      <c r="AX149" s="15" t="s">
        <v>81</v>
      </c>
      <c r="AY149" s="283" t="s">
        <v>191</v>
      </c>
    </row>
    <row r="150" s="2" customFormat="1" ht="21.75" customHeight="1">
      <c r="A150" s="39"/>
      <c r="B150" s="40"/>
      <c r="C150" s="236" t="s">
        <v>229</v>
      </c>
      <c r="D150" s="236" t="s">
        <v>194</v>
      </c>
      <c r="E150" s="237" t="s">
        <v>3236</v>
      </c>
      <c r="F150" s="238" t="s">
        <v>3237</v>
      </c>
      <c r="G150" s="239" t="s">
        <v>197</v>
      </c>
      <c r="H150" s="240">
        <v>29.300000000000001</v>
      </c>
      <c r="I150" s="241"/>
      <c r="J150" s="240">
        <f>ROUND(I150*H150,2)</f>
        <v>0</v>
      </c>
      <c r="K150" s="238" t="s">
        <v>1</v>
      </c>
      <c r="L150" s="45"/>
      <c r="M150" s="242" t="s">
        <v>1</v>
      </c>
      <c r="N150" s="243" t="s">
        <v>38</v>
      </c>
      <c r="O150" s="92"/>
      <c r="P150" s="244">
        <f>O150*H150</f>
        <v>0</v>
      </c>
      <c r="Q150" s="244">
        <v>0</v>
      </c>
      <c r="R150" s="244">
        <f>Q150*H150</f>
        <v>0</v>
      </c>
      <c r="S150" s="244">
        <v>0.29499999999999998</v>
      </c>
      <c r="T150" s="245">
        <f>S150*H150</f>
        <v>8.6434999999999995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6" t="s">
        <v>198</v>
      </c>
      <c r="AT150" s="246" t="s">
        <v>194</v>
      </c>
      <c r="AU150" s="246" t="s">
        <v>83</v>
      </c>
      <c r="AY150" s="18" t="s">
        <v>191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18" t="s">
        <v>81</v>
      </c>
      <c r="BK150" s="247">
        <f>ROUND(I150*H150,2)</f>
        <v>0</v>
      </c>
      <c r="BL150" s="18" t="s">
        <v>198</v>
      </c>
      <c r="BM150" s="246" t="s">
        <v>3238</v>
      </c>
    </row>
    <row r="151" s="2" customFormat="1">
      <c r="A151" s="39"/>
      <c r="B151" s="40"/>
      <c r="C151" s="41"/>
      <c r="D151" s="248" t="s">
        <v>200</v>
      </c>
      <c r="E151" s="41"/>
      <c r="F151" s="249" t="s">
        <v>3237</v>
      </c>
      <c r="G151" s="41"/>
      <c r="H151" s="41"/>
      <c r="I151" s="145"/>
      <c r="J151" s="41"/>
      <c r="K151" s="41"/>
      <c r="L151" s="45"/>
      <c r="M151" s="250"/>
      <c r="N151" s="251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200</v>
      </c>
      <c r="AU151" s="18" t="s">
        <v>83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3239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83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3" customFormat="1">
      <c r="A153" s="13"/>
      <c r="B153" s="252"/>
      <c r="C153" s="253"/>
      <c r="D153" s="248" t="s">
        <v>201</v>
      </c>
      <c r="E153" s="254" t="s">
        <v>1</v>
      </c>
      <c r="F153" s="255" t="s">
        <v>249</v>
      </c>
      <c r="G153" s="253"/>
      <c r="H153" s="254" t="s">
        <v>1</v>
      </c>
      <c r="I153" s="256"/>
      <c r="J153" s="253"/>
      <c r="K153" s="253"/>
      <c r="L153" s="257"/>
      <c r="M153" s="258"/>
      <c r="N153" s="259"/>
      <c r="O153" s="259"/>
      <c r="P153" s="259"/>
      <c r="Q153" s="259"/>
      <c r="R153" s="259"/>
      <c r="S153" s="259"/>
      <c r="T153" s="26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1" t="s">
        <v>201</v>
      </c>
      <c r="AU153" s="261" t="s">
        <v>83</v>
      </c>
      <c r="AV153" s="13" t="s">
        <v>81</v>
      </c>
      <c r="AW153" s="13" t="s">
        <v>30</v>
      </c>
      <c r="AX153" s="13" t="s">
        <v>73</v>
      </c>
      <c r="AY153" s="261" t="s">
        <v>191</v>
      </c>
    </row>
    <row r="154" s="14" customFormat="1">
      <c r="A154" s="14"/>
      <c r="B154" s="262"/>
      <c r="C154" s="263"/>
      <c r="D154" s="248" t="s">
        <v>201</v>
      </c>
      <c r="E154" s="264" t="s">
        <v>1</v>
      </c>
      <c r="F154" s="265" t="s">
        <v>3240</v>
      </c>
      <c r="G154" s="263"/>
      <c r="H154" s="266">
        <v>29.300000000000001</v>
      </c>
      <c r="I154" s="267"/>
      <c r="J154" s="263"/>
      <c r="K154" s="263"/>
      <c r="L154" s="268"/>
      <c r="M154" s="269"/>
      <c r="N154" s="270"/>
      <c r="O154" s="270"/>
      <c r="P154" s="270"/>
      <c r="Q154" s="270"/>
      <c r="R154" s="270"/>
      <c r="S154" s="270"/>
      <c r="T154" s="27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2" t="s">
        <v>201</v>
      </c>
      <c r="AU154" s="272" t="s">
        <v>83</v>
      </c>
      <c r="AV154" s="14" t="s">
        <v>83</v>
      </c>
      <c r="AW154" s="14" t="s">
        <v>30</v>
      </c>
      <c r="AX154" s="14" t="s">
        <v>73</v>
      </c>
      <c r="AY154" s="272" t="s">
        <v>191</v>
      </c>
    </row>
    <row r="155" s="15" customFormat="1">
      <c r="A155" s="15"/>
      <c r="B155" s="273"/>
      <c r="C155" s="274"/>
      <c r="D155" s="248" t="s">
        <v>201</v>
      </c>
      <c r="E155" s="275" t="s">
        <v>1</v>
      </c>
      <c r="F155" s="276" t="s">
        <v>205</v>
      </c>
      <c r="G155" s="274"/>
      <c r="H155" s="277">
        <v>29.300000000000001</v>
      </c>
      <c r="I155" s="278"/>
      <c r="J155" s="274"/>
      <c r="K155" s="274"/>
      <c r="L155" s="279"/>
      <c r="M155" s="280"/>
      <c r="N155" s="281"/>
      <c r="O155" s="281"/>
      <c r="P155" s="281"/>
      <c r="Q155" s="281"/>
      <c r="R155" s="281"/>
      <c r="S155" s="281"/>
      <c r="T155" s="28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3" t="s">
        <v>201</v>
      </c>
      <c r="AU155" s="283" t="s">
        <v>83</v>
      </c>
      <c r="AV155" s="15" t="s">
        <v>198</v>
      </c>
      <c r="AW155" s="15" t="s">
        <v>30</v>
      </c>
      <c r="AX155" s="15" t="s">
        <v>81</v>
      </c>
      <c r="AY155" s="283" t="s">
        <v>191</v>
      </c>
    </row>
    <row r="156" s="2" customFormat="1" ht="33" customHeight="1">
      <c r="A156" s="39"/>
      <c r="B156" s="40"/>
      <c r="C156" s="236" t="s">
        <v>238</v>
      </c>
      <c r="D156" s="236" t="s">
        <v>194</v>
      </c>
      <c r="E156" s="237" t="s">
        <v>195</v>
      </c>
      <c r="F156" s="238" t="s">
        <v>3241</v>
      </c>
      <c r="G156" s="239" t="s">
        <v>197</v>
      </c>
      <c r="H156" s="240">
        <v>0.20999999999999999</v>
      </c>
      <c r="I156" s="241"/>
      <c r="J156" s="240">
        <f>ROUND(I156*H156,2)</f>
        <v>0</v>
      </c>
      <c r="K156" s="238" t="s">
        <v>1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0.41699999999999998</v>
      </c>
      <c r="T156" s="245">
        <f>S156*H156</f>
        <v>0.087569999999999995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198</v>
      </c>
      <c r="AT156" s="246" t="s">
        <v>194</v>
      </c>
      <c r="AU156" s="246" t="s">
        <v>83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198</v>
      </c>
      <c r="BM156" s="246" t="s">
        <v>3242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3241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83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3243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3244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3" customFormat="1">
      <c r="A160" s="13"/>
      <c r="B160" s="252"/>
      <c r="C160" s="253"/>
      <c r="D160" s="248" t="s">
        <v>201</v>
      </c>
      <c r="E160" s="254" t="s">
        <v>1</v>
      </c>
      <c r="F160" s="255" t="s">
        <v>249</v>
      </c>
      <c r="G160" s="253"/>
      <c r="H160" s="254" t="s">
        <v>1</v>
      </c>
      <c r="I160" s="256"/>
      <c r="J160" s="253"/>
      <c r="K160" s="253"/>
      <c r="L160" s="257"/>
      <c r="M160" s="258"/>
      <c r="N160" s="259"/>
      <c r="O160" s="259"/>
      <c r="P160" s="259"/>
      <c r="Q160" s="259"/>
      <c r="R160" s="259"/>
      <c r="S160" s="259"/>
      <c r="T160" s="26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1" t="s">
        <v>201</v>
      </c>
      <c r="AU160" s="261" t="s">
        <v>83</v>
      </c>
      <c r="AV160" s="13" t="s">
        <v>81</v>
      </c>
      <c r="AW160" s="13" t="s">
        <v>30</v>
      </c>
      <c r="AX160" s="13" t="s">
        <v>73</v>
      </c>
      <c r="AY160" s="261" t="s">
        <v>191</v>
      </c>
    </row>
    <row r="161" s="14" customFormat="1">
      <c r="A161" s="14"/>
      <c r="B161" s="262"/>
      <c r="C161" s="263"/>
      <c r="D161" s="248" t="s">
        <v>201</v>
      </c>
      <c r="E161" s="264" t="s">
        <v>1</v>
      </c>
      <c r="F161" s="265" t="s">
        <v>3245</v>
      </c>
      <c r="G161" s="263"/>
      <c r="H161" s="266">
        <v>0.20999999999999999</v>
      </c>
      <c r="I161" s="267"/>
      <c r="J161" s="263"/>
      <c r="K161" s="263"/>
      <c r="L161" s="268"/>
      <c r="M161" s="269"/>
      <c r="N161" s="270"/>
      <c r="O161" s="270"/>
      <c r="P161" s="270"/>
      <c r="Q161" s="270"/>
      <c r="R161" s="270"/>
      <c r="S161" s="270"/>
      <c r="T161" s="27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2" t="s">
        <v>201</v>
      </c>
      <c r="AU161" s="272" t="s">
        <v>83</v>
      </c>
      <c r="AV161" s="14" t="s">
        <v>83</v>
      </c>
      <c r="AW161" s="14" t="s">
        <v>30</v>
      </c>
      <c r="AX161" s="14" t="s">
        <v>73</v>
      </c>
      <c r="AY161" s="272" t="s">
        <v>191</v>
      </c>
    </row>
    <row r="162" s="15" customFormat="1">
      <c r="A162" s="15"/>
      <c r="B162" s="273"/>
      <c r="C162" s="274"/>
      <c r="D162" s="248" t="s">
        <v>201</v>
      </c>
      <c r="E162" s="275" t="s">
        <v>1</v>
      </c>
      <c r="F162" s="276" t="s">
        <v>205</v>
      </c>
      <c r="G162" s="274"/>
      <c r="H162" s="277">
        <v>0.20999999999999999</v>
      </c>
      <c r="I162" s="278"/>
      <c r="J162" s="274"/>
      <c r="K162" s="274"/>
      <c r="L162" s="279"/>
      <c r="M162" s="280"/>
      <c r="N162" s="281"/>
      <c r="O162" s="281"/>
      <c r="P162" s="281"/>
      <c r="Q162" s="281"/>
      <c r="R162" s="281"/>
      <c r="S162" s="281"/>
      <c r="T162" s="28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3" t="s">
        <v>201</v>
      </c>
      <c r="AU162" s="283" t="s">
        <v>83</v>
      </c>
      <c r="AV162" s="15" t="s">
        <v>198</v>
      </c>
      <c r="AW162" s="15" t="s">
        <v>30</v>
      </c>
      <c r="AX162" s="15" t="s">
        <v>81</v>
      </c>
      <c r="AY162" s="283" t="s">
        <v>191</v>
      </c>
    </row>
    <row r="163" s="2" customFormat="1" ht="21.75" customHeight="1">
      <c r="A163" s="39"/>
      <c r="B163" s="40"/>
      <c r="C163" s="236" t="s">
        <v>244</v>
      </c>
      <c r="D163" s="236" t="s">
        <v>194</v>
      </c>
      <c r="E163" s="237" t="s">
        <v>206</v>
      </c>
      <c r="F163" s="238" t="s">
        <v>207</v>
      </c>
      <c r="G163" s="239" t="s">
        <v>197</v>
      </c>
      <c r="H163" s="240">
        <v>1.8999999999999999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0.41699999999999998</v>
      </c>
      <c r="T163" s="245">
        <f>S163*H163</f>
        <v>0.79229999999999989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198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198</v>
      </c>
      <c r="BM163" s="246" t="s">
        <v>3246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207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13" customFormat="1">
      <c r="A165" s="13"/>
      <c r="B165" s="252"/>
      <c r="C165" s="253"/>
      <c r="D165" s="248" t="s">
        <v>201</v>
      </c>
      <c r="E165" s="254" t="s">
        <v>1</v>
      </c>
      <c r="F165" s="255" t="s">
        <v>3247</v>
      </c>
      <c r="G165" s="253"/>
      <c r="H165" s="254" t="s">
        <v>1</v>
      </c>
      <c r="I165" s="256"/>
      <c r="J165" s="253"/>
      <c r="K165" s="253"/>
      <c r="L165" s="257"/>
      <c r="M165" s="258"/>
      <c r="N165" s="259"/>
      <c r="O165" s="259"/>
      <c r="P165" s="259"/>
      <c r="Q165" s="259"/>
      <c r="R165" s="259"/>
      <c r="S165" s="259"/>
      <c r="T165" s="26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1" t="s">
        <v>201</v>
      </c>
      <c r="AU165" s="261" t="s">
        <v>83</v>
      </c>
      <c r="AV165" s="13" t="s">
        <v>81</v>
      </c>
      <c r="AW165" s="13" t="s">
        <v>30</v>
      </c>
      <c r="AX165" s="13" t="s">
        <v>73</v>
      </c>
      <c r="AY165" s="261" t="s">
        <v>191</v>
      </c>
    </row>
    <row r="166" s="13" customFormat="1">
      <c r="A166" s="13"/>
      <c r="B166" s="252"/>
      <c r="C166" s="253"/>
      <c r="D166" s="248" t="s">
        <v>201</v>
      </c>
      <c r="E166" s="254" t="s">
        <v>1</v>
      </c>
      <c r="F166" s="255" t="s">
        <v>2791</v>
      </c>
      <c r="G166" s="253"/>
      <c r="H166" s="254" t="s">
        <v>1</v>
      </c>
      <c r="I166" s="256"/>
      <c r="J166" s="253"/>
      <c r="K166" s="253"/>
      <c r="L166" s="257"/>
      <c r="M166" s="258"/>
      <c r="N166" s="259"/>
      <c r="O166" s="259"/>
      <c r="P166" s="259"/>
      <c r="Q166" s="259"/>
      <c r="R166" s="259"/>
      <c r="S166" s="259"/>
      <c r="T166" s="26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1" t="s">
        <v>201</v>
      </c>
      <c r="AU166" s="261" t="s">
        <v>83</v>
      </c>
      <c r="AV166" s="13" t="s">
        <v>81</v>
      </c>
      <c r="AW166" s="13" t="s">
        <v>30</v>
      </c>
      <c r="AX166" s="13" t="s">
        <v>73</v>
      </c>
      <c r="AY166" s="261" t="s">
        <v>191</v>
      </c>
    </row>
    <row r="167" s="14" customFormat="1">
      <c r="A167" s="14"/>
      <c r="B167" s="262"/>
      <c r="C167" s="263"/>
      <c r="D167" s="248" t="s">
        <v>201</v>
      </c>
      <c r="E167" s="264" t="s">
        <v>1</v>
      </c>
      <c r="F167" s="265" t="s">
        <v>3248</v>
      </c>
      <c r="G167" s="263"/>
      <c r="H167" s="266">
        <v>1.8999999999999999</v>
      </c>
      <c r="I167" s="267"/>
      <c r="J167" s="263"/>
      <c r="K167" s="263"/>
      <c r="L167" s="268"/>
      <c r="M167" s="269"/>
      <c r="N167" s="270"/>
      <c r="O167" s="270"/>
      <c r="P167" s="270"/>
      <c r="Q167" s="270"/>
      <c r="R167" s="270"/>
      <c r="S167" s="270"/>
      <c r="T167" s="27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2" t="s">
        <v>201</v>
      </c>
      <c r="AU167" s="272" t="s">
        <v>83</v>
      </c>
      <c r="AV167" s="14" t="s">
        <v>83</v>
      </c>
      <c r="AW167" s="14" t="s">
        <v>30</v>
      </c>
      <c r="AX167" s="14" t="s">
        <v>73</v>
      </c>
      <c r="AY167" s="272" t="s">
        <v>191</v>
      </c>
    </row>
    <row r="168" s="15" customFormat="1">
      <c r="A168" s="15"/>
      <c r="B168" s="273"/>
      <c r="C168" s="274"/>
      <c r="D168" s="248" t="s">
        <v>201</v>
      </c>
      <c r="E168" s="275" t="s">
        <v>1</v>
      </c>
      <c r="F168" s="276" t="s">
        <v>205</v>
      </c>
      <c r="G168" s="274"/>
      <c r="H168" s="277">
        <v>1.8999999999999999</v>
      </c>
      <c r="I168" s="278"/>
      <c r="J168" s="274"/>
      <c r="K168" s="274"/>
      <c r="L168" s="279"/>
      <c r="M168" s="280"/>
      <c r="N168" s="281"/>
      <c r="O168" s="281"/>
      <c r="P168" s="281"/>
      <c r="Q168" s="281"/>
      <c r="R168" s="281"/>
      <c r="S168" s="281"/>
      <c r="T168" s="28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3" t="s">
        <v>201</v>
      </c>
      <c r="AU168" s="283" t="s">
        <v>83</v>
      </c>
      <c r="AV168" s="15" t="s">
        <v>198</v>
      </c>
      <c r="AW168" s="15" t="s">
        <v>30</v>
      </c>
      <c r="AX168" s="15" t="s">
        <v>81</v>
      </c>
      <c r="AY168" s="283" t="s">
        <v>191</v>
      </c>
    </row>
    <row r="169" s="2" customFormat="1" ht="16.5" customHeight="1">
      <c r="A169" s="39"/>
      <c r="B169" s="40"/>
      <c r="C169" s="236" t="s">
        <v>255</v>
      </c>
      <c r="D169" s="236" t="s">
        <v>194</v>
      </c>
      <c r="E169" s="237" t="s">
        <v>213</v>
      </c>
      <c r="F169" s="238" t="s">
        <v>214</v>
      </c>
      <c r="G169" s="239" t="s">
        <v>215</v>
      </c>
      <c r="H169" s="240">
        <v>15.44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0.22</v>
      </c>
      <c r="T169" s="245">
        <f>S169*H169</f>
        <v>3.3967999999999998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198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198</v>
      </c>
      <c r="BM169" s="246" t="s">
        <v>3249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214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13" customFormat="1">
      <c r="A171" s="13"/>
      <c r="B171" s="252"/>
      <c r="C171" s="253"/>
      <c r="D171" s="248" t="s">
        <v>201</v>
      </c>
      <c r="E171" s="254" t="s">
        <v>1</v>
      </c>
      <c r="F171" s="255" t="s">
        <v>3250</v>
      </c>
      <c r="G171" s="253"/>
      <c r="H171" s="254" t="s">
        <v>1</v>
      </c>
      <c r="I171" s="256"/>
      <c r="J171" s="253"/>
      <c r="K171" s="253"/>
      <c r="L171" s="257"/>
      <c r="M171" s="258"/>
      <c r="N171" s="259"/>
      <c r="O171" s="259"/>
      <c r="P171" s="259"/>
      <c r="Q171" s="259"/>
      <c r="R171" s="259"/>
      <c r="S171" s="259"/>
      <c r="T171" s="26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1" t="s">
        <v>201</v>
      </c>
      <c r="AU171" s="261" t="s">
        <v>83</v>
      </c>
      <c r="AV171" s="13" t="s">
        <v>81</v>
      </c>
      <c r="AW171" s="13" t="s">
        <v>30</v>
      </c>
      <c r="AX171" s="13" t="s">
        <v>73</v>
      </c>
      <c r="AY171" s="261" t="s">
        <v>191</v>
      </c>
    </row>
    <row r="172" s="13" customFormat="1">
      <c r="A172" s="13"/>
      <c r="B172" s="252"/>
      <c r="C172" s="253"/>
      <c r="D172" s="248" t="s">
        <v>201</v>
      </c>
      <c r="E172" s="254" t="s">
        <v>1</v>
      </c>
      <c r="F172" s="255" t="s">
        <v>3251</v>
      </c>
      <c r="G172" s="253"/>
      <c r="H172" s="254" t="s">
        <v>1</v>
      </c>
      <c r="I172" s="256"/>
      <c r="J172" s="253"/>
      <c r="K172" s="253"/>
      <c r="L172" s="257"/>
      <c r="M172" s="258"/>
      <c r="N172" s="259"/>
      <c r="O172" s="259"/>
      <c r="P172" s="259"/>
      <c r="Q172" s="259"/>
      <c r="R172" s="259"/>
      <c r="S172" s="259"/>
      <c r="T172" s="26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1" t="s">
        <v>201</v>
      </c>
      <c r="AU172" s="261" t="s">
        <v>83</v>
      </c>
      <c r="AV172" s="13" t="s">
        <v>81</v>
      </c>
      <c r="AW172" s="13" t="s">
        <v>30</v>
      </c>
      <c r="AX172" s="13" t="s">
        <v>73</v>
      </c>
      <c r="AY172" s="261" t="s">
        <v>191</v>
      </c>
    </row>
    <row r="173" s="14" customFormat="1">
      <c r="A173" s="14"/>
      <c r="B173" s="262"/>
      <c r="C173" s="263"/>
      <c r="D173" s="248" t="s">
        <v>201</v>
      </c>
      <c r="E173" s="264" t="s">
        <v>1</v>
      </c>
      <c r="F173" s="265" t="s">
        <v>3252</v>
      </c>
      <c r="G173" s="263"/>
      <c r="H173" s="266">
        <v>12.619999999999999</v>
      </c>
      <c r="I173" s="267"/>
      <c r="J173" s="263"/>
      <c r="K173" s="263"/>
      <c r="L173" s="268"/>
      <c r="M173" s="269"/>
      <c r="N173" s="270"/>
      <c r="O173" s="270"/>
      <c r="P173" s="270"/>
      <c r="Q173" s="270"/>
      <c r="R173" s="270"/>
      <c r="S173" s="270"/>
      <c r="T173" s="27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72" t="s">
        <v>201</v>
      </c>
      <c r="AU173" s="272" t="s">
        <v>83</v>
      </c>
      <c r="AV173" s="14" t="s">
        <v>83</v>
      </c>
      <c r="AW173" s="14" t="s">
        <v>30</v>
      </c>
      <c r="AX173" s="14" t="s">
        <v>73</v>
      </c>
      <c r="AY173" s="272" t="s">
        <v>191</v>
      </c>
    </row>
    <row r="174" s="13" customFormat="1">
      <c r="A174" s="13"/>
      <c r="B174" s="252"/>
      <c r="C174" s="253"/>
      <c r="D174" s="248" t="s">
        <v>201</v>
      </c>
      <c r="E174" s="254" t="s">
        <v>1</v>
      </c>
      <c r="F174" s="255" t="s">
        <v>3253</v>
      </c>
      <c r="G174" s="253"/>
      <c r="H174" s="254" t="s">
        <v>1</v>
      </c>
      <c r="I174" s="256"/>
      <c r="J174" s="253"/>
      <c r="K174" s="253"/>
      <c r="L174" s="257"/>
      <c r="M174" s="258"/>
      <c r="N174" s="259"/>
      <c r="O174" s="259"/>
      <c r="P174" s="259"/>
      <c r="Q174" s="259"/>
      <c r="R174" s="259"/>
      <c r="S174" s="259"/>
      <c r="T174" s="26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1" t="s">
        <v>201</v>
      </c>
      <c r="AU174" s="261" t="s">
        <v>83</v>
      </c>
      <c r="AV174" s="13" t="s">
        <v>81</v>
      </c>
      <c r="AW174" s="13" t="s">
        <v>30</v>
      </c>
      <c r="AX174" s="13" t="s">
        <v>73</v>
      </c>
      <c r="AY174" s="261" t="s">
        <v>191</v>
      </c>
    </row>
    <row r="175" s="14" customFormat="1">
      <c r="A175" s="14"/>
      <c r="B175" s="262"/>
      <c r="C175" s="263"/>
      <c r="D175" s="248" t="s">
        <v>201</v>
      </c>
      <c r="E175" s="264" t="s">
        <v>1</v>
      </c>
      <c r="F175" s="265" t="s">
        <v>3254</v>
      </c>
      <c r="G175" s="263"/>
      <c r="H175" s="266">
        <v>2.8199999999999998</v>
      </c>
      <c r="I175" s="267"/>
      <c r="J175" s="263"/>
      <c r="K175" s="263"/>
      <c r="L175" s="268"/>
      <c r="M175" s="269"/>
      <c r="N175" s="270"/>
      <c r="O175" s="270"/>
      <c r="P175" s="270"/>
      <c r="Q175" s="270"/>
      <c r="R175" s="270"/>
      <c r="S175" s="270"/>
      <c r="T175" s="27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2" t="s">
        <v>201</v>
      </c>
      <c r="AU175" s="272" t="s">
        <v>83</v>
      </c>
      <c r="AV175" s="14" t="s">
        <v>83</v>
      </c>
      <c r="AW175" s="14" t="s">
        <v>30</v>
      </c>
      <c r="AX175" s="14" t="s">
        <v>73</v>
      </c>
      <c r="AY175" s="272" t="s">
        <v>191</v>
      </c>
    </row>
    <row r="176" s="15" customFormat="1">
      <c r="A176" s="15"/>
      <c r="B176" s="273"/>
      <c r="C176" s="274"/>
      <c r="D176" s="248" t="s">
        <v>201</v>
      </c>
      <c r="E176" s="275" t="s">
        <v>1</v>
      </c>
      <c r="F176" s="276" t="s">
        <v>205</v>
      </c>
      <c r="G176" s="274"/>
      <c r="H176" s="277">
        <v>15.44</v>
      </c>
      <c r="I176" s="278"/>
      <c r="J176" s="274"/>
      <c r="K176" s="274"/>
      <c r="L176" s="279"/>
      <c r="M176" s="280"/>
      <c r="N176" s="281"/>
      <c r="O176" s="281"/>
      <c r="P176" s="281"/>
      <c r="Q176" s="281"/>
      <c r="R176" s="281"/>
      <c r="S176" s="281"/>
      <c r="T176" s="282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83" t="s">
        <v>201</v>
      </c>
      <c r="AU176" s="283" t="s">
        <v>83</v>
      </c>
      <c r="AV176" s="15" t="s">
        <v>198</v>
      </c>
      <c r="AW176" s="15" t="s">
        <v>30</v>
      </c>
      <c r="AX176" s="15" t="s">
        <v>81</v>
      </c>
      <c r="AY176" s="283" t="s">
        <v>191</v>
      </c>
    </row>
    <row r="177" s="2" customFormat="1" ht="16.5" customHeight="1">
      <c r="A177" s="39"/>
      <c r="B177" s="40"/>
      <c r="C177" s="236" t="s">
        <v>272</v>
      </c>
      <c r="D177" s="236" t="s">
        <v>194</v>
      </c>
      <c r="E177" s="237" t="s">
        <v>890</v>
      </c>
      <c r="F177" s="238" t="s">
        <v>220</v>
      </c>
      <c r="G177" s="239" t="s">
        <v>215</v>
      </c>
      <c r="H177" s="240">
        <v>411.74000000000001</v>
      </c>
      <c r="I177" s="241"/>
      <c r="J177" s="240">
        <f>ROUND(I177*H177,2)</f>
        <v>0</v>
      </c>
      <c r="K177" s="238" t="s">
        <v>1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0.5</v>
      </c>
      <c r="T177" s="245">
        <f>S177*H177</f>
        <v>205.87000000000001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198</v>
      </c>
      <c r="AT177" s="246" t="s">
        <v>194</v>
      </c>
      <c r="AU177" s="246" t="s">
        <v>83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198</v>
      </c>
      <c r="BM177" s="246" t="s">
        <v>3255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220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83</v>
      </c>
    </row>
    <row r="179" s="13" customFormat="1">
      <c r="A179" s="13"/>
      <c r="B179" s="252"/>
      <c r="C179" s="253"/>
      <c r="D179" s="248" t="s">
        <v>201</v>
      </c>
      <c r="E179" s="254" t="s">
        <v>1</v>
      </c>
      <c r="F179" s="255" t="s">
        <v>2803</v>
      </c>
      <c r="G179" s="253"/>
      <c r="H179" s="254" t="s">
        <v>1</v>
      </c>
      <c r="I179" s="256"/>
      <c r="J179" s="253"/>
      <c r="K179" s="253"/>
      <c r="L179" s="257"/>
      <c r="M179" s="258"/>
      <c r="N179" s="259"/>
      <c r="O179" s="259"/>
      <c r="P179" s="259"/>
      <c r="Q179" s="259"/>
      <c r="R179" s="259"/>
      <c r="S179" s="259"/>
      <c r="T179" s="26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1" t="s">
        <v>201</v>
      </c>
      <c r="AU179" s="261" t="s">
        <v>83</v>
      </c>
      <c r="AV179" s="13" t="s">
        <v>81</v>
      </c>
      <c r="AW179" s="13" t="s">
        <v>30</v>
      </c>
      <c r="AX179" s="13" t="s">
        <v>73</v>
      </c>
      <c r="AY179" s="261" t="s">
        <v>191</v>
      </c>
    </row>
    <row r="180" s="13" customFormat="1">
      <c r="A180" s="13"/>
      <c r="B180" s="252"/>
      <c r="C180" s="253"/>
      <c r="D180" s="248" t="s">
        <v>201</v>
      </c>
      <c r="E180" s="254" t="s">
        <v>1</v>
      </c>
      <c r="F180" s="255" t="s">
        <v>260</v>
      </c>
      <c r="G180" s="253"/>
      <c r="H180" s="254" t="s">
        <v>1</v>
      </c>
      <c r="I180" s="256"/>
      <c r="J180" s="253"/>
      <c r="K180" s="253"/>
      <c r="L180" s="257"/>
      <c r="M180" s="258"/>
      <c r="N180" s="259"/>
      <c r="O180" s="259"/>
      <c r="P180" s="259"/>
      <c r="Q180" s="259"/>
      <c r="R180" s="259"/>
      <c r="S180" s="259"/>
      <c r="T180" s="26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1" t="s">
        <v>201</v>
      </c>
      <c r="AU180" s="261" t="s">
        <v>83</v>
      </c>
      <c r="AV180" s="13" t="s">
        <v>81</v>
      </c>
      <c r="AW180" s="13" t="s">
        <v>30</v>
      </c>
      <c r="AX180" s="13" t="s">
        <v>73</v>
      </c>
      <c r="AY180" s="261" t="s">
        <v>191</v>
      </c>
    </row>
    <row r="181" s="13" customFormat="1">
      <c r="A181" s="13"/>
      <c r="B181" s="252"/>
      <c r="C181" s="253"/>
      <c r="D181" s="248" t="s">
        <v>201</v>
      </c>
      <c r="E181" s="254" t="s">
        <v>1</v>
      </c>
      <c r="F181" s="255" t="s">
        <v>3256</v>
      </c>
      <c r="G181" s="253"/>
      <c r="H181" s="254" t="s">
        <v>1</v>
      </c>
      <c r="I181" s="256"/>
      <c r="J181" s="253"/>
      <c r="K181" s="253"/>
      <c r="L181" s="257"/>
      <c r="M181" s="258"/>
      <c r="N181" s="259"/>
      <c r="O181" s="259"/>
      <c r="P181" s="259"/>
      <c r="Q181" s="259"/>
      <c r="R181" s="259"/>
      <c r="S181" s="259"/>
      <c r="T181" s="26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1" t="s">
        <v>201</v>
      </c>
      <c r="AU181" s="261" t="s">
        <v>83</v>
      </c>
      <c r="AV181" s="13" t="s">
        <v>81</v>
      </c>
      <c r="AW181" s="13" t="s">
        <v>30</v>
      </c>
      <c r="AX181" s="13" t="s">
        <v>73</v>
      </c>
      <c r="AY181" s="261" t="s">
        <v>191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3257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83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3258</v>
      </c>
      <c r="G183" s="263"/>
      <c r="H183" s="266">
        <v>372.43000000000001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83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3259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3" customFormat="1">
      <c r="A185" s="13"/>
      <c r="B185" s="252"/>
      <c r="C185" s="253"/>
      <c r="D185" s="248" t="s">
        <v>201</v>
      </c>
      <c r="E185" s="254" t="s">
        <v>1</v>
      </c>
      <c r="F185" s="255" t="s">
        <v>260</v>
      </c>
      <c r="G185" s="253"/>
      <c r="H185" s="254" t="s">
        <v>1</v>
      </c>
      <c r="I185" s="256"/>
      <c r="J185" s="253"/>
      <c r="K185" s="253"/>
      <c r="L185" s="257"/>
      <c r="M185" s="258"/>
      <c r="N185" s="259"/>
      <c r="O185" s="259"/>
      <c r="P185" s="259"/>
      <c r="Q185" s="259"/>
      <c r="R185" s="259"/>
      <c r="S185" s="259"/>
      <c r="T185" s="26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1" t="s">
        <v>201</v>
      </c>
      <c r="AU185" s="261" t="s">
        <v>83</v>
      </c>
      <c r="AV185" s="13" t="s">
        <v>81</v>
      </c>
      <c r="AW185" s="13" t="s">
        <v>30</v>
      </c>
      <c r="AX185" s="13" t="s">
        <v>73</v>
      </c>
      <c r="AY185" s="261" t="s">
        <v>191</v>
      </c>
    </row>
    <row r="186" s="14" customFormat="1">
      <c r="A186" s="14"/>
      <c r="B186" s="262"/>
      <c r="C186" s="263"/>
      <c r="D186" s="248" t="s">
        <v>201</v>
      </c>
      <c r="E186" s="264" t="s">
        <v>1</v>
      </c>
      <c r="F186" s="265" t="s">
        <v>3260</v>
      </c>
      <c r="G186" s="263"/>
      <c r="H186" s="266">
        <v>39.310000000000002</v>
      </c>
      <c r="I186" s="267"/>
      <c r="J186" s="263"/>
      <c r="K186" s="263"/>
      <c r="L186" s="268"/>
      <c r="M186" s="269"/>
      <c r="N186" s="270"/>
      <c r="O186" s="270"/>
      <c r="P186" s="270"/>
      <c r="Q186" s="270"/>
      <c r="R186" s="270"/>
      <c r="S186" s="270"/>
      <c r="T186" s="27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2" t="s">
        <v>201</v>
      </c>
      <c r="AU186" s="272" t="s">
        <v>83</v>
      </c>
      <c r="AV186" s="14" t="s">
        <v>83</v>
      </c>
      <c r="AW186" s="14" t="s">
        <v>30</v>
      </c>
      <c r="AX186" s="14" t="s">
        <v>73</v>
      </c>
      <c r="AY186" s="272" t="s">
        <v>191</v>
      </c>
    </row>
    <row r="187" s="15" customFormat="1">
      <c r="A187" s="15"/>
      <c r="B187" s="273"/>
      <c r="C187" s="274"/>
      <c r="D187" s="248" t="s">
        <v>201</v>
      </c>
      <c r="E187" s="275" t="s">
        <v>1</v>
      </c>
      <c r="F187" s="276" t="s">
        <v>205</v>
      </c>
      <c r="G187" s="274"/>
      <c r="H187" s="277">
        <v>411.74000000000001</v>
      </c>
      <c r="I187" s="278"/>
      <c r="J187" s="274"/>
      <c r="K187" s="274"/>
      <c r="L187" s="279"/>
      <c r="M187" s="280"/>
      <c r="N187" s="281"/>
      <c r="O187" s="281"/>
      <c r="P187" s="281"/>
      <c r="Q187" s="281"/>
      <c r="R187" s="281"/>
      <c r="S187" s="281"/>
      <c r="T187" s="28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83" t="s">
        <v>201</v>
      </c>
      <c r="AU187" s="283" t="s">
        <v>83</v>
      </c>
      <c r="AV187" s="15" t="s">
        <v>198</v>
      </c>
      <c r="AW187" s="15" t="s">
        <v>30</v>
      </c>
      <c r="AX187" s="15" t="s">
        <v>81</v>
      </c>
      <c r="AY187" s="283" t="s">
        <v>191</v>
      </c>
    </row>
    <row r="188" s="2" customFormat="1" ht="21.75" customHeight="1">
      <c r="A188" s="39"/>
      <c r="B188" s="40"/>
      <c r="C188" s="236" t="s">
        <v>280</v>
      </c>
      <c r="D188" s="236" t="s">
        <v>194</v>
      </c>
      <c r="E188" s="237" t="s">
        <v>2805</v>
      </c>
      <c r="F188" s="238" t="s">
        <v>2806</v>
      </c>
      <c r="G188" s="239" t="s">
        <v>197</v>
      </c>
      <c r="H188" s="240">
        <v>6.2699999999999996</v>
      </c>
      <c r="I188" s="241"/>
      <c r="J188" s="240">
        <f>ROUND(I188*H188,2)</f>
        <v>0</v>
      </c>
      <c r="K188" s="238" t="s">
        <v>1</v>
      </c>
      <c r="L188" s="45"/>
      <c r="M188" s="242" t="s">
        <v>1</v>
      </c>
      <c r="N188" s="243" t="s">
        <v>38</v>
      </c>
      <c r="O188" s="92"/>
      <c r="P188" s="244">
        <f>O188*H188</f>
        <v>0</v>
      </c>
      <c r="Q188" s="244">
        <v>4.0000000000000003E-05</v>
      </c>
      <c r="R188" s="244">
        <f>Q188*H188</f>
        <v>0.00025080000000000002</v>
      </c>
      <c r="S188" s="244">
        <v>0.10299999999999999</v>
      </c>
      <c r="T188" s="245">
        <f>S188*H188</f>
        <v>0.64580999999999988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6" t="s">
        <v>198</v>
      </c>
      <c r="AT188" s="246" t="s">
        <v>194</v>
      </c>
      <c r="AU188" s="246" t="s">
        <v>83</v>
      </c>
      <c r="AY188" s="18" t="s">
        <v>191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18" t="s">
        <v>81</v>
      </c>
      <c r="BK188" s="247">
        <f>ROUND(I188*H188,2)</f>
        <v>0</v>
      </c>
      <c r="BL188" s="18" t="s">
        <v>198</v>
      </c>
      <c r="BM188" s="246" t="s">
        <v>3261</v>
      </c>
    </row>
    <row r="189" s="2" customFormat="1">
      <c r="A189" s="39"/>
      <c r="B189" s="40"/>
      <c r="C189" s="41"/>
      <c r="D189" s="248" t="s">
        <v>200</v>
      </c>
      <c r="E189" s="41"/>
      <c r="F189" s="249" t="s">
        <v>2806</v>
      </c>
      <c r="G189" s="41"/>
      <c r="H189" s="41"/>
      <c r="I189" s="145"/>
      <c r="J189" s="41"/>
      <c r="K189" s="41"/>
      <c r="L189" s="45"/>
      <c r="M189" s="250"/>
      <c r="N189" s="251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200</v>
      </c>
      <c r="AU189" s="18" t="s">
        <v>83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3262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4" customFormat="1">
      <c r="A191" s="14"/>
      <c r="B191" s="262"/>
      <c r="C191" s="263"/>
      <c r="D191" s="248" t="s">
        <v>201</v>
      </c>
      <c r="E191" s="264" t="s">
        <v>1</v>
      </c>
      <c r="F191" s="265" t="s">
        <v>3263</v>
      </c>
      <c r="G191" s="263"/>
      <c r="H191" s="266">
        <v>6.2699999999999996</v>
      </c>
      <c r="I191" s="267"/>
      <c r="J191" s="263"/>
      <c r="K191" s="263"/>
      <c r="L191" s="268"/>
      <c r="M191" s="269"/>
      <c r="N191" s="270"/>
      <c r="O191" s="270"/>
      <c r="P191" s="270"/>
      <c r="Q191" s="270"/>
      <c r="R191" s="270"/>
      <c r="S191" s="270"/>
      <c r="T191" s="27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2" t="s">
        <v>201</v>
      </c>
      <c r="AU191" s="272" t="s">
        <v>83</v>
      </c>
      <c r="AV191" s="14" t="s">
        <v>83</v>
      </c>
      <c r="AW191" s="14" t="s">
        <v>30</v>
      </c>
      <c r="AX191" s="14" t="s">
        <v>73</v>
      </c>
      <c r="AY191" s="272" t="s">
        <v>191</v>
      </c>
    </row>
    <row r="192" s="15" customFormat="1">
      <c r="A192" s="15"/>
      <c r="B192" s="273"/>
      <c r="C192" s="274"/>
      <c r="D192" s="248" t="s">
        <v>201</v>
      </c>
      <c r="E192" s="275" t="s">
        <v>1</v>
      </c>
      <c r="F192" s="276" t="s">
        <v>205</v>
      </c>
      <c r="G192" s="274"/>
      <c r="H192" s="277">
        <v>6.2699999999999996</v>
      </c>
      <c r="I192" s="278"/>
      <c r="J192" s="274"/>
      <c r="K192" s="274"/>
      <c r="L192" s="279"/>
      <c r="M192" s="280"/>
      <c r="N192" s="281"/>
      <c r="O192" s="281"/>
      <c r="P192" s="281"/>
      <c r="Q192" s="281"/>
      <c r="R192" s="281"/>
      <c r="S192" s="281"/>
      <c r="T192" s="28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83" t="s">
        <v>201</v>
      </c>
      <c r="AU192" s="283" t="s">
        <v>83</v>
      </c>
      <c r="AV192" s="15" t="s">
        <v>198</v>
      </c>
      <c r="AW192" s="15" t="s">
        <v>30</v>
      </c>
      <c r="AX192" s="15" t="s">
        <v>81</v>
      </c>
      <c r="AY192" s="283" t="s">
        <v>191</v>
      </c>
    </row>
    <row r="193" s="2" customFormat="1" ht="21.75" customHeight="1">
      <c r="A193" s="39"/>
      <c r="B193" s="40"/>
      <c r="C193" s="236" t="s">
        <v>192</v>
      </c>
      <c r="D193" s="236" t="s">
        <v>194</v>
      </c>
      <c r="E193" s="237" t="s">
        <v>3264</v>
      </c>
      <c r="F193" s="238" t="s">
        <v>3265</v>
      </c>
      <c r="G193" s="239" t="s">
        <v>314</v>
      </c>
      <c r="H193" s="240">
        <v>267.30000000000001</v>
      </c>
      <c r="I193" s="241"/>
      <c r="J193" s="240">
        <f>ROUND(I193*H193,2)</f>
        <v>0</v>
      </c>
      <c r="K193" s="238" t="s">
        <v>1</v>
      </c>
      <c r="L193" s="45"/>
      <c r="M193" s="242" t="s">
        <v>1</v>
      </c>
      <c r="N193" s="243" t="s">
        <v>38</v>
      </c>
      <c r="O193" s="92"/>
      <c r="P193" s="244">
        <f>O193*H193</f>
        <v>0</v>
      </c>
      <c r="Q193" s="244">
        <v>0</v>
      </c>
      <c r="R193" s="244">
        <f>Q193*H193</f>
        <v>0</v>
      </c>
      <c r="S193" s="244">
        <v>0.28999999999999998</v>
      </c>
      <c r="T193" s="245">
        <f>S193*H193</f>
        <v>77.516999999999996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6" t="s">
        <v>198</v>
      </c>
      <c r="AT193" s="246" t="s">
        <v>194</v>
      </c>
      <c r="AU193" s="246" t="s">
        <v>83</v>
      </c>
      <c r="AY193" s="18" t="s">
        <v>191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8" t="s">
        <v>81</v>
      </c>
      <c r="BK193" s="247">
        <f>ROUND(I193*H193,2)</f>
        <v>0</v>
      </c>
      <c r="BL193" s="18" t="s">
        <v>198</v>
      </c>
      <c r="BM193" s="246" t="s">
        <v>3266</v>
      </c>
    </row>
    <row r="194" s="2" customFormat="1">
      <c r="A194" s="39"/>
      <c r="B194" s="40"/>
      <c r="C194" s="41"/>
      <c r="D194" s="248" t="s">
        <v>200</v>
      </c>
      <c r="E194" s="41"/>
      <c r="F194" s="249" t="s">
        <v>3265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200</v>
      </c>
      <c r="AU194" s="18" t="s">
        <v>83</v>
      </c>
    </row>
    <row r="195" s="13" customFormat="1">
      <c r="A195" s="13"/>
      <c r="B195" s="252"/>
      <c r="C195" s="253"/>
      <c r="D195" s="248" t="s">
        <v>201</v>
      </c>
      <c r="E195" s="254" t="s">
        <v>1</v>
      </c>
      <c r="F195" s="255" t="s">
        <v>3267</v>
      </c>
      <c r="G195" s="253"/>
      <c r="H195" s="254" t="s">
        <v>1</v>
      </c>
      <c r="I195" s="256"/>
      <c r="J195" s="253"/>
      <c r="K195" s="253"/>
      <c r="L195" s="257"/>
      <c r="M195" s="258"/>
      <c r="N195" s="259"/>
      <c r="O195" s="259"/>
      <c r="P195" s="259"/>
      <c r="Q195" s="259"/>
      <c r="R195" s="259"/>
      <c r="S195" s="259"/>
      <c r="T195" s="26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1" t="s">
        <v>201</v>
      </c>
      <c r="AU195" s="261" t="s">
        <v>83</v>
      </c>
      <c r="AV195" s="13" t="s">
        <v>81</v>
      </c>
      <c r="AW195" s="13" t="s">
        <v>30</v>
      </c>
      <c r="AX195" s="13" t="s">
        <v>73</v>
      </c>
      <c r="AY195" s="261" t="s">
        <v>191</v>
      </c>
    </row>
    <row r="196" s="14" customFormat="1">
      <c r="A196" s="14"/>
      <c r="B196" s="262"/>
      <c r="C196" s="263"/>
      <c r="D196" s="248" t="s">
        <v>201</v>
      </c>
      <c r="E196" s="264" t="s">
        <v>1</v>
      </c>
      <c r="F196" s="265" t="s">
        <v>3268</v>
      </c>
      <c r="G196" s="263"/>
      <c r="H196" s="266">
        <v>267.30000000000001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2" t="s">
        <v>201</v>
      </c>
      <c r="AU196" s="272" t="s">
        <v>83</v>
      </c>
      <c r="AV196" s="14" t="s">
        <v>83</v>
      </c>
      <c r="AW196" s="14" t="s">
        <v>30</v>
      </c>
      <c r="AX196" s="14" t="s">
        <v>73</v>
      </c>
      <c r="AY196" s="272" t="s">
        <v>191</v>
      </c>
    </row>
    <row r="197" s="15" customFormat="1">
      <c r="A197" s="15"/>
      <c r="B197" s="273"/>
      <c r="C197" s="274"/>
      <c r="D197" s="248" t="s">
        <v>201</v>
      </c>
      <c r="E197" s="275" t="s">
        <v>1</v>
      </c>
      <c r="F197" s="276" t="s">
        <v>205</v>
      </c>
      <c r="G197" s="274"/>
      <c r="H197" s="277">
        <v>267.30000000000001</v>
      </c>
      <c r="I197" s="278"/>
      <c r="J197" s="274"/>
      <c r="K197" s="274"/>
      <c r="L197" s="279"/>
      <c r="M197" s="280"/>
      <c r="N197" s="281"/>
      <c r="O197" s="281"/>
      <c r="P197" s="281"/>
      <c r="Q197" s="281"/>
      <c r="R197" s="281"/>
      <c r="S197" s="281"/>
      <c r="T197" s="28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83" t="s">
        <v>201</v>
      </c>
      <c r="AU197" s="283" t="s">
        <v>83</v>
      </c>
      <c r="AV197" s="15" t="s">
        <v>198</v>
      </c>
      <c r="AW197" s="15" t="s">
        <v>30</v>
      </c>
      <c r="AX197" s="15" t="s">
        <v>81</v>
      </c>
      <c r="AY197" s="283" t="s">
        <v>191</v>
      </c>
    </row>
    <row r="198" s="2" customFormat="1" ht="16.5" customHeight="1">
      <c r="A198" s="39"/>
      <c r="B198" s="40"/>
      <c r="C198" s="236" t="s">
        <v>291</v>
      </c>
      <c r="D198" s="236" t="s">
        <v>194</v>
      </c>
      <c r="E198" s="237" t="s">
        <v>3269</v>
      </c>
      <c r="F198" s="238" t="s">
        <v>3270</v>
      </c>
      <c r="G198" s="239" t="s">
        <v>314</v>
      </c>
      <c r="H198" s="240">
        <v>515</v>
      </c>
      <c r="I198" s="241"/>
      <c r="J198" s="240">
        <f>ROUND(I198*H198,2)</f>
        <v>0</v>
      </c>
      <c r="K198" s="238" t="s">
        <v>1</v>
      </c>
      <c r="L198" s="45"/>
      <c r="M198" s="242" t="s">
        <v>1</v>
      </c>
      <c r="N198" s="243" t="s">
        <v>38</v>
      </c>
      <c r="O198" s="92"/>
      <c r="P198" s="244">
        <f>O198*H198</f>
        <v>0</v>
      </c>
      <c r="Q198" s="244">
        <v>0</v>
      </c>
      <c r="R198" s="244">
        <f>Q198*H198</f>
        <v>0</v>
      </c>
      <c r="S198" s="244">
        <v>0.23000000000000001</v>
      </c>
      <c r="T198" s="245">
        <f>S198*H198</f>
        <v>118.45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6" t="s">
        <v>198</v>
      </c>
      <c r="AT198" s="246" t="s">
        <v>194</v>
      </c>
      <c r="AU198" s="246" t="s">
        <v>83</v>
      </c>
      <c r="AY198" s="18" t="s">
        <v>191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8" t="s">
        <v>81</v>
      </c>
      <c r="BK198" s="247">
        <f>ROUND(I198*H198,2)</f>
        <v>0</v>
      </c>
      <c r="BL198" s="18" t="s">
        <v>198</v>
      </c>
      <c r="BM198" s="246" t="s">
        <v>3271</v>
      </c>
    </row>
    <row r="199" s="2" customFormat="1">
      <c r="A199" s="39"/>
      <c r="B199" s="40"/>
      <c r="C199" s="41"/>
      <c r="D199" s="248" t="s">
        <v>200</v>
      </c>
      <c r="E199" s="41"/>
      <c r="F199" s="249" t="s">
        <v>3270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200</v>
      </c>
      <c r="AU199" s="18" t="s">
        <v>83</v>
      </c>
    </row>
    <row r="200" s="13" customFormat="1">
      <c r="A200" s="13"/>
      <c r="B200" s="252"/>
      <c r="C200" s="253"/>
      <c r="D200" s="248" t="s">
        <v>201</v>
      </c>
      <c r="E200" s="254" t="s">
        <v>1</v>
      </c>
      <c r="F200" s="255" t="s">
        <v>3272</v>
      </c>
      <c r="G200" s="253"/>
      <c r="H200" s="254" t="s">
        <v>1</v>
      </c>
      <c r="I200" s="256"/>
      <c r="J200" s="253"/>
      <c r="K200" s="253"/>
      <c r="L200" s="257"/>
      <c r="M200" s="258"/>
      <c r="N200" s="259"/>
      <c r="O200" s="259"/>
      <c r="P200" s="259"/>
      <c r="Q200" s="259"/>
      <c r="R200" s="259"/>
      <c r="S200" s="259"/>
      <c r="T200" s="26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1" t="s">
        <v>201</v>
      </c>
      <c r="AU200" s="261" t="s">
        <v>83</v>
      </c>
      <c r="AV200" s="13" t="s">
        <v>81</v>
      </c>
      <c r="AW200" s="13" t="s">
        <v>30</v>
      </c>
      <c r="AX200" s="13" t="s">
        <v>73</v>
      </c>
      <c r="AY200" s="261" t="s">
        <v>191</v>
      </c>
    </row>
    <row r="201" s="13" customFormat="1">
      <c r="A201" s="13"/>
      <c r="B201" s="252"/>
      <c r="C201" s="253"/>
      <c r="D201" s="248" t="s">
        <v>201</v>
      </c>
      <c r="E201" s="254" t="s">
        <v>1</v>
      </c>
      <c r="F201" s="255" t="s">
        <v>249</v>
      </c>
      <c r="G201" s="253"/>
      <c r="H201" s="254" t="s">
        <v>1</v>
      </c>
      <c r="I201" s="256"/>
      <c r="J201" s="253"/>
      <c r="K201" s="253"/>
      <c r="L201" s="257"/>
      <c r="M201" s="258"/>
      <c r="N201" s="259"/>
      <c r="O201" s="259"/>
      <c r="P201" s="259"/>
      <c r="Q201" s="259"/>
      <c r="R201" s="259"/>
      <c r="S201" s="259"/>
      <c r="T201" s="26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1" t="s">
        <v>201</v>
      </c>
      <c r="AU201" s="261" t="s">
        <v>83</v>
      </c>
      <c r="AV201" s="13" t="s">
        <v>81</v>
      </c>
      <c r="AW201" s="13" t="s">
        <v>30</v>
      </c>
      <c r="AX201" s="13" t="s">
        <v>73</v>
      </c>
      <c r="AY201" s="261" t="s">
        <v>191</v>
      </c>
    </row>
    <row r="202" s="14" customFormat="1">
      <c r="A202" s="14"/>
      <c r="B202" s="262"/>
      <c r="C202" s="263"/>
      <c r="D202" s="248" t="s">
        <v>201</v>
      </c>
      <c r="E202" s="264" t="s">
        <v>1</v>
      </c>
      <c r="F202" s="265" t="s">
        <v>3273</v>
      </c>
      <c r="G202" s="263"/>
      <c r="H202" s="266">
        <v>515</v>
      </c>
      <c r="I202" s="267"/>
      <c r="J202" s="263"/>
      <c r="K202" s="263"/>
      <c r="L202" s="268"/>
      <c r="M202" s="269"/>
      <c r="N202" s="270"/>
      <c r="O202" s="270"/>
      <c r="P202" s="270"/>
      <c r="Q202" s="270"/>
      <c r="R202" s="270"/>
      <c r="S202" s="270"/>
      <c r="T202" s="27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2" t="s">
        <v>201</v>
      </c>
      <c r="AU202" s="272" t="s">
        <v>83</v>
      </c>
      <c r="AV202" s="14" t="s">
        <v>83</v>
      </c>
      <c r="AW202" s="14" t="s">
        <v>30</v>
      </c>
      <c r="AX202" s="14" t="s">
        <v>73</v>
      </c>
      <c r="AY202" s="272" t="s">
        <v>191</v>
      </c>
    </row>
    <row r="203" s="15" customFormat="1">
      <c r="A203" s="15"/>
      <c r="B203" s="273"/>
      <c r="C203" s="274"/>
      <c r="D203" s="248" t="s">
        <v>201</v>
      </c>
      <c r="E203" s="275" t="s">
        <v>1</v>
      </c>
      <c r="F203" s="276" t="s">
        <v>205</v>
      </c>
      <c r="G203" s="274"/>
      <c r="H203" s="277">
        <v>515</v>
      </c>
      <c r="I203" s="278"/>
      <c r="J203" s="274"/>
      <c r="K203" s="274"/>
      <c r="L203" s="279"/>
      <c r="M203" s="280"/>
      <c r="N203" s="281"/>
      <c r="O203" s="281"/>
      <c r="P203" s="281"/>
      <c r="Q203" s="281"/>
      <c r="R203" s="281"/>
      <c r="S203" s="281"/>
      <c r="T203" s="282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3" t="s">
        <v>201</v>
      </c>
      <c r="AU203" s="283" t="s">
        <v>83</v>
      </c>
      <c r="AV203" s="15" t="s">
        <v>198</v>
      </c>
      <c r="AW203" s="15" t="s">
        <v>30</v>
      </c>
      <c r="AX203" s="15" t="s">
        <v>81</v>
      </c>
      <c r="AY203" s="283" t="s">
        <v>191</v>
      </c>
    </row>
    <row r="204" s="2" customFormat="1" ht="21.75" customHeight="1">
      <c r="A204" s="39"/>
      <c r="B204" s="40"/>
      <c r="C204" s="236" t="s">
        <v>299</v>
      </c>
      <c r="D204" s="236" t="s">
        <v>194</v>
      </c>
      <c r="E204" s="237" t="s">
        <v>3274</v>
      </c>
      <c r="F204" s="238" t="s">
        <v>3275</v>
      </c>
      <c r="G204" s="239" t="s">
        <v>314</v>
      </c>
      <c r="H204" s="240">
        <v>29.699999999999999</v>
      </c>
      <c r="I204" s="241"/>
      <c r="J204" s="240">
        <f>ROUND(I204*H204,2)</f>
        <v>0</v>
      </c>
      <c r="K204" s="238" t="s">
        <v>1</v>
      </c>
      <c r="L204" s="45"/>
      <c r="M204" s="242" t="s">
        <v>1</v>
      </c>
      <c r="N204" s="243" t="s">
        <v>38</v>
      </c>
      <c r="O204" s="92"/>
      <c r="P204" s="244">
        <f>O204*H204</f>
        <v>0</v>
      </c>
      <c r="Q204" s="244">
        <v>0</v>
      </c>
      <c r="R204" s="244">
        <f>Q204*H204</f>
        <v>0</v>
      </c>
      <c r="S204" s="244">
        <v>0.28999999999999998</v>
      </c>
      <c r="T204" s="245">
        <f>S204*H204</f>
        <v>8.6129999999999995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6" t="s">
        <v>198</v>
      </c>
      <c r="AT204" s="246" t="s">
        <v>194</v>
      </c>
      <c r="AU204" s="246" t="s">
        <v>83</v>
      </c>
      <c r="AY204" s="18" t="s">
        <v>191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18" t="s">
        <v>81</v>
      </c>
      <c r="BK204" s="247">
        <f>ROUND(I204*H204,2)</f>
        <v>0</v>
      </c>
      <c r="BL204" s="18" t="s">
        <v>198</v>
      </c>
      <c r="BM204" s="246" t="s">
        <v>3276</v>
      </c>
    </row>
    <row r="205" s="2" customFormat="1">
      <c r="A205" s="39"/>
      <c r="B205" s="40"/>
      <c r="C205" s="41"/>
      <c r="D205" s="248" t="s">
        <v>200</v>
      </c>
      <c r="E205" s="41"/>
      <c r="F205" s="249" t="s">
        <v>3277</v>
      </c>
      <c r="G205" s="41"/>
      <c r="H205" s="41"/>
      <c r="I205" s="145"/>
      <c r="J205" s="41"/>
      <c r="K205" s="41"/>
      <c r="L205" s="45"/>
      <c r="M205" s="250"/>
      <c r="N205" s="251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200</v>
      </c>
      <c r="AU205" s="18" t="s">
        <v>83</v>
      </c>
    </row>
    <row r="206" s="13" customFormat="1">
      <c r="A206" s="13"/>
      <c r="B206" s="252"/>
      <c r="C206" s="253"/>
      <c r="D206" s="248" t="s">
        <v>201</v>
      </c>
      <c r="E206" s="254" t="s">
        <v>1</v>
      </c>
      <c r="F206" s="255" t="s">
        <v>3278</v>
      </c>
      <c r="G206" s="253"/>
      <c r="H206" s="254" t="s">
        <v>1</v>
      </c>
      <c r="I206" s="256"/>
      <c r="J206" s="253"/>
      <c r="K206" s="253"/>
      <c r="L206" s="257"/>
      <c r="M206" s="258"/>
      <c r="N206" s="259"/>
      <c r="O206" s="259"/>
      <c r="P206" s="259"/>
      <c r="Q206" s="259"/>
      <c r="R206" s="259"/>
      <c r="S206" s="259"/>
      <c r="T206" s="26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1" t="s">
        <v>201</v>
      </c>
      <c r="AU206" s="261" t="s">
        <v>83</v>
      </c>
      <c r="AV206" s="13" t="s">
        <v>81</v>
      </c>
      <c r="AW206" s="13" t="s">
        <v>30</v>
      </c>
      <c r="AX206" s="13" t="s">
        <v>73</v>
      </c>
      <c r="AY206" s="261" t="s">
        <v>191</v>
      </c>
    </row>
    <row r="207" s="13" customFormat="1">
      <c r="A207" s="13"/>
      <c r="B207" s="252"/>
      <c r="C207" s="253"/>
      <c r="D207" s="248" t="s">
        <v>201</v>
      </c>
      <c r="E207" s="254" t="s">
        <v>1</v>
      </c>
      <c r="F207" s="255" t="s">
        <v>3279</v>
      </c>
      <c r="G207" s="253"/>
      <c r="H207" s="254" t="s">
        <v>1</v>
      </c>
      <c r="I207" s="256"/>
      <c r="J207" s="253"/>
      <c r="K207" s="253"/>
      <c r="L207" s="257"/>
      <c r="M207" s="258"/>
      <c r="N207" s="259"/>
      <c r="O207" s="259"/>
      <c r="P207" s="259"/>
      <c r="Q207" s="259"/>
      <c r="R207" s="259"/>
      <c r="S207" s="259"/>
      <c r="T207" s="26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1" t="s">
        <v>201</v>
      </c>
      <c r="AU207" s="261" t="s">
        <v>83</v>
      </c>
      <c r="AV207" s="13" t="s">
        <v>81</v>
      </c>
      <c r="AW207" s="13" t="s">
        <v>30</v>
      </c>
      <c r="AX207" s="13" t="s">
        <v>73</v>
      </c>
      <c r="AY207" s="261" t="s">
        <v>191</v>
      </c>
    </row>
    <row r="208" s="14" customFormat="1">
      <c r="A208" s="14"/>
      <c r="B208" s="262"/>
      <c r="C208" s="263"/>
      <c r="D208" s="248" t="s">
        <v>201</v>
      </c>
      <c r="E208" s="264" t="s">
        <v>1</v>
      </c>
      <c r="F208" s="265" t="s">
        <v>3280</v>
      </c>
      <c r="G208" s="263"/>
      <c r="H208" s="266">
        <v>29.699999999999999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2" t="s">
        <v>201</v>
      </c>
      <c r="AU208" s="272" t="s">
        <v>83</v>
      </c>
      <c r="AV208" s="14" t="s">
        <v>83</v>
      </c>
      <c r="AW208" s="14" t="s">
        <v>30</v>
      </c>
      <c r="AX208" s="14" t="s">
        <v>73</v>
      </c>
      <c r="AY208" s="272" t="s">
        <v>191</v>
      </c>
    </row>
    <row r="209" s="15" customFormat="1">
      <c r="A209" s="15"/>
      <c r="B209" s="273"/>
      <c r="C209" s="274"/>
      <c r="D209" s="248" t="s">
        <v>201</v>
      </c>
      <c r="E209" s="275" t="s">
        <v>1</v>
      </c>
      <c r="F209" s="276" t="s">
        <v>205</v>
      </c>
      <c r="G209" s="274"/>
      <c r="H209" s="277">
        <v>29.699999999999999</v>
      </c>
      <c r="I209" s="278"/>
      <c r="J209" s="274"/>
      <c r="K209" s="274"/>
      <c r="L209" s="279"/>
      <c r="M209" s="280"/>
      <c r="N209" s="281"/>
      <c r="O209" s="281"/>
      <c r="P209" s="281"/>
      <c r="Q209" s="281"/>
      <c r="R209" s="281"/>
      <c r="S209" s="281"/>
      <c r="T209" s="28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3" t="s">
        <v>201</v>
      </c>
      <c r="AU209" s="283" t="s">
        <v>83</v>
      </c>
      <c r="AV209" s="15" t="s">
        <v>198</v>
      </c>
      <c r="AW209" s="15" t="s">
        <v>30</v>
      </c>
      <c r="AX209" s="15" t="s">
        <v>81</v>
      </c>
      <c r="AY209" s="283" t="s">
        <v>191</v>
      </c>
    </row>
    <row r="210" s="2" customFormat="1" ht="16.5" customHeight="1">
      <c r="A210" s="39"/>
      <c r="B210" s="40"/>
      <c r="C210" s="236" t="s">
        <v>305</v>
      </c>
      <c r="D210" s="236" t="s">
        <v>194</v>
      </c>
      <c r="E210" s="237" t="s">
        <v>3281</v>
      </c>
      <c r="F210" s="238" t="s">
        <v>3282</v>
      </c>
      <c r="G210" s="239" t="s">
        <v>314</v>
      </c>
      <c r="H210" s="240">
        <v>30</v>
      </c>
      <c r="I210" s="241"/>
      <c r="J210" s="240">
        <f>ROUND(I210*H210,2)</f>
        <v>0</v>
      </c>
      <c r="K210" s="238" t="s">
        <v>1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0.20499999999999999</v>
      </c>
      <c r="T210" s="245">
        <f>S210*H210</f>
        <v>6.1499999999999995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198</v>
      </c>
      <c r="AT210" s="246" t="s">
        <v>194</v>
      </c>
      <c r="AU210" s="246" t="s">
        <v>83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198</v>
      </c>
      <c r="BM210" s="246" t="s">
        <v>3283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3282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83</v>
      </c>
    </row>
    <row r="212" s="13" customFormat="1">
      <c r="A212" s="13"/>
      <c r="B212" s="252"/>
      <c r="C212" s="253"/>
      <c r="D212" s="248" t="s">
        <v>201</v>
      </c>
      <c r="E212" s="254" t="s">
        <v>1</v>
      </c>
      <c r="F212" s="255" t="s">
        <v>3284</v>
      </c>
      <c r="G212" s="253"/>
      <c r="H212" s="254" t="s">
        <v>1</v>
      </c>
      <c r="I212" s="256"/>
      <c r="J212" s="253"/>
      <c r="K212" s="253"/>
      <c r="L212" s="257"/>
      <c r="M212" s="258"/>
      <c r="N212" s="259"/>
      <c r="O212" s="259"/>
      <c r="P212" s="259"/>
      <c r="Q212" s="259"/>
      <c r="R212" s="259"/>
      <c r="S212" s="259"/>
      <c r="T212" s="26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1" t="s">
        <v>201</v>
      </c>
      <c r="AU212" s="261" t="s">
        <v>83</v>
      </c>
      <c r="AV212" s="13" t="s">
        <v>81</v>
      </c>
      <c r="AW212" s="13" t="s">
        <v>30</v>
      </c>
      <c r="AX212" s="13" t="s">
        <v>73</v>
      </c>
      <c r="AY212" s="261" t="s">
        <v>191</v>
      </c>
    </row>
    <row r="213" s="13" customFormat="1">
      <c r="A213" s="13"/>
      <c r="B213" s="252"/>
      <c r="C213" s="253"/>
      <c r="D213" s="248" t="s">
        <v>201</v>
      </c>
      <c r="E213" s="254" t="s">
        <v>1</v>
      </c>
      <c r="F213" s="255" t="s">
        <v>249</v>
      </c>
      <c r="G213" s="253"/>
      <c r="H213" s="254" t="s">
        <v>1</v>
      </c>
      <c r="I213" s="256"/>
      <c r="J213" s="253"/>
      <c r="K213" s="253"/>
      <c r="L213" s="257"/>
      <c r="M213" s="258"/>
      <c r="N213" s="259"/>
      <c r="O213" s="259"/>
      <c r="P213" s="259"/>
      <c r="Q213" s="259"/>
      <c r="R213" s="259"/>
      <c r="S213" s="259"/>
      <c r="T213" s="26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1" t="s">
        <v>201</v>
      </c>
      <c r="AU213" s="261" t="s">
        <v>83</v>
      </c>
      <c r="AV213" s="13" t="s">
        <v>81</v>
      </c>
      <c r="AW213" s="13" t="s">
        <v>30</v>
      </c>
      <c r="AX213" s="13" t="s">
        <v>73</v>
      </c>
      <c r="AY213" s="261" t="s">
        <v>191</v>
      </c>
    </row>
    <row r="214" s="14" customFormat="1">
      <c r="A214" s="14"/>
      <c r="B214" s="262"/>
      <c r="C214" s="263"/>
      <c r="D214" s="248" t="s">
        <v>201</v>
      </c>
      <c r="E214" s="264" t="s">
        <v>1</v>
      </c>
      <c r="F214" s="265" t="s">
        <v>3285</v>
      </c>
      <c r="G214" s="263"/>
      <c r="H214" s="266">
        <v>30</v>
      </c>
      <c r="I214" s="267"/>
      <c r="J214" s="263"/>
      <c r="K214" s="263"/>
      <c r="L214" s="268"/>
      <c r="M214" s="269"/>
      <c r="N214" s="270"/>
      <c r="O214" s="270"/>
      <c r="P214" s="270"/>
      <c r="Q214" s="270"/>
      <c r="R214" s="270"/>
      <c r="S214" s="270"/>
      <c r="T214" s="27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2" t="s">
        <v>201</v>
      </c>
      <c r="AU214" s="272" t="s">
        <v>83</v>
      </c>
      <c r="AV214" s="14" t="s">
        <v>83</v>
      </c>
      <c r="AW214" s="14" t="s">
        <v>30</v>
      </c>
      <c r="AX214" s="14" t="s">
        <v>73</v>
      </c>
      <c r="AY214" s="272" t="s">
        <v>191</v>
      </c>
    </row>
    <row r="215" s="15" customFormat="1">
      <c r="A215" s="15"/>
      <c r="B215" s="273"/>
      <c r="C215" s="274"/>
      <c r="D215" s="248" t="s">
        <v>201</v>
      </c>
      <c r="E215" s="275" t="s">
        <v>1</v>
      </c>
      <c r="F215" s="276" t="s">
        <v>205</v>
      </c>
      <c r="G215" s="274"/>
      <c r="H215" s="277">
        <v>30</v>
      </c>
      <c r="I215" s="278"/>
      <c r="J215" s="274"/>
      <c r="K215" s="274"/>
      <c r="L215" s="279"/>
      <c r="M215" s="280"/>
      <c r="N215" s="281"/>
      <c r="O215" s="281"/>
      <c r="P215" s="281"/>
      <c r="Q215" s="281"/>
      <c r="R215" s="281"/>
      <c r="S215" s="281"/>
      <c r="T215" s="282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83" t="s">
        <v>201</v>
      </c>
      <c r="AU215" s="283" t="s">
        <v>83</v>
      </c>
      <c r="AV215" s="15" t="s">
        <v>198</v>
      </c>
      <c r="AW215" s="15" t="s">
        <v>30</v>
      </c>
      <c r="AX215" s="15" t="s">
        <v>81</v>
      </c>
      <c r="AY215" s="283" t="s">
        <v>191</v>
      </c>
    </row>
    <row r="216" s="2" customFormat="1" ht="21.75" customHeight="1">
      <c r="A216" s="39"/>
      <c r="B216" s="40"/>
      <c r="C216" s="236" t="s">
        <v>8</v>
      </c>
      <c r="D216" s="236" t="s">
        <v>194</v>
      </c>
      <c r="E216" s="237" t="s">
        <v>245</v>
      </c>
      <c r="F216" s="238" t="s">
        <v>246</v>
      </c>
      <c r="G216" s="239" t="s">
        <v>215</v>
      </c>
      <c r="H216" s="240">
        <v>7.7000000000000002</v>
      </c>
      <c r="I216" s="241"/>
      <c r="J216" s="240">
        <f>ROUND(I216*H216,2)</f>
        <v>0</v>
      </c>
      <c r="K216" s="238" t="s">
        <v>1</v>
      </c>
      <c r="L216" s="45"/>
      <c r="M216" s="242" t="s">
        <v>1</v>
      </c>
      <c r="N216" s="243" t="s">
        <v>38</v>
      </c>
      <c r="O216" s="92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6" t="s">
        <v>198</v>
      </c>
      <c r="AT216" s="246" t="s">
        <v>194</v>
      </c>
      <c r="AU216" s="246" t="s">
        <v>83</v>
      </c>
      <c r="AY216" s="18" t="s">
        <v>191</v>
      </c>
      <c r="BE216" s="247">
        <f>IF(N216="základní",J216,0)</f>
        <v>0</v>
      </c>
      <c r="BF216" s="247">
        <f>IF(N216="snížená",J216,0)</f>
        <v>0</v>
      </c>
      <c r="BG216" s="247">
        <f>IF(N216="zákl. přenesená",J216,0)</f>
        <v>0</v>
      </c>
      <c r="BH216" s="247">
        <f>IF(N216="sníž. přenesená",J216,0)</f>
        <v>0</v>
      </c>
      <c r="BI216" s="247">
        <f>IF(N216="nulová",J216,0)</f>
        <v>0</v>
      </c>
      <c r="BJ216" s="18" t="s">
        <v>81</v>
      </c>
      <c r="BK216" s="247">
        <f>ROUND(I216*H216,2)</f>
        <v>0</v>
      </c>
      <c r="BL216" s="18" t="s">
        <v>198</v>
      </c>
      <c r="BM216" s="246" t="s">
        <v>3286</v>
      </c>
    </row>
    <row r="217" s="2" customFormat="1">
      <c r="A217" s="39"/>
      <c r="B217" s="40"/>
      <c r="C217" s="41"/>
      <c r="D217" s="248" t="s">
        <v>200</v>
      </c>
      <c r="E217" s="41"/>
      <c r="F217" s="249" t="s">
        <v>246</v>
      </c>
      <c r="G217" s="41"/>
      <c r="H217" s="41"/>
      <c r="I217" s="145"/>
      <c r="J217" s="41"/>
      <c r="K217" s="41"/>
      <c r="L217" s="45"/>
      <c r="M217" s="250"/>
      <c r="N217" s="251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200</v>
      </c>
      <c r="AU217" s="18" t="s">
        <v>83</v>
      </c>
    </row>
    <row r="218" s="13" customFormat="1">
      <c r="A218" s="13"/>
      <c r="B218" s="252"/>
      <c r="C218" s="253"/>
      <c r="D218" s="248" t="s">
        <v>201</v>
      </c>
      <c r="E218" s="254" t="s">
        <v>1</v>
      </c>
      <c r="F218" s="255" t="s">
        <v>3287</v>
      </c>
      <c r="G218" s="253"/>
      <c r="H218" s="254" t="s">
        <v>1</v>
      </c>
      <c r="I218" s="256"/>
      <c r="J218" s="253"/>
      <c r="K218" s="253"/>
      <c r="L218" s="257"/>
      <c r="M218" s="258"/>
      <c r="N218" s="259"/>
      <c r="O218" s="259"/>
      <c r="P218" s="259"/>
      <c r="Q218" s="259"/>
      <c r="R218" s="259"/>
      <c r="S218" s="259"/>
      <c r="T218" s="26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1" t="s">
        <v>201</v>
      </c>
      <c r="AU218" s="261" t="s">
        <v>83</v>
      </c>
      <c r="AV218" s="13" t="s">
        <v>81</v>
      </c>
      <c r="AW218" s="13" t="s">
        <v>30</v>
      </c>
      <c r="AX218" s="13" t="s">
        <v>73</v>
      </c>
      <c r="AY218" s="261" t="s">
        <v>191</v>
      </c>
    </row>
    <row r="219" s="13" customFormat="1">
      <c r="A219" s="13"/>
      <c r="B219" s="252"/>
      <c r="C219" s="253"/>
      <c r="D219" s="248" t="s">
        <v>201</v>
      </c>
      <c r="E219" s="254" t="s">
        <v>1</v>
      </c>
      <c r="F219" s="255" t="s">
        <v>249</v>
      </c>
      <c r="G219" s="253"/>
      <c r="H219" s="254" t="s">
        <v>1</v>
      </c>
      <c r="I219" s="256"/>
      <c r="J219" s="253"/>
      <c r="K219" s="253"/>
      <c r="L219" s="257"/>
      <c r="M219" s="258"/>
      <c r="N219" s="259"/>
      <c r="O219" s="259"/>
      <c r="P219" s="259"/>
      <c r="Q219" s="259"/>
      <c r="R219" s="259"/>
      <c r="S219" s="259"/>
      <c r="T219" s="26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1" t="s">
        <v>201</v>
      </c>
      <c r="AU219" s="261" t="s">
        <v>83</v>
      </c>
      <c r="AV219" s="13" t="s">
        <v>81</v>
      </c>
      <c r="AW219" s="13" t="s">
        <v>30</v>
      </c>
      <c r="AX219" s="13" t="s">
        <v>73</v>
      </c>
      <c r="AY219" s="261" t="s">
        <v>191</v>
      </c>
    </row>
    <row r="220" s="14" customFormat="1">
      <c r="A220" s="14"/>
      <c r="B220" s="262"/>
      <c r="C220" s="263"/>
      <c r="D220" s="248" t="s">
        <v>201</v>
      </c>
      <c r="E220" s="264" t="s">
        <v>1</v>
      </c>
      <c r="F220" s="265" t="s">
        <v>3288</v>
      </c>
      <c r="G220" s="263"/>
      <c r="H220" s="266">
        <v>7.7000000000000002</v>
      </c>
      <c r="I220" s="267"/>
      <c r="J220" s="263"/>
      <c r="K220" s="263"/>
      <c r="L220" s="268"/>
      <c r="M220" s="269"/>
      <c r="N220" s="270"/>
      <c r="O220" s="270"/>
      <c r="P220" s="270"/>
      <c r="Q220" s="270"/>
      <c r="R220" s="270"/>
      <c r="S220" s="270"/>
      <c r="T220" s="27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2" t="s">
        <v>201</v>
      </c>
      <c r="AU220" s="272" t="s">
        <v>83</v>
      </c>
      <c r="AV220" s="14" t="s">
        <v>83</v>
      </c>
      <c r="AW220" s="14" t="s">
        <v>30</v>
      </c>
      <c r="AX220" s="14" t="s">
        <v>73</v>
      </c>
      <c r="AY220" s="272" t="s">
        <v>191</v>
      </c>
    </row>
    <row r="221" s="15" customFormat="1">
      <c r="A221" s="15"/>
      <c r="B221" s="273"/>
      <c r="C221" s="274"/>
      <c r="D221" s="248" t="s">
        <v>201</v>
      </c>
      <c r="E221" s="275" t="s">
        <v>1</v>
      </c>
      <c r="F221" s="276" t="s">
        <v>205</v>
      </c>
      <c r="G221" s="274"/>
      <c r="H221" s="277">
        <v>7.7000000000000002</v>
      </c>
      <c r="I221" s="278"/>
      <c r="J221" s="274"/>
      <c r="K221" s="274"/>
      <c r="L221" s="279"/>
      <c r="M221" s="280"/>
      <c r="N221" s="281"/>
      <c r="O221" s="281"/>
      <c r="P221" s="281"/>
      <c r="Q221" s="281"/>
      <c r="R221" s="281"/>
      <c r="S221" s="281"/>
      <c r="T221" s="28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83" t="s">
        <v>201</v>
      </c>
      <c r="AU221" s="283" t="s">
        <v>83</v>
      </c>
      <c r="AV221" s="15" t="s">
        <v>198</v>
      </c>
      <c r="AW221" s="15" t="s">
        <v>30</v>
      </c>
      <c r="AX221" s="15" t="s">
        <v>81</v>
      </c>
      <c r="AY221" s="283" t="s">
        <v>191</v>
      </c>
    </row>
    <row r="222" s="2" customFormat="1" ht="33" customHeight="1">
      <c r="A222" s="39"/>
      <c r="B222" s="40"/>
      <c r="C222" s="236" t="s">
        <v>320</v>
      </c>
      <c r="D222" s="236" t="s">
        <v>194</v>
      </c>
      <c r="E222" s="237" t="s">
        <v>2810</v>
      </c>
      <c r="F222" s="238" t="s">
        <v>2811</v>
      </c>
      <c r="G222" s="239" t="s">
        <v>215</v>
      </c>
      <c r="H222" s="240">
        <v>3.1800000000000002</v>
      </c>
      <c r="I222" s="241"/>
      <c r="J222" s="240">
        <f>ROUND(I222*H222,2)</f>
        <v>0</v>
      </c>
      <c r="K222" s="238" t="s">
        <v>1</v>
      </c>
      <c r="L222" s="45"/>
      <c r="M222" s="242" t="s">
        <v>1</v>
      </c>
      <c r="N222" s="243" t="s">
        <v>38</v>
      </c>
      <c r="O222" s="92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6" t="s">
        <v>198</v>
      </c>
      <c r="AT222" s="246" t="s">
        <v>194</v>
      </c>
      <c r="AU222" s="246" t="s">
        <v>83</v>
      </c>
      <c r="AY222" s="18" t="s">
        <v>191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18" t="s">
        <v>81</v>
      </c>
      <c r="BK222" s="247">
        <f>ROUND(I222*H222,2)</f>
        <v>0</v>
      </c>
      <c r="BL222" s="18" t="s">
        <v>198</v>
      </c>
      <c r="BM222" s="246" t="s">
        <v>3289</v>
      </c>
    </row>
    <row r="223" s="2" customFormat="1">
      <c r="A223" s="39"/>
      <c r="B223" s="40"/>
      <c r="C223" s="41"/>
      <c r="D223" s="248" t="s">
        <v>200</v>
      </c>
      <c r="E223" s="41"/>
      <c r="F223" s="249" t="s">
        <v>2811</v>
      </c>
      <c r="G223" s="41"/>
      <c r="H223" s="41"/>
      <c r="I223" s="145"/>
      <c r="J223" s="41"/>
      <c r="K223" s="41"/>
      <c r="L223" s="45"/>
      <c r="M223" s="250"/>
      <c r="N223" s="251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200</v>
      </c>
      <c r="AU223" s="18" t="s">
        <v>83</v>
      </c>
    </row>
    <row r="224" s="13" customFormat="1">
      <c r="A224" s="13"/>
      <c r="B224" s="252"/>
      <c r="C224" s="253"/>
      <c r="D224" s="248" t="s">
        <v>201</v>
      </c>
      <c r="E224" s="254" t="s">
        <v>1</v>
      </c>
      <c r="F224" s="255" t="s">
        <v>3290</v>
      </c>
      <c r="G224" s="253"/>
      <c r="H224" s="254" t="s">
        <v>1</v>
      </c>
      <c r="I224" s="256"/>
      <c r="J224" s="253"/>
      <c r="K224" s="253"/>
      <c r="L224" s="257"/>
      <c r="M224" s="258"/>
      <c r="N224" s="259"/>
      <c r="O224" s="259"/>
      <c r="P224" s="259"/>
      <c r="Q224" s="259"/>
      <c r="R224" s="259"/>
      <c r="S224" s="259"/>
      <c r="T224" s="26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1" t="s">
        <v>201</v>
      </c>
      <c r="AU224" s="261" t="s">
        <v>83</v>
      </c>
      <c r="AV224" s="13" t="s">
        <v>81</v>
      </c>
      <c r="AW224" s="13" t="s">
        <v>30</v>
      </c>
      <c r="AX224" s="13" t="s">
        <v>73</v>
      </c>
      <c r="AY224" s="261" t="s">
        <v>191</v>
      </c>
    </row>
    <row r="225" s="13" customFormat="1">
      <c r="A225" s="13"/>
      <c r="B225" s="252"/>
      <c r="C225" s="253"/>
      <c r="D225" s="248" t="s">
        <v>201</v>
      </c>
      <c r="E225" s="254" t="s">
        <v>1</v>
      </c>
      <c r="F225" s="255" t="s">
        <v>3291</v>
      </c>
      <c r="G225" s="253"/>
      <c r="H225" s="254" t="s">
        <v>1</v>
      </c>
      <c r="I225" s="256"/>
      <c r="J225" s="253"/>
      <c r="K225" s="253"/>
      <c r="L225" s="257"/>
      <c r="M225" s="258"/>
      <c r="N225" s="259"/>
      <c r="O225" s="259"/>
      <c r="P225" s="259"/>
      <c r="Q225" s="259"/>
      <c r="R225" s="259"/>
      <c r="S225" s="259"/>
      <c r="T225" s="26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1" t="s">
        <v>201</v>
      </c>
      <c r="AU225" s="261" t="s">
        <v>83</v>
      </c>
      <c r="AV225" s="13" t="s">
        <v>81</v>
      </c>
      <c r="AW225" s="13" t="s">
        <v>30</v>
      </c>
      <c r="AX225" s="13" t="s">
        <v>73</v>
      </c>
      <c r="AY225" s="261" t="s">
        <v>191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3292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83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3" customFormat="1">
      <c r="A227" s="13"/>
      <c r="B227" s="252"/>
      <c r="C227" s="253"/>
      <c r="D227" s="248" t="s">
        <v>201</v>
      </c>
      <c r="E227" s="254" t="s">
        <v>1</v>
      </c>
      <c r="F227" s="255" t="s">
        <v>3293</v>
      </c>
      <c r="G227" s="253"/>
      <c r="H227" s="254" t="s">
        <v>1</v>
      </c>
      <c r="I227" s="256"/>
      <c r="J227" s="253"/>
      <c r="K227" s="253"/>
      <c r="L227" s="257"/>
      <c r="M227" s="258"/>
      <c r="N227" s="259"/>
      <c r="O227" s="259"/>
      <c r="P227" s="259"/>
      <c r="Q227" s="259"/>
      <c r="R227" s="259"/>
      <c r="S227" s="259"/>
      <c r="T227" s="26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1" t="s">
        <v>201</v>
      </c>
      <c r="AU227" s="261" t="s">
        <v>83</v>
      </c>
      <c r="AV227" s="13" t="s">
        <v>81</v>
      </c>
      <c r="AW227" s="13" t="s">
        <v>30</v>
      </c>
      <c r="AX227" s="13" t="s">
        <v>73</v>
      </c>
      <c r="AY227" s="261" t="s">
        <v>191</v>
      </c>
    </row>
    <row r="228" s="14" customFormat="1">
      <c r="A228" s="14"/>
      <c r="B228" s="262"/>
      <c r="C228" s="263"/>
      <c r="D228" s="248" t="s">
        <v>201</v>
      </c>
      <c r="E228" s="264" t="s">
        <v>1</v>
      </c>
      <c r="F228" s="265" t="s">
        <v>3294</v>
      </c>
      <c r="G228" s="263"/>
      <c r="H228" s="266">
        <v>1.98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2" t="s">
        <v>201</v>
      </c>
      <c r="AU228" s="272" t="s">
        <v>83</v>
      </c>
      <c r="AV228" s="14" t="s">
        <v>83</v>
      </c>
      <c r="AW228" s="14" t="s">
        <v>30</v>
      </c>
      <c r="AX228" s="14" t="s">
        <v>73</v>
      </c>
      <c r="AY228" s="272" t="s">
        <v>191</v>
      </c>
    </row>
    <row r="229" s="13" customFormat="1">
      <c r="A229" s="13"/>
      <c r="B229" s="252"/>
      <c r="C229" s="253"/>
      <c r="D229" s="248" t="s">
        <v>201</v>
      </c>
      <c r="E229" s="254" t="s">
        <v>1</v>
      </c>
      <c r="F229" s="255" t="s">
        <v>3295</v>
      </c>
      <c r="G229" s="253"/>
      <c r="H229" s="254" t="s">
        <v>1</v>
      </c>
      <c r="I229" s="256"/>
      <c r="J229" s="253"/>
      <c r="K229" s="253"/>
      <c r="L229" s="257"/>
      <c r="M229" s="258"/>
      <c r="N229" s="259"/>
      <c r="O229" s="259"/>
      <c r="P229" s="259"/>
      <c r="Q229" s="259"/>
      <c r="R229" s="259"/>
      <c r="S229" s="259"/>
      <c r="T229" s="26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1" t="s">
        <v>201</v>
      </c>
      <c r="AU229" s="261" t="s">
        <v>83</v>
      </c>
      <c r="AV229" s="13" t="s">
        <v>81</v>
      </c>
      <c r="AW229" s="13" t="s">
        <v>30</v>
      </c>
      <c r="AX229" s="13" t="s">
        <v>73</v>
      </c>
      <c r="AY229" s="261" t="s">
        <v>191</v>
      </c>
    </row>
    <row r="230" s="13" customFormat="1">
      <c r="A230" s="13"/>
      <c r="B230" s="252"/>
      <c r="C230" s="253"/>
      <c r="D230" s="248" t="s">
        <v>201</v>
      </c>
      <c r="E230" s="254" t="s">
        <v>1</v>
      </c>
      <c r="F230" s="255" t="s">
        <v>3296</v>
      </c>
      <c r="G230" s="253"/>
      <c r="H230" s="254" t="s">
        <v>1</v>
      </c>
      <c r="I230" s="256"/>
      <c r="J230" s="253"/>
      <c r="K230" s="253"/>
      <c r="L230" s="257"/>
      <c r="M230" s="258"/>
      <c r="N230" s="259"/>
      <c r="O230" s="259"/>
      <c r="P230" s="259"/>
      <c r="Q230" s="259"/>
      <c r="R230" s="259"/>
      <c r="S230" s="259"/>
      <c r="T230" s="26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1" t="s">
        <v>201</v>
      </c>
      <c r="AU230" s="261" t="s">
        <v>83</v>
      </c>
      <c r="AV230" s="13" t="s">
        <v>81</v>
      </c>
      <c r="AW230" s="13" t="s">
        <v>30</v>
      </c>
      <c r="AX230" s="13" t="s">
        <v>73</v>
      </c>
      <c r="AY230" s="261" t="s">
        <v>191</v>
      </c>
    </row>
    <row r="231" s="13" customFormat="1">
      <c r="A231" s="13"/>
      <c r="B231" s="252"/>
      <c r="C231" s="253"/>
      <c r="D231" s="248" t="s">
        <v>201</v>
      </c>
      <c r="E231" s="254" t="s">
        <v>1</v>
      </c>
      <c r="F231" s="255" t="s">
        <v>2815</v>
      </c>
      <c r="G231" s="253"/>
      <c r="H231" s="254" t="s">
        <v>1</v>
      </c>
      <c r="I231" s="256"/>
      <c r="J231" s="253"/>
      <c r="K231" s="253"/>
      <c r="L231" s="257"/>
      <c r="M231" s="258"/>
      <c r="N231" s="259"/>
      <c r="O231" s="259"/>
      <c r="P231" s="259"/>
      <c r="Q231" s="259"/>
      <c r="R231" s="259"/>
      <c r="S231" s="259"/>
      <c r="T231" s="26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1" t="s">
        <v>201</v>
      </c>
      <c r="AU231" s="261" t="s">
        <v>83</v>
      </c>
      <c r="AV231" s="13" t="s">
        <v>81</v>
      </c>
      <c r="AW231" s="13" t="s">
        <v>30</v>
      </c>
      <c r="AX231" s="13" t="s">
        <v>73</v>
      </c>
      <c r="AY231" s="261" t="s">
        <v>191</v>
      </c>
    </row>
    <row r="232" s="13" customFormat="1">
      <c r="A232" s="13"/>
      <c r="B232" s="252"/>
      <c r="C232" s="253"/>
      <c r="D232" s="248" t="s">
        <v>201</v>
      </c>
      <c r="E232" s="254" t="s">
        <v>1</v>
      </c>
      <c r="F232" s="255" t="s">
        <v>2816</v>
      </c>
      <c r="G232" s="253"/>
      <c r="H232" s="254" t="s">
        <v>1</v>
      </c>
      <c r="I232" s="256"/>
      <c r="J232" s="253"/>
      <c r="K232" s="253"/>
      <c r="L232" s="257"/>
      <c r="M232" s="258"/>
      <c r="N232" s="259"/>
      <c r="O232" s="259"/>
      <c r="P232" s="259"/>
      <c r="Q232" s="259"/>
      <c r="R232" s="259"/>
      <c r="S232" s="259"/>
      <c r="T232" s="26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1" t="s">
        <v>201</v>
      </c>
      <c r="AU232" s="261" t="s">
        <v>83</v>
      </c>
      <c r="AV232" s="13" t="s">
        <v>81</v>
      </c>
      <c r="AW232" s="13" t="s">
        <v>30</v>
      </c>
      <c r="AX232" s="13" t="s">
        <v>73</v>
      </c>
      <c r="AY232" s="261" t="s">
        <v>191</v>
      </c>
    </row>
    <row r="233" s="13" customFormat="1">
      <c r="A233" s="13"/>
      <c r="B233" s="252"/>
      <c r="C233" s="253"/>
      <c r="D233" s="248" t="s">
        <v>201</v>
      </c>
      <c r="E233" s="254" t="s">
        <v>1</v>
      </c>
      <c r="F233" s="255" t="s">
        <v>2817</v>
      </c>
      <c r="G233" s="253"/>
      <c r="H233" s="254" t="s">
        <v>1</v>
      </c>
      <c r="I233" s="256"/>
      <c r="J233" s="253"/>
      <c r="K233" s="253"/>
      <c r="L233" s="257"/>
      <c r="M233" s="258"/>
      <c r="N233" s="259"/>
      <c r="O233" s="259"/>
      <c r="P233" s="259"/>
      <c r="Q233" s="259"/>
      <c r="R233" s="259"/>
      <c r="S233" s="259"/>
      <c r="T233" s="26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1" t="s">
        <v>201</v>
      </c>
      <c r="AU233" s="261" t="s">
        <v>83</v>
      </c>
      <c r="AV233" s="13" t="s">
        <v>81</v>
      </c>
      <c r="AW233" s="13" t="s">
        <v>30</v>
      </c>
      <c r="AX233" s="13" t="s">
        <v>73</v>
      </c>
      <c r="AY233" s="261" t="s">
        <v>191</v>
      </c>
    </row>
    <row r="234" s="13" customFormat="1">
      <c r="A234" s="13"/>
      <c r="B234" s="252"/>
      <c r="C234" s="253"/>
      <c r="D234" s="248" t="s">
        <v>201</v>
      </c>
      <c r="E234" s="254" t="s">
        <v>1</v>
      </c>
      <c r="F234" s="255" t="s">
        <v>3297</v>
      </c>
      <c r="G234" s="253"/>
      <c r="H234" s="254" t="s">
        <v>1</v>
      </c>
      <c r="I234" s="256"/>
      <c r="J234" s="253"/>
      <c r="K234" s="253"/>
      <c r="L234" s="257"/>
      <c r="M234" s="258"/>
      <c r="N234" s="259"/>
      <c r="O234" s="259"/>
      <c r="P234" s="259"/>
      <c r="Q234" s="259"/>
      <c r="R234" s="259"/>
      <c r="S234" s="259"/>
      <c r="T234" s="26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1" t="s">
        <v>201</v>
      </c>
      <c r="AU234" s="261" t="s">
        <v>83</v>
      </c>
      <c r="AV234" s="13" t="s">
        <v>81</v>
      </c>
      <c r="AW234" s="13" t="s">
        <v>30</v>
      </c>
      <c r="AX234" s="13" t="s">
        <v>73</v>
      </c>
      <c r="AY234" s="261" t="s">
        <v>191</v>
      </c>
    </row>
    <row r="235" s="13" customFormat="1">
      <c r="A235" s="13"/>
      <c r="B235" s="252"/>
      <c r="C235" s="253"/>
      <c r="D235" s="248" t="s">
        <v>201</v>
      </c>
      <c r="E235" s="254" t="s">
        <v>1</v>
      </c>
      <c r="F235" s="255" t="s">
        <v>2819</v>
      </c>
      <c r="G235" s="253"/>
      <c r="H235" s="254" t="s">
        <v>1</v>
      </c>
      <c r="I235" s="256"/>
      <c r="J235" s="253"/>
      <c r="K235" s="253"/>
      <c r="L235" s="257"/>
      <c r="M235" s="258"/>
      <c r="N235" s="259"/>
      <c r="O235" s="259"/>
      <c r="P235" s="259"/>
      <c r="Q235" s="259"/>
      <c r="R235" s="259"/>
      <c r="S235" s="259"/>
      <c r="T235" s="26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1" t="s">
        <v>201</v>
      </c>
      <c r="AU235" s="261" t="s">
        <v>83</v>
      </c>
      <c r="AV235" s="13" t="s">
        <v>81</v>
      </c>
      <c r="AW235" s="13" t="s">
        <v>30</v>
      </c>
      <c r="AX235" s="13" t="s">
        <v>73</v>
      </c>
      <c r="AY235" s="261" t="s">
        <v>191</v>
      </c>
    </row>
    <row r="236" s="14" customFormat="1">
      <c r="A236" s="14"/>
      <c r="B236" s="262"/>
      <c r="C236" s="263"/>
      <c r="D236" s="248" t="s">
        <v>201</v>
      </c>
      <c r="E236" s="264" t="s">
        <v>1</v>
      </c>
      <c r="F236" s="265" t="s">
        <v>3298</v>
      </c>
      <c r="G236" s="263"/>
      <c r="H236" s="266">
        <v>1.2</v>
      </c>
      <c r="I236" s="267"/>
      <c r="J236" s="263"/>
      <c r="K236" s="263"/>
      <c r="L236" s="268"/>
      <c r="M236" s="269"/>
      <c r="N236" s="270"/>
      <c r="O236" s="270"/>
      <c r="P236" s="270"/>
      <c r="Q236" s="270"/>
      <c r="R236" s="270"/>
      <c r="S236" s="270"/>
      <c r="T236" s="27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2" t="s">
        <v>201</v>
      </c>
      <c r="AU236" s="272" t="s">
        <v>83</v>
      </c>
      <c r="AV236" s="14" t="s">
        <v>83</v>
      </c>
      <c r="AW236" s="14" t="s">
        <v>30</v>
      </c>
      <c r="AX236" s="14" t="s">
        <v>73</v>
      </c>
      <c r="AY236" s="272" t="s">
        <v>191</v>
      </c>
    </row>
    <row r="237" s="15" customFormat="1">
      <c r="A237" s="15"/>
      <c r="B237" s="273"/>
      <c r="C237" s="274"/>
      <c r="D237" s="248" t="s">
        <v>201</v>
      </c>
      <c r="E237" s="275" t="s">
        <v>1</v>
      </c>
      <c r="F237" s="276" t="s">
        <v>205</v>
      </c>
      <c r="G237" s="274"/>
      <c r="H237" s="277">
        <v>3.1799999999999997</v>
      </c>
      <c r="I237" s="278"/>
      <c r="J237" s="274"/>
      <c r="K237" s="274"/>
      <c r="L237" s="279"/>
      <c r="M237" s="280"/>
      <c r="N237" s="281"/>
      <c r="O237" s="281"/>
      <c r="P237" s="281"/>
      <c r="Q237" s="281"/>
      <c r="R237" s="281"/>
      <c r="S237" s="281"/>
      <c r="T237" s="282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83" t="s">
        <v>201</v>
      </c>
      <c r="AU237" s="283" t="s">
        <v>83</v>
      </c>
      <c r="AV237" s="15" t="s">
        <v>198</v>
      </c>
      <c r="AW237" s="15" t="s">
        <v>30</v>
      </c>
      <c r="AX237" s="15" t="s">
        <v>81</v>
      </c>
      <c r="AY237" s="283" t="s">
        <v>191</v>
      </c>
    </row>
    <row r="238" s="2" customFormat="1" ht="16.5" customHeight="1">
      <c r="A238" s="39"/>
      <c r="B238" s="40"/>
      <c r="C238" s="236" t="s">
        <v>328</v>
      </c>
      <c r="D238" s="236" t="s">
        <v>194</v>
      </c>
      <c r="E238" s="237" t="s">
        <v>3299</v>
      </c>
      <c r="F238" s="238" t="s">
        <v>3300</v>
      </c>
      <c r="G238" s="239" t="s">
        <v>215</v>
      </c>
      <c r="H238" s="240">
        <v>58.100000000000001</v>
      </c>
      <c r="I238" s="241"/>
      <c r="J238" s="240">
        <f>ROUND(I238*H238,2)</f>
        <v>0</v>
      </c>
      <c r="K238" s="238" t="s">
        <v>1</v>
      </c>
      <c r="L238" s="45"/>
      <c r="M238" s="242" t="s">
        <v>1</v>
      </c>
      <c r="N238" s="243" t="s">
        <v>38</v>
      </c>
      <c r="O238" s="92"/>
      <c r="P238" s="244">
        <f>O238*H238</f>
        <v>0</v>
      </c>
      <c r="Q238" s="244">
        <v>0</v>
      </c>
      <c r="R238" s="244">
        <f>Q238*H238</f>
        <v>0</v>
      </c>
      <c r="S238" s="244">
        <v>0</v>
      </c>
      <c r="T238" s="245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6" t="s">
        <v>198</v>
      </c>
      <c r="AT238" s="246" t="s">
        <v>194</v>
      </c>
      <c r="AU238" s="246" t="s">
        <v>83</v>
      </c>
      <c r="AY238" s="18" t="s">
        <v>191</v>
      </c>
      <c r="BE238" s="247">
        <f>IF(N238="základní",J238,0)</f>
        <v>0</v>
      </c>
      <c r="BF238" s="247">
        <f>IF(N238="snížená",J238,0)</f>
        <v>0</v>
      </c>
      <c r="BG238" s="247">
        <f>IF(N238="zákl. přenesená",J238,0)</f>
        <v>0</v>
      </c>
      <c r="BH238" s="247">
        <f>IF(N238="sníž. přenesená",J238,0)</f>
        <v>0</v>
      </c>
      <c r="BI238" s="247">
        <f>IF(N238="nulová",J238,0)</f>
        <v>0</v>
      </c>
      <c r="BJ238" s="18" t="s">
        <v>81</v>
      </c>
      <c r="BK238" s="247">
        <f>ROUND(I238*H238,2)</f>
        <v>0</v>
      </c>
      <c r="BL238" s="18" t="s">
        <v>198</v>
      </c>
      <c r="BM238" s="246" t="s">
        <v>3301</v>
      </c>
    </row>
    <row r="239" s="2" customFormat="1">
      <c r="A239" s="39"/>
      <c r="B239" s="40"/>
      <c r="C239" s="41"/>
      <c r="D239" s="248" t="s">
        <v>200</v>
      </c>
      <c r="E239" s="41"/>
      <c r="F239" s="249" t="s">
        <v>3300</v>
      </c>
      <c r="G239" s="41"/>
      <c r="H239" s="41"/>
      <c r="I239" s="145"/>
      <c r="J239" s="41"/>
      <c r="K239" s="41"/>
      <c r="L239" s="45"/>
      <c r="M239" s="250"/>
      <c r="N239" s="251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200</v>
      </c>
      <c r="AU239" s="18" t="s">
        <v>83</v>
      </c>
    </row>
    <row r="240" s="13" customFormat="1">
      <c r="A240" s="13"/>
      <c r="B240" s="252"/>
      <c r="C240" s="253"/>
      <c r="D240" s="248" t="s">
        <v>201</v>
      </c>
      <c r="E240" s="254" t="s">
        <v>1</v>
      </c>
      <c r="F240" s="255" t="s">
        <v>3302</v>
      </c>
      <c r="G240" s="253"/>
      <c r="H240" s="254" t="s">
        <v>1</v>
      </c>
      <c r="I240" s="256"/>
      <c r="J240" s="253"/>
      <c r="K240" s="253"/>
      <c r="L240" s="257"/>
      <c r="M240" s="258"/>
      <c r="N240" s="259"/>
      <c r="O240" s="259"/>
      <c r="P240" s="259"/>
      <c r="Q240" s="259"/>
      <c r="R240" s="259"/>
      <c r="S240" s="259"/>
      <c r="T240" s="26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1" t="s">
        <v>201</v>
      </c>
      <c r="AU240" s="261" t="s">
        <v>83</v>
      </c>
      <c r="AV240" s="13" t="s">
        <v>81</v>
      </c>
      <c r="AW240" s="13" t="s">
        <v>30</v>
      </c>
      <c r="AX240" s="13" t="s">
        <v>73</v>
      </c>
      <c r="AY240" s="261" t="s">
        <v>191</v>
      </c>
    </row>
    <row r="241" s="13" customFormat="1">
      <c r="A241" s="13"/>
      <c r="B241" s="252"/>
      <c r="C241" s="253"/>
      <c r="D241" s="248" t="s">
        <v>201</v>
      </c>
      <c r="E241" s="254" t="s">
        <v>1</v>
      </c>
      <c r="F241" s="255" t="s">
        <v>3303</v>
      </c>
      <c r="G241" s="253"/>
      <c r="H241" s="254" t="s">
        <v>1</v>
      </c>
      <c r="I241" s="256"/>
      <c r="J241" s="253"/>
      <c r="K241" s="253"/>
      <c r="L241" s="257"/>
      <c r="M241" s="258"/>
      <c r="N241" s="259"/>
      <c r="O241" s="259"/>
      <c r="P241" s="259"/>
      <c r="Q241" s="259"/>
      <c r="R241" s="259"/>
      <c r="S241" s="259"/>
      <c r="T241" s="26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1" t="s">
        <v>201</v>
      </c>
      <c r="AU241" s="261" t="s">
        <v>83</v>
      </c>
      <c r="AV241" s="13" t="s">
        <v>81</v>
      </c>
      <c r="AW241" s="13" t="s">
        <v>30</v>
      </c>
      <c r="AX241" s="13" t="s">
        <v>73</v>
      </c>
      <c r="AY241" s="261" t="s">
        <v>191</v>
      </c>
    </row>
    <row r="242" s="13" customFormat="1">
      <c r="A242" s="13"/>
      <c r="B242" s="252"/>
      <c r="C242" s="253"/>
      <c r="D242" s="248" t="s">
        <v>201</v>
      </c>
      <c r="E242" s="254" t="s">
        <v>1</v>
      </c>
      <c r="F242" s="255" t="s">
        <v>3304</v>
      </c>
      <c r="G242" s="253"/>
      <c r="H242" s="254" t="s">
        <v>1</v>
      </c>
      <c r="I242" s="256"/>
      <c r="J242" s="253"/>
      <c r="K242" s="253"/>
      <c r="L242" s="257"/>
      <c r="M242" s="258"/>
      <c r="N242" s="259"/>
      <c r="O242" s="259"/>
      <c r="P242" s="259"/>
      <c r="Q242" s="259"/>
      <c r="R242" s="259"/>
      <c r="S242" s="259"/>
      <c r="T242" s="26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1" t="s">
        <v>201</v>
      </c>
      <c r="AU242" s="261" t="s">
        <v>83</v>
      </c>
      <c r="AV242" s="13" t="s">
        <v>81</v>
      </c>
      <c r="AW242" s="13" t="s">
        <v>30</v>
      </c>
      <c r="AX242" s="13" t="s">
        <v>73</v>
      </c>
      <c r="AY242" s="261" t="s">
        <v>191</v>
      </c>
    </row>
    <row r="243" s="14" customFormat="1">
      <c r="A243" s="14"/>
      <c r="B243" s="262"/>
      <c r="C243" s="263"/>
      <c r="D243" s="248" t="s">
        <v>201</v>
      </c>
      <c r="E243" s="264" t="s">
        <v>1</v>
      </c>
      <c r="F243" s="265" t="s">
        <v>3305</v>
      </c>
      <c r="G243" s="263"/>
      <c r="H243" s="266">
        <v>58.100000000000001</v>
      </c>
      <c r="I243" s="267"/>
      <c r="J243" s="263"/>
      <c r="K243" s="263"/>
      <c r="L243" s="268"/>
      <c r="M243" s="269"/>
      <c r="N243" s="270"/>
      <c r="O243" s="270"/>
      <c r="P243" s="270"/>
      <c r="Q243" s="270"/>
      <c r="R243" s="270"/>
      <c r="S243" s="270"/>
      <c r="T243" s="27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72" t="s">
        <v>201</v>
      </c>
      <c r="AU243" s="272" t="s">
        <v>83</v>
      </c>
      <c r="AV243" s="14" t="s">
        <v>83</v>
      </c>
      <c r="AW243" s="14" t="s">
        <v>30</v>
      </c>
      <c r="AX243" s="14" t="s">
        <v>73</v>
      </c>
      <c r="AY243" s="272" t="s">
        <v>191</v>
      </c>
    </row>
    <row r="244" s="15" customFormat="1">
      <c r="A244" s="15"/>
      <c r="B244" s="273"/>
      <c r="C244" s="274"/>
      <c r="D244" s="248" t="s">
        <v>201</v>
      </c>
      <c r="E244" s="275" t="s">
        <v>1</v>
      </c>
      <c r="F244" s="276" t="s">
        <v>205</v>
      </c>
      <c r="G244" s="274"/>
      <c r="H244" s="277">
        <v>58.100000000000001</v>
      </c>
      <c r="I244" s="278"/>
      <c r="J244" s="274"/>
      <c r="K244" s="274"/>
      <c r="L244" s="279"/>
      <c r="M244" s="280"/>
      <c r="N244" s="281"/>
      <c r="O244" s="281"/>
      <c r="P244" s="281"/>
      <c r="Q244" s="281"/>
      <c r="R244" s="281"/>
      <c r="S244" s="281"/>
      <c r="T244" s="28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83" t="s">
        <v>201</v>
      </c>
      <c r="AU244" s="283" t="s">
        <v>83</v>
      </c>
      <c r="AV244" s="15" t="s">
        <v>198</v>
      </c>
      <c r="AW244" s="15" t="s">
        <v>30</v>
      </c>
      <c r="AX244" s="15" t="s">
        <v>81</v>
      </c>
      <c r="AY244" s="283" t="s">
        <v>191</v>
      </c>
    </row>
    <row r="245" s="2" customFormat="1" ht="16.5" customHeight="1">
      <c r="A245" s="39"/>
      <c r="B245" s="40"/>
      <c r="C245" s="236" t="s">
        <v>334</v>
      </c>
      <c r="D245" s="236" t="s">
        <v>194</v>
      </c>
      <c r="E245" s="237" t="s">
        <v>3306</v>
      </c>
      <c r="F245" s="238" t="s">
        <v>3307</v>
      </c>
      <c r="G245" s="239" t="s">
        <v>215</v>
      </c>
      <c r="H245" s="240">
        <v>195</v>
      </c>
      <c r="I245" s="241"/>
      <c r="J245" s="240">
        <f>ROUND(I245*H245,2)</f>
        <v>0</v>
      </c>
      <c r="K245" s="238" t="s">
        <v>1</v>
      </c>
      <c r="L245" s="45"/>
      <c r="M245" s="242" t="s">
        <v>1</v>
      </c>
      <c r="N245" s="243" t="s">
        <v>38</v>
      </c>
      <c r="O245" s="92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6" t="s">
        <v>198</v>
      </c>
      <c r="AT245" s="246" t="s">
        <v>194</v>
      </c>
      <c r="AU245" s="246" t="s">
        <v>83</v>
      </c>
      <c r="AY245" s="18" t="s">
        <v>191</v>
      </c>
      <c r="BE245" s="247">
        <f>IF(N245="základní",J245,0)</f>
        <v>0</v>
      </c>
      <c r="BF245" s="247">
        <f>IF(N245="snížená",J245,0)</f>
        <v>0</v>
      </c>
      <c r="BG245" s="247">
        <f>IF(N245="zákl. přenesená",J245,0)</f>
        <v>0</v>
      </c>
      <c r="BH245" s="247">
        <f>IF(N245="sníž. přenesená",J245,0)</f>
        <v>0</v>
      </c>
      <c r="BI245" s="247">
        <f>IF(N245="nulová",J245,0)</f>
        <v>0</v>
      </c>
      <c r="BJ245" s="18" t="s">
        <v>81</v>
      </c>
      <c r="BK245" s="247">
        <f>ROUND(I245*H245,2)</f>
        <v>0</v>
      </c>
      <c r="BL245" s="18" t="s">
        <v>198</v>
      </c>
      <c r="BM245" s="246" t="s">
        <v>3308</v>
      </c>
    </row>
    <row r="246" s="2" customFormat="1">
      <c r="A246" s="39"/>
      <c r="B246" s="40"/>
      <c r="C246" s="41"/>
      <c r="D246" s="248" t="s">
        <v>200</v>
      </c>
      <c r="E246" s="41"/>
      <c r="F246" s="249" t="s">
        <v>3307</v>
      </c>
      <c r="G246" s="41"/>
      <c r="H246" s="41"/>
      <c r="I246" s="145"/>
      <c r="J246" s="41"/>
      <c r="K246" s="41"/>
      <c r="L246" s="45"/>
      <c r="M246" s="250"/>
      <c r="N246" s="251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200</v>
      </c>
      <c r="AU246" s="18" t="s">
        <v>83</v>
      </c>
    </row>
    <row r="247" s="13" customFormat="1">
      <c r="A247" s="13"/>
      <c r="B247" s="252"/>
      <c r="C247" s="253"/>
      <c r="D247" s="248" t="s">
        <v>201</v>
      </c>
      <c r="E247" s="254" t="s">
        <v>1</v>
      </c>
      <c r="F247" s="255" t="s">
        <v>3302</v>
      </c>
      <c r="G247" s="253"/>
      <c r="H247" s="254" t="s">
        <v>1</v>
      </c>
      <c r="I247" s="256"/>
      <c r="J247" s="253"/>
      <c r="K247" s="253"/>
      <c r="L247" s="257"/>
      <c r="M247" s="258"/>
      <c r="N247" s="259"/>
      <c r="O247" s="259"/>
      <c r="P247" s="259"/>
      <c r="Q247" s="259"/>
      <c r="R247" s="259"/>
      <c r="S247" s="259"/>
      <c r="T247" s="26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1" t="s">
        <v>201</v>
      </c>
      <c r="AU247" s="261" t="s">
        <v>83</v>
      </c>
      <c r="AV247" s="13" t="s">
        <v>81</v>
      </c>
      <c r="AW247" s="13" t="s">
        <v>30</v>
      </c>
      <c r="AX247" s="13" t="s">
        <v>73</v>
      </c>
      <c r="AY247" s="261" t="s">
        <v>191</v>
      </c>
    </row>
    <row r="248" s="13" customFormat="1">
      <c r="A248" s="13"/>
      <c r="B248" s="252"/>
      <c r="C248" s="253"/>
      <c r="D248" s="248" t="s">
        <v>201</v>
      </c>
      <c r="E248" s="254" t="s">
        <v>1</v>
      </c>
      <c r="F248" s="255" t="s">
        <v>3309</v>
      </c>
      <c r="G248" s="253"/>
      <c r="H248" s="254" t="s">
        <v>1</v>
      </c>
      <c r="I248" s="256"/>
      <c r="J248" s="253"/>
      <c r="K248" s="253"/>
      <c r="L248" s="257"/>
      <c r="M248" s="258"/>
      <c r="N248" s="259"/>
      <c r="O248" s="259"/>
      <c r="P248" s="259"/>
      <c r="Q248" s="259"/>
      <c r="R248" s="259"/>
      <c r="S248" s="259"/>
      <c r="T248" s="26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1" t="s">
        <v>201</v>
      </c>
      <c r="AU248" s="261" t="s">
        <v>83</v>
      </c>
      <c r="AV248" s="13" t="s">
        <v>81</v>
      </c>
      <c r="AW248" s="13" t="s">
        <v>30</v>
      </c>
      <c r="AX248" s="13" t="s">
        <v>73</v>
      </c>
      <c r="AY248" s="261" t="s">
        <v>191</v>
      </c>
    </row>
    <row r="249" s="13" customFormat="1">
      <c r="A249" s="13"/>
      <c r="B249" s="252"/>
      <c r="C249" s="253"/>
      <c r="D249" s="248" t="s">
        <v>201</v>
      </c>
      <c r="E249" s="254" t="s">
        <v>1</v>
      </c>
      <c r="F249" s="255" t="s">
        <v>249</v>
      </c>
      <c r="G249" s="253"/>
      <c r="H249" s="254" t="s">
        <v>1</v>
      </c>
      <c r="I249" s="256"/>
      <c r="J249" s="253"/>
      <c r="K249" s="253"/>
      <c r="L249" s="257"/>
      <c r="M249" s="258"/>
      <c r="N249" s="259"/>
      <c r="O249" s="259"/>
      <c r="P249" s="259"/>
      <c r="Q249" s="259"/>
      <c r="R249" s="259"/>
      <c r="S249" s="259"/>
      <c r="T249" s="26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1" t="s">
        <v>201</v>
      </c>
      <c r="AU249" s="261" t="s">
        <v>83</v>
      </c>
      <c r="AV249" s="13" t="s">
        <v>81</v>
      </c>
      <c r="AW249" s="13" t="s">
        <v>30</v>
      </c>
      <c r="AX249" s="13" t="s">
        <v>73</v>
      </c>
      <c r="AY249" s="261" t="s">
        <v>191</v>
      </c>
    </row>
    <row r="250" s="14" customFormat="1">
      <c r="A250" s="14"/>
      <c r="B250" s="262"/>
      <c r="C250" s="263"/>
      <c r="D250" s="248" t="s">
        <v>201</v>
      </c>
      <c r="E250" s="264" t="s">
        <v>1</v>
      </c>
      <c r="F250" s="265" t="s">
        <v>3310</v>
      </c>
      <c r="G250" s="263"/>
      <c r="H250" s="266">
        <v>195</v>
      </c>
      <c r="I250" s="267"/>
      <c r="J250" s="263"/>
      <c r="K250" s="263"/>
      <c r="L250" s="268"/>
      <c r="M250" s="269"/>
      <c r="N250" s="270"/>
      <c r="O250" s="270"/>
      <c r="P250" s="270"/>
      <c r="Q250" s="270"/>
      <c r="R250" s="270"/>
      <c r="S250" s="270"/>
      <c r="T250" s="27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72" t="s">
        <v>201</v>
      </c>
      <c r="AU250" s="272" t="s">
        <v>83</v>
      </c>
      <c r="AV250" s="14" t="s">
        <v>83</v>
      </c>
      <c r="AW250" s="14" t="s">
        <v>30</v>
      </c>
      <c r="AX250" s="14" t="s">
        <v>73</v>
      </c>
      <c r="AY250" s="272" t="s">
        <v>191</v>
      </c>
    </row>
    <row r="251" s="15" customFormat="1">
      <c r="A251" s="15"/>
      <c r="B251" s="273"/>
      <c r="C251" s="274"/>
      <c r="D251" s="248" t="s">
        <v>201</v>
      </c>
      <c r="E251" s="275" t="s">
        <v>1</v>
      </c>
      <c r="F251" s="276" t="s">
        <v>205</v>
      </c>
      <c r="G251" s="274"/>
      <c r="H251" s="277">
        <v>195</v>
      </c>
      <c r="I251" s="278"/>
      <c r="J251" s="274"/>
      <c r="K251" s="274"/>
      <c r="L251" s="279"/>
      <c r="M251" s="280"/>
      <c r="N251" s="281"/>
      <c r="O251" s="281"/>
      <c r="P251" s="281"/>
      <c r="Q251" s="281"/>
      <c r="R251" s="281"/>
      <c r="S251" s="281"/>
      <c r="T251" s="282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83" t="s">
        <v>201</v>
      </c>
      <c r="AU251" s="283" t="s">
        <v>83</v>
      </c>
      <c r="AV251" s="15" t="s">
        <v>198</v>
      </c>
      <c r="AW251" s="15" t="s">
        <v>30</v>
      </c>
      <c r="AX251" s="15" t="s">
        <v>81</v>
      </c>
      <c r="AY251" s="283" t="s">
        <v>191</v>
      </c>
    </row>
    <row r="252" s="2" customFormat="1" ht="21.75" customHeight="1">
      <c r="A252" s="39"/>
      <c r="B252" s="40"/>
      <c r="C252" s="236" t="s">
        <v>340</v>
      </c>
      <c r="D252" s="236" t="s">
        <v>194</v>
      </c>
      <c r="E252" s="237" t="s">
        <v>3311</v>
      </c>
      <c r="F252" s="238" t="s">
        <v>895</v>
      </c>
      <c r="G252" s="239" t="s">
        <v>215</v>
      </c>
      <c r="H252" s="240">
        <v>7.4500000000000002</v>
      </c>
      <c r="I252" s="241"/>
      <c r="J252" s="240">
        <f>ROUND(I252*H252,2)</f>
        <v>0</v>
      </c>
      <c r="K252" s="238" t="s">
        <v>1</v>
      </c>
      <c r="L252" s="45"/>
      <c r="M252" s="242" t="s">
        <v>1</v>
      </c>
      <c r="N252" s="243" t="s">
        <v>38</v>
      </c>
      <c r="O252" s="92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6" t="s">
        <v>198</v>
      </c>
      <c r="AT252" s="246" t="s">
        <v>194</v>
      </c>
      <c r="AU252" s="246" t="s">
        <v>83</v>
      </c>
      <c r="AY252" s="18" t="s">
        <v>191</v>
      </c>
      <c r="BE252" s="247">
        <f>IF(N252="základní",J252,0)</f>
        <v>0</v>
      </c>
      <c r="BF252" s="247">
        <f>IF(N252="snížená",J252,0)</f>
        <v>0</v>
      </c>
      <c r="BG252" s="247">
        <f>IF(N252="zákl. přenesená",J252,0)</f>
        <v>0</v>
      </c>
      <c r="BH252" s="247">
        <f>IF(N252="sníž. přenesená",J252,0)</f>
        <v>0</v>
      </c>
      <c r="BI252" s="247">
        <f>IF(N252="nulová",J252,0)</f>
        <v>0</v>
      </c>
      <c r="BJ252" s="18" t="s">
        <v>81</v>
      </c>
      <c r="BK252" s="247">
        <f>ROUND(I252*H252,2)</f>
        <v>0</v>
      </c>
      <c r="BL252" s="18" t="s">
        <v>198</v>
      </c>
      <c r="BM252" s="246" t="s">
        <v>3312</v>
      </c>
    </row>
    <row r="253" s="2" customFormat="1">
      <c r="A253" s="39"/>
      <c r="B253" s="40"/>
      <c r="C253" s="41"/>
      <c r="D253" s="248" t="s">
        <v>200</v>
      </c>
      <c r="E253" s="41"/>
      <c r="F253" s="249" t="s">
        <v>895</v>
      </c>
      <c r="G253" s="41"/>
      <c r="H253" s="41"/>
      <c r="I253" s="145"/>
      <c r="J253" s="41"/>
      <c r="K253" s="41"/>
      <c r="L253" s="45"/>
      <c r="M253" s="250"/>
      <c r="N253" s="251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200</v>
      </c>
      <c r="AU253" s="18" t="s">
        <v>83</v>
      </c>
    </row>
    <row r="254" s="13" customFormat="1">
      <c r="A254" s="13"/>
      <c r="B254" s="252"/>
      <c r="C254" s="253"/>
      <c r="D254" s="248" t="s">
        <v>201</v>
      </c>
      <c r="E254" s="254" t="s">
        <v>1</v>
      </c>
      <c r="F254" s="255" t="s">
        <v>2822</v>
      </c>
      <c r="G254" s="253"/>
      <c r="H254" s="254" t="s">
        <v>1</v>
      </c>
      <c r="I254" s="256"/>
      <c r="J254" s="253"/>
      <c r="K254" s="253"/>
      <c r="L254" s="257"/>
      <c r="M254" s="258"/>
      <c r="N254" s="259"/>
      <c r="O254" s="259"/>
      <c r="P254" s="259"/>
      <c r="Q254" s="259"/>
      <c r="R254" s="259"/>
      <c r="S254" s="259"/>
      <c r="T254" s="26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1" t="s">
        <v>201</v>
      </c>
      <c r="AU254" s="261" t="s">
        <v>83</v>
      </c>
      <c r="AV254" s="13" t="s">
        <v>81</v>
      </c>
      <c r="AW254" s="13" t="s">
        <v>30</v>
      </c>
      <c r="AX254" s="13" t="s">
        <v>73</v>
      </c>
      <c r="AY254" s="261" t="s">
        <v>191</v>
      </c>
    </row>
    <row r="255" s="13" customFormat="1">
      <c r="A255" s="13"/>
      <c r="B255" s="252"/>
      <c r="C255" s="253"/>
      <c r="D255" s="248" t="s">
        <v>201</v>
      </c>
      <c r="E255" s="254" t="s">
        <v>1</v>
      </c>
      <c r="F255" s="255" t="s">
        <v>249</v>
      </c>
      <c r="G255" s="253"/>
      <c r="H255" s="254" t="s">
        <v>1</v>
      </c>
      <c r="I255" s="256"/>
      <c r="J255" s="253"/>
      <c r="K255" s="253"/>
      <c r="L255" s="257"/>
      <c r="M255" s="258"/>
      <c r="N255" s="259"/>
      <c r="O255" s="259"/>
      <c r="P255" s="259"/>
      <c r="Q255" s="259"/>
      <c r="R255" s="259"/>
      <c r="S255" s="259"/>
      <c r="T255" s="26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1" t="s">
        <v>201</v>
      </c>
      <c r="AU255" s="261" t="s">
        <v>83</v>
      </c>
      <c r="AV255" s="13" t="s">
        <v>81</v>
      </c>
      <c r="AW255" s="13" t="s">
        <v>30</v>
      </c>
      <c r="AX255" s="13" t="s">
        <v>73</v>
      </c>
      <c r="AY255" s="261" t="s">
        <v>191</v>
      </c>
    </row>
    <row r="256" s="14" customFormat="1">
      <c r="A256" s="14"/>
      <c r="B256" s="262"/>
      <c r="C256" s="263"/>
      <c r="D256" s="248" t="s">
        <v>201</v>
      </c>
      <c r="E256" s="264" t="s">
        <v>1</v>
      </c>
      <c r="F256" s="265" t="s">
        <v>3313</v>
      </c>
      <c r="G256" s="263"/>
      <c r="H256" s="266">
        <v>7.4500000000000002</v>
      </c>
      <c r="I256" s="267"/>
      <c r="J256" s="263"/>
      <c r="K256" s="263"/>
      <c r="L256" s="268"/>
      <c r="M256" s="269"/>
      <c r="N256" s="270"/>
      <c r="O256" s="270"/>
      <c r="P256" s="270"/>
      <c r="Q256" s="270"/>
      <c r="R256" s="270"/>
      <c r="S256" s="270"/>
      <c r="T256" s="271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72" t="s">
        <v>201</v>
      </c>
      <c r="AU256" s="272" t="s">
        <v>83</v>
      </c>
      <c r="AV256" s="14" t="s">
        <v>83</v>
      </c>
      <c r="AW256" s="14" t="s">
        <v>30</v>
      </c>
      <c r="AX256" s="14" t="s">
        <v>73</v>
      </c>
      <c r="AY256" s="272" t="s">
        <v>191</v>
      </c>
    </row>
    <row r="257" s="15" customFormat="1">
      <c r="A257" s="15"/>
      <c r="B257" s="273"/>
      <c r="C257" s="274"/>
      <c r="D257" s="248" t="s">
        <v>201</v>
      </c>
      <c r="E257" s="275" t="s">
        <v>1</v>
      </c>
      <c r="F257" s="276" t="s">
        <v>205</v>
      </c>
      <c r="G257" s="274"/>
      <c r="H257" s="277">
        <v>7.4500000000000002</v>
      </c>
      <c r="I257" s="278"/>
      <c r="J257" s="274"/>
      <c r="K257" s="274"/>
      <c r="L257" s="279"/>
      <c r="M257" s="280"/>
      <c r="N257" s="281"/>
      <c r="O257" s="281"/>
      <c r="P257" s="281"/>
      <c r="Q257" s="281"/>
      <c r="R257" s="281"/>
      <c r="S257" s="281"/>
      <c r="T257" s="282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83" t="s">
        <v>201</v>
      </c>
      <c r="AU257" s="283" t="s">
        <v>83</v>
      </c>
      <c r="AV257" s="15" t="s">
        <v>198</v>
      </c>
      <c r="AW257" s="15" t="s">
        <v>30</v>
      </c>
      <c r="AX257" s="15" t="s">
        <v>81</v>
      </c>
      <c r="AY257" s="283" t="s">
        <v>191</v>
      </c>
    </row>
    <row r="258" s="2" customFormat="1" ht="21.75" customHeight="1">
      <c r="A258" s="39"/>
      <c r="B258" s="40"/>
      <c r="C258" s="236" t="s">
        <v>346</v>
      </c>
      <c r="D258" s="236" t="s">
        <v>194</v>
      </c>
      <c r="E258" s="237" t="s">
        <v>3314</v>
      </c>
      <c r="F258" s="238" t="s">
        <v>901</v>
      </c>
      <c r="G258" s="239" t="s">
        <v>215</v>
      </c>
      <c r="H258" s="240">
        <v>352.62</v>
      </c>
      <c r="I258" s="241"/>
      <c r="J258" s="240">
        <f>ROUND(I258*H258,2)</f>
        <v>0</v>
      </c>
      <c r="K258" s="238" t="s">
        <v>1</v>
      </c>
      <c r="L258" s="45"/>
      <c r="M258" s="242" t="s">
        <v>1</v>
      </c>
      <c r="N258" s="243" t="s">
        <v>38</v>
      </c>
      <c r="O258" s="92"/>
      <c r="P258" s="244">
        <f>O258*H258</f>
        <v>0</v>
      </c>
      <c r="Q258" s="244">
        <v>0</v>
      </c>
      <c r="R258" s="244">
        <f>Q258*H258</f>
        <v>0</v>
      </c>
      <c r="S258" s="244">
        <v>0</v>
      </c>
      <c r="T258" s="245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6" t="s">
        <v>198</v>
      </c>
      <c r="AT258" s="246" t="s">
        <v>194</v>
      </c>
      <c r="AU258" s="246" t="s">
        <v>83</v>
      </c>
      <c r="AY258" s="18" t="s">
        <v>191</v>
      </c>
      <c r="BE258" s="247">
        <f>IF(N258="základní",J258,0)</f>
        <v>0</v>
      </c>
      <c r="BF258" s="247">
        <f>IF(N258="snížená",J258,0)</f>
        <v>0</v>
      </c>
      <c r="BG258" s="247">
        <f>IF(N258="zákl. přenesená",J258,0)</f>
        <v>0</v>
      </c>
      <c r="BH258" s="247">
        <f>IF(N258="sníž. přenesená",J258,0)</f>
        <v>0</v>
      </c>
      <c r="BI258" s="247">
        <f>IF(N258="nulová",J258,0)</f>
        <v>0</v>
      </c>
      <c r="BJ258" s="18" t="s">
        <v>81</v>
      </c>
      <c r="BK258" s="247">
        <f>ROUND(I258*H258,2)</f>
        <v>0</v>
      </c>
      <c r="BL258" s="18" t="s">
        <v>198</v>
      </c>
      <c r="BM258" s="246" t="s">
        <v>3315</v>
      </c>
    </row>
    <row r="259" s="2" customFormat="1">
      <c r="A259" s="39"/>
      <c r="B259" s="40"/>
      <c r="C259" s="41"/>
      <c r="D259" s="248" t="s">
        <v>200</v>
      </c>
      <c r="E259" s="41"/>
      <c r="F259" s="249" t="s">
        <v>901</v>
      </c>
      <c r="G259" s="41"/>
      <c r="H259" s="41"/>
      <c r="I259" s="145"/>
      <c r="J259" s="41"/>
      <c r="K259" s="41"/>
      <c r="L259" s="45"/>
      <c r="M259" s="250"/>
      <c r="N259" s="251"/>
      <c r="O259" s="92"/>
      <c r="P259" s="92"/>
      <c r="Q259" s="92"/>
      <c r="R259" s="92"/>
      <c r="S259" s="92"/>
      <c r="T259" s="93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200</v>
      </c>
      <c r="AU259" s="18" t="s">
        <v>83</v>
      </c>
    </row>
    <row r="260" s="13" customFormat="1">
      <c r="A260" s="13"/>
      <c r="B260" s="252"/>
      <c r="C260" s="253"/>
      <c r="D260" s="248" t="s">
        <v>201</v>
      </c>
      <c r="E260" s="254" t="s">
        <v>1</v>
      </c>
      <c r="F260" s="255" t="s">
        <v>3316</v>
      </c>
      <c r="G260" s="253"/>
      <c r="H260" s="254" t="s">
        <v>1</v>
      </c>
      <c r="I260" s="256"/>
      <c r="J260" s="253"/>
      <c r="K260" s="253"/>
      <c r="L260" s="257"/>
      <c r="M260" s="258"/>
      <c r="N260" s="259"/>
      <c r="O260" s="259"/>
      <c r="P260" s="259"/>
      <c r="Q260" s="259"/>
      <c r="R260" s="259"/>
      <c r="S260" s="259"/>
      <c r="T260" s="26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1" t="s">
        <v>201</v>
      </c>
      <c r="AU260" s="261" t="s">
        <v>83</v>
      </c>
      <c r="AV260" s="13" t="s">
        <v>81</v>
      </c>
      <c r="AW260" s="13" t="s">
        <v>30</v>
      </c>
      <c r="AX260" s="13" t="s">
        <v>73</v>
      </c>
      <c r="AY260" s="261" t="s">
        <v>191</v>
      </c>
    </row>
    <row r="261" s="13" customFormat="1">
      <c r="A261" s="13"/>
      <c r="B261" s="252"/>
      <c r="C261" s="253"/>
      <c r="D261" s="248" t="s">
        <v>201</v>
      </c>
      <c r="E261" s="254" t="s">
        <v>1</v>
      </c>
      <c r="F261" s="255" t="s">
        <v>260</v>
      </c>
      <c r="G261" s="253"/>
      <c r="H261" s="254" t="s">
        <v>1</v>
      </c>
      <c r="I261" s="256"/>
      <c r="J261" s="253"/>
      <c r="K261" s="253"/>
      <c r="L261" s="257"/>
      <c r="M261" s="258"/>
      <c r="N261" s="259"/>
      <c r="O261" s="259"/>
      <c r="P261" s="259"/>
      <c r="Q261" s="259"/>
      <c r="R261" s="259"/>
      <c r="S261" s="259"/>
      <c r="T261" s="26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1" t="s">
        <v>201</v>
      </c>
      <c r="AU261" s="261" t="s">
        <v>83</v>
      </c>
      <c r="AV261" s="13" t="s">
        <v>81</v>
      </c>
      <c r="AW261" s="13" t="s">
        <v>30</v>
      </c>
      <c r="AX261" s="13" t="s">
        <v>73</v>
      </c>
      <c r="AY261" s="261" t="s">
        <v>191</v>
      </c>
    </row>
    <row r="262" s="14" customFormat="1">
      <c r="A262" s="14"/>
      <c r="B262" s="262"/>
      <c r="C262" s="263"/>
      <c r="D262" s="248" t="s">
        <v>201</v>
      </c>
      <c r="E262" s="264" t="s">
        <v>1</v>
      </c>
      <c r="F262" s="265" t="s">
        <v>3317</v>
      </c>
      <c r="G262" s="263"/>
      <c r="H262" s="266">
        <v>352.62</v>
      </c>
      <c r="I262" s="267"/>
      <c r="J262" s="263"/>
      <c r="K262" s="263"/>
      <c r="L262" s="268"/>
      <c r="M262" s="269"/>
      <c r="N262" s="270"/>
      <c r="O262" s="270"/>
      <c r="P262" s="270"/>
      <c r="Q262" s="270"/>
      <c r="R262" s="270"/>
      <c r="S262" s="270"/>
      <c r="T262" s="27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2" t="s">
        <v>201</v>
      </c>
      <c r="AU262" s="272" t="s">
        <v>83</v>
      </c>
      <c r="AV262" s="14" t="s">
        <v>83</v>
      </c>
      <c r="AW262" s="14" t="s">
        <v>30</v>
      </c>
      <c r="AX262" s="14" t="s">
        <v>73</v>
      </c>
      <c r="AY262" s="272" t="s">
        <v>191</v>
      </c>
    </row>
    <row r="263" s="15" customFormat="1">
      <c r="A263" s="15"/>
      <c r="B263" s="273"/>
      <c r="C263" s="274"/>
      <c r="D263" s="248" t="s">
        <v>201</v>
      </c>
      <c r="E263" s="275" t="s">
        <v>1</v>
      </c>
      <c r="F263" s="276" t="s">
        <v>205</v>
      </c>
      <c r="G263" s="274"/>
      <c r="H263" s="277">
        <v>352.62</v>
      </c>
      <c r="I263" s="278"/>
      <c r="J263" s="274"/>
      <c r="K263" s="274"/>
      <c r="L263" s="279"/>
      <c r="M263" s="280"/>
      <c r="N263" s="281"/>
      <c r="O263" s="281"/>
      <c r="P263" s="281"/>
      <c r="Q263" s="281"/>
      <c r="R263" s="281"/>
      <c r="S263" s="281"/>
      <c r="T263" s="282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83" t="s">
        <v>201</v>
      </c>
      <c r="AU263" s="283" t="s">
        <v>83</v>
      </c>
      <c r="AV263" s="15" t="s">
        <v>198</v>
      </c>
      <c r="AW263" s="15" t="s">
        <v>30</v>
      </c>
      <c r="AX263" s="15" t="s">
        <v>81</v>
      </c>
      <c r="AY263" s="283" t="s">
        <v>191</v>
      </c>
    </row>
    <row r="264" s="2" customFormat="1" ht="21.75" customHeight="1">
      <c r="A264" s="39"/>
      <c r="B264" s="40"/>
      <c r="C264" s="236" t="s">
        <v>7</v>
      </c>
      <c r="D264" s="236" t="s">
        <v>194</v>
      </c>
      <c r="E264" s="237" t="s">
        <v>2827</v>
      </c>
      <c r="F264" s="238" t="s">
        <v>2828</v>
      </c>
      <c r="G264" s="239" t="s">
        <v>215</v>
      </c>
      <c r="H264" s="240">
        <v>25</v>
      </c>
      <c r="I264" s="241"/>
      <c r="J264" s="240">
        <f>ROUND(I264*H264,2)</f>
        <v>0</v>
      </c>
      <c r="K264" s="238" t="s">
        <v>1</v>
      </c>
      <c r="L264" s="45"/>
      <c r="M264" s="242" t="s">
        <v>1</v>
      </c>
      <c r="N264" s="243" t="s">
        <v>38</v>
      </c>
      <c r="O264" s="92"/>
      <c r="P264" s="244">
        <f>O264*H264</f>
        <v>0</v>
      </c>
      <c r="Q264" s="244">
        <v>0</v>
      </c>
      <c r="R264" s="244">
        <f>Q264*H264</f>
        <v>0</v>
      </c>
      <c r="S264" s="244">
        <v>0</v>
      </c>
      <c r="T264" s="245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6" t="s">
        <v>198</v>
      </c>
      <c r="AT264" s="246" t="s">
        <v>194</v>
      </c>
      <c r="AU264" s="246" t="s">
        <v>83</v>
      </c>
      <c r="AY264" s="18" t="s">
        <v>191</v>
      </c>
      <c r="BE264" s="247">
        <f>IF(N264="základní",J264,0)</f>
        <v>0</v>
      </c>
      <c r="BF264" s="247">
        <f>IF(N264="snížená",J264,0)</f>
        <v>0</v>
      </c>
      <c r="BG264" s="247">
        <f>IF(N264="zákl. přenesená",J264,0)</f>
        <v>0</v>
      </c>
      <c r="BH264" s="247">
        <f>IF(N264="sníž. přenesená",J264,0)</f>
        <v>0</v>
      </c>
      <c r="BI264" s="247">
        <f>IF(N264="nulová",J264,0)</f>
        <v>0</v>
      </c>
      <c r="BJ264" s="18" t="s">
        <v>81</v>
      </c>
      <c r="BK264" s="247">
        <f>ROUND(I264*H264,2)</f>
        <v>0</v>
      </c>
      <c r="BL264" s="18" t="s">
        <v>198</v>
      </c>
      <c r="BM264" s="246" t="s">
        <v>3318</v>
      </c>
    </row>
    <row r="265" s="2" customFormat="1">
      <c r="A265" s="39"/>
      <c r="B265" s="40"/>
      <c r="C265" s="41"/>
      <c r="D265" s="248" t="s">
        <v>200</v>
      </c>
      <c r="E265" s="41"/>
      <c r="F265" s="249" t="s">
        <v>2828</v>
      </c>
      <c r="G265" s="41"/>
      <c r="H265" s="41"/>
      <c r="I265" s="145"/>
      <c r="J265" s="41"/>
      <c r="K265" s="41"/>
      <c r="L265" s="45"/>
      <c r="M265" s="250"/>
      <c r="N265" s="251"/>
      <c r="O265" s="92"/>
      <c r="P265" s="92"/>
      <c r="Q265" s="92"/>
      <c r="R265" s="92"/>
      <c r="S265" s="92"/>
      <c r="T265" s="9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200</v>
      </c>
      <c r="AU265" s="18" t="s">
        <v>83</v>
      </c>
    </row>
    <row r="266" s="13" customFormat="1">
      <c r="A266" s="13"/>
      <c r="B266" s="252"/>
      <c r="C266" s="253"/>
      <c r="D266" s="248" t="s">
        <v>201</v>
      </c>
      <c r="E266" s="254" t="s">
        <v>1</v>
      </c>
      <c r="F266" s="255" t="s">
        <v>3319</v>
      </c>
      <c r="G266" s="253"/>
      <c r="H266" s="254" t="s">
        <v>1</v>
      </c>
      <c r="I266" s="256"/>
      <c r="J266" s="253"/>
      <c r="K266" s="253"/>
      <c r="L266" s="257"/>
      <c r="M266" s="258"/>
      <c r="N266" s="259"/>
      <c r="O266" s="259"/>
      <c r="P266" s="259"/>
      <c r="Q266" s="259"/>
      <c r="R266" s="259"/>
      <c r="S266" s="259"/>
      <c r="T266" s="26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1" t="s">
        <v>201</v>
      </c>
      <c r="AU266" s="261" t="s">
        <v>83</v>
      </c>
      <c r="AV266" s="13" t="s">
        <v>81</v>
      </c>
      <c r="AW266" s="13" t="s">
        <v>30</v>
      </c>
      <c r="AX266" s="13" t="s">
        <v>73</v>
      </c>
      <c r="AY266" s="261" t="s">
        <v>191</v>
      </c>
    </row>
    <row r="267" s="13" customFormat="1">
      <c r="A267" s="13"/>
      <c r="B267" s="252"/>
      <c r="C267" s="253"/>
      <c r="D267" s="248" t="s">
        <v>201</v>
      </c>
      <c r="E267" s="254" t="s">
        <v>1</v>
      </c>
      <c r="F267" s="255" t="s">
        <v>260</v>
      </c>
      <c r="G267" s="253"/>
      <c r="H267" s="254" t="s">
        <v>1</v>
      </c>
      <c r="I267" s="256"/>
      <c r="J267" s="253"/>
      <c r="K267" s="253"/>
      <c r="L267" s="257"/>
      <c r="M267" s="258"/>
      <c r="N267" s="259"/>
      <c r="O267" s="259"/>
      <c r="P267" s="259"/>
      <c r="Q267" s="259"/>
      <c r="R267" s="259"/>
      <c r="S267" s="259"/>
      <c r="T267" s="26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1" t="s">
        <v>201</v>
      </c>
      <c r="AU267" s="261" t="s">
        <v>83</v>
      </c>
      <c r="AV267" s="13" t="s">
        <v>81</v>
      </c>
      <c r="AW267" s="13" t="s">
        <v>30</v>
      </c>
      <c r="AX267" s="13" t="s">
        <v>73</v>
      </c>
      <c r="AY267" s="261" t="s">
        <v>191</v>
      </c>
    </row>
    <row r="268" s="14" customFormat="1">
      <c r="A268" s="14"/>
      <c r="B268" s="262"/>
      <c r="C268" s="263"/>
      <c r="D268" s="248" t="s">
        <v>201</v>
      </c>
      <c r="E268" s="264" t="s">
        <v>1</v>
      </c>
      <c r="F268" s="265" t="s">
        <v>3320</v>
      </c>
      <c r="G268" s="263"/>
      <c r="H268" s="266">
        <v>25</v>
      </c>
      <c r="I268" s="267"/>
      <c r="J268" s="263"/>
      <c r="K268" s="263"/>
      <c r="L268" s="268"/>
      <c r="M268" s="269"/>
      <c r="N268" s="270"/>
      <c r="O268" s="270"/>
      <c r="P268" s="270"/>
      <c r="Q268" s="270"/>
      <c r="R268" s="270"/>
      <c r="S268" s="270"/>
      <c r="T268" s="27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2" t="s">
        <v>201</v>
      </c>
      <c r="AU268" s="272" t="s">
        <v>83</v>
      </c>
      <c r="AV268" s="14" t="s">
        <v>83</v>
      </c>
      <c r="AW268" s="14" t="s">
        <v>30</v>
      </c>
      <c r="AX268" s="14" t="s">
        <v>73</v>
      </c>
      <c r="AY268" s="272" t="s">
        <v>191</v>
      </c>
    </row>
    <row r="269" s="15" customFormat="1">
      <c r="A269" s="15"/>
      <c r="B269" s="273"/>
      <c r="C269" s="274"/>
      <c r="D269" s="248" t="s">
        <v>201</v>
      </c>
      <c r="E269" s="275" t="s">
        <v>1</v>
      </c>
      <c r="F269" s="276" t="s">
        <v>205</v>
      </c>
      <c r="G269" s="274"/>
      <c r="H269" s="277">
        <v>25</v>
      </c>
      <c r="I269" s="278"/>
      <c r="J269" s="274"/>
      <c r="K269" s="274"/>
      <c r="L269" s="279"/>
      <c r="M269" s="280"/>
      <c r="N269" s="281"/>
      <c r="O269" s="281"/>
      <c r="P269" s="281"/>
      <c r="Q269" s="281"/>
      <c r="R269" s="281"/>
      <c r="S269" s="281"/>
      <c r="T269" s="282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3" t="s">
        <v>201</v>
      </c>
      <c r="AU269" s="283" t="s">
        <v>83</v>
      </c>
      <c r="AV269" s="15" t="s">
        <v>198</v>
      </c>
      <c r="AW269" s="15" t="s">
        <v>30</v>
      </c>
      <c r="AX269" s="15" t="s">
        <v>81</v>
      </c>
      <c r="AY269" s="283" t="s">
        <v>191</v>
      </c>
    </row>
    <row r="270" s="2" customFormat="1" ht="16.5" customHeight="1">
      <c r="A270" s="39"/>
      <c r="B270" s="40"/>
      <c r="C270" s="236" t="s">
        <v>367</v>
      </c>
      <c r="D270" s="236" t="s">
        <v>194</v>
      </c>
      <c r="E270" s="237" t="s">
        <v>273</v>
      </c>
      <c r="F270" s="238" t="s">
        <v>274</v>
      </c>
      <c r="G270" s="239" t="s">
        <v>197</v>
      </c>
      <c r="H270" s="240">
        <v>78.159999999999997</v>
      </c>
      <c r="I270" s="241"/>
      <c r="J270" s="240">
        <f>ROUND(I270*H270,2)</f>
        <v>0</v>
      </c>
      <c r="K270" s="238" t="s">
        <v>275</v>
      </c>
      <c r="L270" s="45"/>
      <c r="M270" s="242" t="s">
        <v>1</v>
      </c>
      <c r="N270" s="243" t="s">
        <v>38</v>
      </c>
      <c r="O270" s="92"/>
      <c r="P270" s="244">
        <f>O270*H270</f>
        <v>0</v>
      </c>
      <c r="Q270" s="244">
        <v>0.00084999999999999995</v>
      </c>
      <c r="R270" s="244">
        <f>Q270*H270</f>
        <v>0.066435999999999995</v>
      </c>
      <c r="S270" s="244">
        <v>0</v>
      </c>
      <c r="T270" s="24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6" t="s">
        <v>198</v>
      </c>
      <c r="AT270" s="246" t="s">
        <v>194</v>
      </c>
      <c r="AU270" s="246" t="s">
        <v>83</v>
      </c>
      <c r="AY270" s="18" t="s">
        <v>191</v>
      </c>
      <c r="BE270" s="247">
        <f>IF(N270="základní",J270,0)</f>
        <v>0</v>
      </c>
      <c r="BF270" s="247">
        <f>IF(N270="snížená",J270,0)</f>
        <v>0</v>
      </c>
      <c r="BG270" s="247">
        <f>IF(N270="zákl. přenesená",J270,0)</f>
        <v>0</v>
      </c>
      <c r="BH270" s="247">
        <f>IF(N270="sníž. přenesená",J270,0)</f>
        <v>0</v>
      </c>
      <c r="BI270" s="247">
        <f>IF(N270="nulová",J270,0)</f>
        <v>0</v>
      </c>
      <c r="BJ270" s="18" t="s">
        <v>81</v>
      </c>
      <c r="BK270" s="247">
        <f>ROUND(I270*H270,2)</f>
        <v>0</v>
      </c>
      <c r="BL270" s="18" t="s">
        <v>198</v>
      </c>
      <c r="BM270" s="246" t="s">
        <v>3321</v>
      </c>
    </row>
    <row r="271" s="2" customFormat="1">
      <c r="A271" s="39"/>
      <c r="B271" s="40"/>
      <c r="C271" s="41"/>
      <c r="D271" s="248" t="s">
        <v>200</v>
      </c>
      <c r="E271" s="41"/>
      <c r="F271" s="249" t="s">
        <v>274</v>
      </c>
      <c r="G271" s="41"/>
      <c r="H271" s="41"/>
      <c r="I271" s="145"/>
      <c r="J271" s="41"/>
      <c r="K271" s="41"/>
      <c r="L271" s="45"/>
      <c r="M271" s="250"/>
      <c r="N271" s="251"/>
      <c r="O271" s="92"/>
      <c r="P271" s="92"/>
      <c r="Q271" s="92"/>
      <c r="R271" s="92"/>
      <c r="S271" s="92"/>
      <c r="T271" s="93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200</v>
      </c>
      <c r="AU271" s="18" t="s">
        <v>83</v>
      </c>
    </row>
    <row r="272" s="13" customFormat="1">
      <c r="A272" s="13"/>
      <c r="B272" s="252"/>
      <c r="C272" s="253"/>
      <c r="D272" s="248" t="s">
        <v>201</v>
      </c>
      <c r="E272" s="254" t="s">
        <v>1</v>
      </c>
      <c r="F272" s="255" t="s">
        <v>3322</v>
      </c>
      <c r="G272" s="253"/>
      <c r="H272" s="254" t="s">
        <v>1</v>
      </c>
      <c r="I272" s="256"/>
      <c r="J272" s="253"/>
      <c r="K272" s="253"/>
      <c r="L272" s="257"/>
      <c r="M272" s="258"/>
      <c r="N272" s="259"/>
      <c r="O272" s="259"/>
      <c r="P272" s="259"/>
      <c r="Q272" s="259"/>
      <c r="R272" s="259"/>
      <c r="S272" s="259"/>
      <c r="T272" s="26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1" t="s">
        <v>201</v>
      </c>
      <c r="AU272" s="261" t="s">
        <v>83</v>
      </c>
      <c r="AV272" s="13" t="s">
        <v>81</v>
      </c>
      <c r="AW272" s="13" t="s">
        <v>30</v>
      </c>
      <c r="AX272" s="13" t="s">
        <v>73</v>
      </c>
      <c r="AY272" s="261" t="s">
        <v>191</v>
      </c>
    </row>
    <row r="273" s="13" customFormat="1">
      <c r="A273" s="13"/>
      <c r="B273" s="252"/>
      <c r="C273" s="253"/>
      <c r="D273" s="248" t="s">
        <v>201</v>
      </c>
      <c r="E273" s="254" t="s">
        <v>1</v>
      </c>
      <c r="F273" s="255" t="s">
        <v>3323</v>
      </c>
      <c r="G273" s="253"/>
      <c r="H273" s="254" t="s">
        <v>1</v>
      </c>
      <c r="I273" s="256"/>
      <c r="J273" s="253"/>
      <c r="K273" s="253"/>
      <c r="L273" s="257"/>
      <c r="M273" s="258"/>
      <c r="N273" s="259"/>
      <c r="O273" s="259"/>
      <c r="P273" s="259"/>
      <c r="Q273" s="259"/>
      <c r="R273" s="259"/>
      <c r="S273" s="259"/>
      <c r="T273" s="26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1" t="s">
        <v>201</v>
      </c>
      <c r="AU273" s="261" t="s">
        <v>83</v>
      </c>
      <c r="AV273" s="13" t="s">
        <v>81</v>
      </c>
      <c r="AW273" s="13" t="s">
        <v>30</v>
      </c>
      <c r="AX273" s="13" t="s">
        <v>73</v>
      </c>
      <c r="AY273" s="261" t="s">
        <v>191</v>
      </c>
    </row>
    <row r="274" s="13" customFormat="1">
      <c r="A274" s="13"/>
      <c r="B274" s="252"/>
      <c r="C274" s="253"/>
      <c r="D274" s="248" t="s">
        <v>201</v>
      </c>
      <c r="E274" s="254" t="s">
        <v>1</v>
      </c>
      <c r="F274" s="255" t="s">
        <v>3324</v>
      </c>
      <c r="G274" s="253"/>
      <c r="H274" s="254" t="s">
        <v>1</v>
      </c>
      <c r="I274" s="256"/>
      <c r="J274" s="253"/>
      <c r="K274" s="253"/>
      <c r="L274" s="257"/>
      <c r="M274" s="258"/>
      <c r="N274" s="259"/>
      <c r="O274" s="259"/>
      <c r="P274" s="259"/>
      <c r="Q274" s="259"/>
      <c r="R274" s="259"/>
      <c r="S274" s="259"/>
      <c r="T274" s="26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1" t="s">
        <v>201</v>
      </c>
      <c r="AU274" s="261" t="s">
        <v>83</v>
      </c>
      <c r="AV274" s="13" t="s">
        <v>81</v>
      </c>
      <c r="AW274" s="13" t="s">
        <v>30</v>
      </c>
      <c r="AX274" s="13" t="s">
        <v>73</v>
      </c>
      <c r="AY274" s="261" t="s">
        <v>191</v>
      </c>
    </row>
    <row r="275" s="13" customFormat="1">
      <c r="A275" s="13"/>
      <c r="B275" s="252"/>
      <c r="C275" s="253"/>
      <c r="D275" s="248" t="s">
        <v>201</v>
      </c>
      <c r="E275" s="254" t="s">
        <v>1</v>
      </c>
      <c r="F275" s="255" t="s">
        <v>3325</v>
      </c>
      <c r="G275" s="253"/>
      <c r="H275" s="254" t="s">
        <v>1</v>
      </c>
      <c r="I275" s="256"/>
      <c r="J275" s="253"/>
      <c r="K275" s="253"/>
      <c r="L275" s="257"/>
      <c r="M275" s="258"/>
      <c r="N275" s="259"/>
      <c r="O275" s="259"/>
      <c r="P275" s="259"/>
      <c r="Q275" s="259"/>
      <c r="R275" s="259"/>
      <c r="S275" s="259"/>
      <c r="T275" s="26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1" t="s">
        <v>201</v>
      </c>
      <c r="AU275" s="261" t="s">
        <v>83</v>
      </c>
      <c r="AV275" s="13" t="s">
        <v>81</v>
      </c>
      <c r="AW275" s="13" t="s">
        <v>30</v>
      </c>
      <c r="AX275" s="13" t="s">
        <v>73</v>
      </c>
      <c r="AY275" s="261" t="s">
        <v>191</v>
      </c>
    </row>
    <row r="276" s="13" customFormat="1">
      <c r="A276" s="13"/>
      <c r="B276" s="252"/>
      <c r="C276" s="253"/>
      <c r="D276" s="248" t="s">
        <v>201</v>
      </c>
      <c r="E276" s="254" t="s">
        <v>1</v>
      </c>
      <c r="F276" s="255" t="s">
        <v>3326</v>
      </c>
      <c r="G276" s="253"/>
      <c r="H276" s="254" t="s">
        <v>1</v>
      </c>
      <c r="I276" s="256"/>
      <c r="J276" s="253"/>
      <c r="K276" s="253"/>
      <c r="L276" s="257"/>
      <c r="M276" s="258"/>
      <c r="N276" s="259"/>
      <c r="O276" s="259"/>
      <c r="P276" s="259"/>
      <c r="Q276" s="259"/>
      <c r="R276" s="259"/>
      <c r="S276" s="259"/>
      <c r="T276" s="26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1" t="s">
        <v>201</v>
      </c>
      <c r="AU276" s="261" t="s">
        <v>83</v>
      </c>
      <c r="AV276" s="13" t="s">
        <v>81</v>
      </c>
      <c r="AW276" s="13" t="s">
        <v>30</v>
      </c>
      <c r="AX276" s="13" t="s">
        <v>73</v>
      </c>
      <c r="AY276" s="261" t="s">
        <v>191</v>
      </c>
    </row>
    <row r="277" s="13" customFormat="1">
      <c r="A277" s="13"/>
      <c r="B277" s="252"/>
      <c r="C277" s="253"/>
      <c r="D277" s="248" t="s">
        <v>201</v>
      </c>
      <c r="E277" s="254" t="s">
        <v>1</v>
      </c>
      <c r="F277" s="255" t="s">
        <v>3327</v>
      </c>
      <c r="G277" s="253"/>
      <c r="H277" s="254" t="s">
        <v>1</v>
      </c>
      <c r="I277" s="256"/>
      <c r="J277" s="253"/>
      <c r="K277" s="253"/>
      <c r="L277" s="257"/>
      <c r="M277" s="258"/>
      <c r="N277" s="259"/>
      <c r="O277" s="259"/>
      <c r="P277" s="259"/>
      <c r="Q277" s="259"/>
      <c r="R277" s="259"/>
      <c r="S277" s="259"/>
      <c r="T277" s="26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1" t="s">
        <v>201</v>
      </c>
      <c r="AU277" s="261" t="s">
        <v>83</v>
      </c>
      <c r="AV277" s="13" t="s">
        <v>81</v>
      </c>
      <c r="AW277" s="13" t="s">
        <v>30</v>
      </c>
      <c r="AX277" s="13" t="s">
        <v>73</v>
      </c>
      <c r="AY277" s="261" t="s">
        <v>191</v>
      </c>
    </row>
    <row r="278" s="13" customFormat="1">
      <c r="A278" s="13"/>
      <c r="B278" s="252"/>
      <c r="C278" s="253"/>
      <c r="D278" s="248" t="s">
        <v>201</v>
      </c>
      <c r="E278" s="254" t="s">
        <v>1</v>
      </c>
      <c r="F278" s="255" t="s">
        <v>3328</v>
      </c>
      <c r="G278" s="253"/>
      <c r="H278" s="254" t="s">
        <v>1</v>
      </c>
      <c r="I278" s="256"/>
      <c r="J278" s="253"/>
      <c r="K278" s="253"/>
      <c r="L278" s="257"/>
      <c r="M278" s="258"/>
      <c r="N278" s="259"/>
      <c r="O278" s="259"/>
      <c r="P278" s="259"/>
      <c r="Q278" s="259"/>
      <c r="R278" s="259"/>
      <c r="S278" s="259"/>
      <c r="T278" s="26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1" t="s">
        <v>201</v>
      </c>
      <c r="AU278" s="261" t="s">
        <v>83</v>
      </c>
      <c r="AV278" s="13" t="s">
        <v>81</v>
      </c>
      <c r="AW278" s="13" t="s">
        <v>30</v>
      </c>
      <c r="AX278" s="13" t="s">
        <v>73</v>
      </c>
      <c r="AY278" s="261" t="s">
        <v>191</v>
      </c>
    </row>
    <row r="279" s="14" customFormat="1">
      <c r="A279" s="14"/>
      <c r="B279" s="262"/>
      <c r="C279" s="263"/>
      <c r="D279" s="248" t="s">
        <v>201</v>
      </c>
      <c r="E279" s="264" t="s">
        <v>1</v>
      </c>
      <c r="F279" s="265" t="s">
        <v>3329</v>
      </c>
      <c r="G279" s="263"/>
      <c r="H279" s="266">
        <v>78.159999999999997</v>
      </c>
      <c r="I279" s="267"/>
      <c r="J279" s="263"/>
      <c r="K279" s="263"/>
      <c r="L279" s="268"/>
      <c r="M279" s="269"/>
      <c r="N279" s="270"/>
      <c r="O279" s="270"/>
      <c r="P279" s="270"/>
      <c r="Q279" s="270"/>
      <c r="R279" s="270"/>
      <c r="S279" s="270"/>
      <c r="T279" s="27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2" t="s">
        <v>201</v>
      </c>
      <c r="AU279" s="272" t="s">
        <v>83</v>
      </c>
      <c r="AV279" s="14" t="s">
        <v>83</v>
      </c>
      <c r="AW279" s="14" t="s">
        <v>30</v>
      </c>
      <c r="AX279" s="14" t="s">
        <v>73</v>
      </c>
      <c r="AY279" s="272" t="s">
        <v>191</v>
      </c>
    </row>
    <row r="280" s="15" customFormat="1">
      <c r="A280" s="15"/>
      <c r="B280" s="273"/>
      <c r="C280" s="274"/>
      <c r="D280" s="248" t="s">
        <v>201</v>
      </c>
      <c r="E280" s="275" t="s">
        <v>1</v>
      </c>
      <c r="F280" s="276" t="s">
        <v>205</v>
      </c>
      <c r="G280" s="274"/>
      <c r="H280" s="277">
        <v>78.159999999999997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83" t="s">
        <v>201</v>
      </c>
      <c r="AU280" s="283" t="s">
        <v>83</v>
      </c>
      <c r="AV280" s="15" t="s">
        <v>198</v>
      </c>
      <c r="AW280" s="15" t="s">
        <v>30</v>
      </c>
      <c r="AX280" s="15" t="s">
        <v>81</v>
      </c>
      <c r="AY280" s="283" t="s">
        <v>191</v>
      </c>
    </row>
    <row r="281" s="2" customFormat="1" ht="21.75" customHeight="1">
      <c r="A281" s="39"/>
      <c r="B281" s="40"/>
      <c r="C281" s="236" t="s">
        <v>376</v>
      </c>
      <c r="D281" s="236" t="s">
        <v>194</v>
      </c>
      <c r="E281" s="237" t="s">
        <v>281</v>
      </c>
      <c r="F281" s="238" t="s">
        <v>282</v>
      </c>
      <c r="G281" s="239" t="s">
        <v>197</v>
      </c>
      <c r="H281" s="240">
        <v>78.159999999999997</v>
      </c>
      <c r="I281" s="241"/>
      <c r="J281" s="240">
        <f>ROUND(I281*H281,2)</f>
        <v>0</v>
      </c>
      <c r="K281" s="238" t="s">
        <v>275</v>
      </c>
      <c r="L281" s="45"/>
      <c r="M281" s="242" t="s">
        <v>1</v>
      </c>
      <c r="N281" s="243" t="s">
        <v>38</v>
      </c>
      <c r="O281" s="92"/>
      <c r="P281" s="244">
        <f>O281*H281</f>
        <v>0</v>
      </c>
      <c r="Q281" s="244">
        <v>0</v>
      </c>
      <c r="R281" s="244">
        <f>Q281*H281</f>
        <v>0</v>
      </c>
      <c r="S281" s="244">
        <v>0</v>
      </c>
      <c r="T281" s="24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6" t="s">
        <v>198</v>
      </c>
      <c r="AT281" s="246" t="s">
        <v>194</v>
      </c>
      <c r="AU281" s="246" t="s">
        <v>83</v>
      </c>
      <c r="AY281" s="18" t="s">
        <v>191</v>
      </c>
      <c r="BE281" s="247">
        <f>IF(N281="základní",J281,0)</f>
        <v>0</v>
      </c>
      <c r="BF281" s="247">
        <f>IF(N281="snížená",J281,0)</f>
        <v>0</v>
      </c>
      <c r="BG281" s="247">
        <f>IF(N281="zákl. přenesená",J281,0)</f>
        <v>0</v>
      </c>
      <c r="BH281" s="247">
        <f>IF(N281="sníž. přenesená",J281,0)</f>
        <v>0</v>
      </c>
      <c r="BI281" s="247">
        <f>IF(N281="nulová",J281,0)</f>
        <v>0</v>
      </c>
      <c r="BJ281" s="18" t="s">
        <v>81</v>
      </c>
      <c r="BK281" s="247">
        <f>ROUND(I281*H281,2)</f>
        <v>0</v>
      </c>
      <c r="BL281" s="18" t="s">
        <v>198</v>
      </c>
      <c r="BM281" s="246" t="s">
        <v>3330</v>
      </c>
    </row>
    <row r="282" s="2" customFormat="1">
      <c r="A282" s="39"/>
      <c r="B282" s="40"/>
      <c r="C282" s="41"/>
      <c r="D282" s="248" t="s">
        <v>200</v>
      </c>
      <c r="E282" s="41"/>
      <c r="F282" s="249" t="s">
        <v>282</v>
      </c>
      <c r="G282" s="41"/>
      <c r="H282" s="41"/>
      <c r="I282" s="145"/>
      <c r="J282" s="41"/>
      <c r="K282" s="41"/>
      <c r="L282" s="45"/>
      <c r="M282" s="250"/>
      <c r="N282" s="251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200</v>
      </c>
      <c r="AU282" s="18" t="s">
        <v>83</v>
      </c>
    </row>
    <row r="283" s="13" customFormat="1">
      <c r="A283" s="13"/>
      <c r="B283" s="252"/>
      <c r="C283" s="253"/>
      <c r="D283" s="248" t="s">
        <v>201</v>
      </c>
      <c r="E283" s="254" t="s">
        <v>1</v>
      </c>
      <c r="F283" s="255" t="s">
        <v>3331</v>
      </c>
      <c r="G283" s="253"/>
      <c r="H283" s="254" t="s">
        <v>1</v>
      </c>
      <c r="I283" s="256"/>
      <c r="J283" s="253"/>
      <c r="K283" s="253"/>
      <c r="L283" s="257"/>
      <c r="M283" s="258"/>
      <c r="N283" s="259"/>
      <c r="O283" s="259"/>
      <c r="P283" s="259"/>
      <c r="Q283" s="259"/>
      <c r="R283" s="259"/>
      <c r="S283" s="259"/>
      <c r="T283" s="26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1" t="s">
        <v>201</v>
      </c>
      <c r="AU283" s="261" t="s">
        <v>83</v>
      </c>
      <c r="AV283" s="13" t="s">
        <v>81</v>
      </c>
      <c r="AW283" s="13" t="s">
        <v>30</v>
      </c>
      <c r="AX283" s="13" t="s">
        <v>73</v>
      </c>
      <c r="AY283" s="261" t="s">
        <v>191</v>
      </c>
    </row>
    <row r="284" s="13" customFormat="1">
      <c r="A284" s="13"/>
      <c r="B284" s="252"/>
      <c r="C284" s="253"/>
      <c r="D284" s="248" t="s">
        <v>201</v>
      </c>
      <c r="E284" s="254" t="s">
        <v>1</v>
      </c>
      <c r="F284" s="255" t="s">
        <v>3323</v>
      </c>
      <c r="G284" s="253"/>
      <c r="H284" s="254" t="s">
        <v>1</v>
      </c>
      <c r="I284" s="256"/>
      <c r="J284" s="253"/>
      <c r="K284" s="253"/>
      <c r="L284" s="257"/>
      <c r="M284" s="258"/>
      <c r="N284" s="259"/>
      <c r="O284" s="259"/>
      <c r="P284" s="259"/>
      <c r="Q284" s="259"/>
      <c r="R284" s="259"/>
      <c r="S284" s="259"/>
      <c r="T284" s="26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1" t="s">
        <v>201</v>
      </c>
      <c r="AU284" s="261" t="s">
        <v>83</v>
      </c>
      <c r="AV284" s="13" t="s">
        <v>81</v>
      </c>
      <c r="AW284" s="13" t="s">
        <v>30</v>
      </c>
      <c r="AX284" s="13" t="s">
        <v>73</v>
      </c>
      <c r="AY284" s="261" t="s">
        <v>191</v>
      </c>
    </row>
    <row r="285" s="13" customFormat="1">
      <c r="A285" s="13"/>
      <c r="B285" s="252"/>
      <c r="C285" s="253"/>
      <c r="D285" s="248" t="s">
        <v>201</v>
      </c>
      <c r="E285" s="254" t="s">
        <v>1</v>
      </c>
      <c r="F285" s="255" t="s">
        <v>3324</v>
      </c>
      <c r="G285" s="253"/>
      <c r="H285" s="254" t="s">
        <v>1</v>
      </c>
      <c r="I285" s="256"/>
      <c r="J285" s="253"/>
      <c r="K285" s="253"/>
      <c r="L285" s="257"/>
      <c r="M285" s="258"/>
      <c r="N285" s="259"/>
      <c r="O285" s="259"/>
      <c r="P285" s="259"/>
      <c r="Q285" s="259"/>
      <c r="R285" s="259"/>
      <c r="S285" s="259"/>
      <c r="T285" s="26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1" t="s">
        <v>201</v>
      </c>
      <c r="AU285" s="261" t="s">
        <v>83</v>
      </c>
      <c r="AV285" s="13" t="s">
        <v>81</v>
      </c>
      <c r="AW285" s="13" t="s">
        <v>30</v>
      </c>
      <c r="AX285" s="13" t="s">
        <v>73</v>
      </c>
      <c r="AY285" s="261" t="s">
        <v>191</v>
      </c>
    </row>
    <row r="286" s="13" customFormat="1">
      <c r="A286" s="13"/>
      <c r="B286" s="252"/>
      <c r="C286" s="253"/>
      <c r="D286" s="248" t="s">
        <v>201</v>
      </c>
      <c r="E286" s="254" t="s">
        <v>1</v>
      </c>
      <c r="F286" s="255" t="s">
        <v>3325</v>
      </c>
      <c r="G286" s="253"/>
      <c r="H286" s="254" t="s">
        <v>1</v>
      </c>
      <c r="I286" s="256"/>
      <c r="J286" s="253"/>
      <c r="K286" s="253"/>
      <c r="L286" s="257"/>
      <c r="M286" s="258"/>
      <c r="N286" s="259"/>
      <c r="O286" s="259"/>
      <c r="P286" s="259"/>
      <c r="Q286" s="259"/>
      <c r="R286" s="259"/>
      <c r="S286" s="259"/>
      <c r="T286" s="26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1" t="s">
        <v>201</v>
      </c>
      <c r="AU286" s="261" t="s">
        <v>83</v>
      </c>
      <c r="AV286" s="13" t="s">
        <v>81</v>
      </c>
      <c r="AW286" s="13" t="s">
        <v>30</v>
      </c>
      <c r="AX286" s="13" t="s">
        <v>73</v>
      </c>
      <c r="AY286" s="261" t="s">
        <v>191</v>
      </c>
    </row>
    <row r="287" s="13" customFormat="1">
      <c r="A287" s="13"/>
      <c r="B287" s="252"/>
      <c r="C287" s="253"/>
      <c r="D287" s="248" t="s">
        <v>201</v>
      </c>
      <c r="E287" s="254" t="s">
        <v>1</v>
      </c>
      <c r="F287" s="255" t="s">
        <v>3326</v>
      </c>
      <c r="G287" s="253"/>
      <c r="H287" s="254" t="s">
        <v>1</v>
      </c>
      <c r="I287" s="256"/>
      <c r="J287" s="253"/>
      <c r="K287" s="253"/>
      <c r="L287" s="257"/>
      <c r="M287" s="258"/>
      <c r="N287" s="259"/>
      <c r="O287" s="259"/>
      <c r="P287" s="259"/>
      <c r="Q287" s="259"/>
      <c r="R287" s="259"/>
      <c r="S287" s="259"/>
      <c r="T287" s="26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1" t="s">
        <v>201</v>
      </c>
      <c r="AU287" s="261" t="s">
        <v>83</v>
      </c>
      <c r="AV287" s="13" t="s">
        <v>81</v>
      </c>
      <c r="AW287" s="13" t="s">
        <v>30</v>
      </c>
      <c r="AX287" s="13" t="s">
        <v>73</v>
      </c>
      <c r="AY287" s="261" t="s">
        <v>191</v>
      </c>
    </row>
    <row r="288" s="13" customFormat="1">
      <c r="A288" s="13"/>
      <c r="B288" s="252"/>
      <c r="C288" s="253"/>
      <c r="D288" s="248" t="s">
        <v>201</v>
      </c>
      <c r="E288" s="254" t="s">
        <v>1</v>
      </c>
      <c r="F288" s="255" t="s">
        <v>3327</v>
      </c>
      <c r="G288" s="253"/>
      <c r="H288" s="254" t="s">
        <v>1</v>
      </c>
      <c r="I288" s="256"/>
      <c r="J288" s="253"/>
      <c r="K288" s="253"/>
      <c r="L288" s="257"/>
      <c r="M288" s="258"/>
      <c r="N288" s="259"/>
      <c r="O288" s="259"/>
      <c r="P288" s="259"/>
      <c r="Q288" s="259"/>
      <c r="R288" s="259"/>
      <c r="S288" s="259"/>
      <c r="T288" s="26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1" t="s">
        <v>201</v>
      </c>
      <c r="AU288" s="261" t="s">
        <v>83</v>
      </c>
      <c r="AV288" s="13" t="s">
        <v>81</v>
      </c>
      <c r="AW288" s="13" t="s">
        <v>30</v>
      </c>
      <c r="AX288" s="13" t="s">
        <v>73</v>
      </c>
      <c r="AY288" s="261" t="s">
        <v>191</v>
      </c>
    </row>
    <row r="289" s="13" customFormat="1">
      <c r="A289" s="13"/>
      <c r="B289" s="252"/>
      <c r="C289" s="253"/>
      <c r="D289" s="248" t="s">
        <v>201</v>
      </c>
      <c r="E289" s="254" t="s">
        <v>1</v>
      </c>
      <c r="F289" s="255" t="s">
        <v>3328</v>
      </c>
      <c r="G289" s="253"/>
      <c r="H289" s="254" t="s">
        <v>1</v>
      </c>
      <c r="I289" s="256"/>
      <c r="J289" s="253"/>
      <c r="K289" s="253"/>
      <c r="L289" s="257"/>
      <c r="M289" s="258"/>
      <c r="N289" s="259"/>
      <c r="O289" s="259"/>
      <c r="P289" s="259"/>
      <c r="Q289" s="259"/>
      <c r="R289" s="259"/>
      <c r="S289" s="259"/>
      <c r="T289" s="26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1" t="s">
        <v>201</v>
      </c>
      <c r="AU289" s="261" t="s">
        <v>83</v>
      </c>
      <c r="AV289" s="13" t="s">
        <v>81</v>
      </c>
      <c r="AW289" s="13" t="s">
        <v>30</v>
      </c>
      <c r="AX289" s="13" t="s">
        <v>73</v>
      </c>
      <c r="AY289" s="261" t="s">
        <v>191</v>
      </c>
    </row>
    <row r="290" s="14" customFormat="1">
      <c r="A290" s="14"/>
      <c r="B290" s="262"/>
      <c r="C290" s="263"/>
      <c r="D290" s="248" t="s">
        <v>201</v>
      </c>
      <c r="E290" s="264" t="s">
        <v>1</v>
      </c>
      <c r="F290" s="265" t="s">
        <v>3329</v>
      </c>
      <c r="G290" s="263"/>
      <c r="H290" s="266">
        <v>78.159999999999997</v>
      </c>
      <c r="I290" s="267"/>
      <c r="J290" s="263"/>
      <c r="K290" s="263"/>
      <c r="L290" s="268"/>
      <c r="M290" s="269"/>
      <c r="N290" s="270"/>
      <c r="O290" s="270"/>
      <c r="P290" s="270"/>
      <c r="Q290" s="270"/>
      <c r="R290" s="270"/>
      <c r="S290" s="270"/>
      <c r="T290" s="27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72" t="s">
        <v>201</v>
      </c>
      <c r="AU290" s="272" t="s">
        <v>83</v>
      </c>
      <c r="AV290" s="14" t="s">
        <v>83</v>
      </c>
      <c r="AW290" s="14" t="s">
        <v>30</v>
      </c>
      <c r="AX290" s="14" t="s">
        <v>73</v>
      </c>
      <c r="AY290" s="272" t="s">
        <v>191</v>
      </c>
    </row>
    <row r="291" s="15" customFormat="1">
      <c r="A291" s="15"/>
      <c r="B291" s="273"/>
      <c r="C291" s="274"/>
      <c r="D291" s="248" t="s">
        <v>201</v>
      </c>
      <c r="E291" s="275" t="s">
        <v>1</v>
      </c>
      <c r="F291" s="276" t="s">
        <v>205</v>
      </c>
      <c r="G291" s="274"/>
      <c r="H291" s="277">
        <v>78.159999999999997</v>
      </c>
      <c r="I291" s="278"/>
      <c r="J291" s="274"/>
      <c r="K291" s="274"/>
      <c r="L291" s="279"/>
      <c r="M291" s="280"/>
      <c r="N291" s="281"/>
      <c r="O291" s="281"/>
      <c r="P291" s="281"/>
      <c r="Q291" s="281"/>
      <c r="R291" s="281"/>
      <c r="S291" s="281"/>
      <c r="T291" s="28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83" t="s">
        <v>201</v>
      </c>
      <c r="AU291" s="283" t="s">
        <v>83</v>
      </c>
      <c r="AV291" s="15" t="s">
        <v>198</v>
      </c>
      <c r="AW291" s="15" t="s">
        <v>30</v>
      </c>
      <c r="AX291" s="15" t="s">
        <v>81</v>
      </c>
      <c r="AY291" s="283" t="s">
        <v>191</v>
      </c>
    </row>
    <row r="292" s="2" customFormat="1" ht="21.75" customHeight="1">
      <c r="A292" s="39"/>
      <c r="B292" s="40"/>
      <c r="C292" s="236" t="s">
        <v>387</v>
      </c>
      <c r="D292" s="236" t="s">
        <v>194</v>
      </c>
      <c r="E292" s="237" t="s">
        <v>3332</v>
      </c>
      <c r="F292" s="238" t="s">
        <v>3333</v>
      </c>
      <c r="G292" s="239" t="s">
        <v>215</v>
      </c>
      <c r="H292" s="240">
        <v>125</v>
      </c>
      <c r="I292" s="241"/>
      <c r="J292" s="240">
        <f>ROUND(I292*H292,2)</f>
        <v>0</v>
      </c>
      <c r="K292" s="238" t="s">
        <v>275</v>
      </c>
      <c r="L292" s="45"/>
      <c r="M292" s="242" t="s">
        <v>1</v>
      </c>
      <c r="N292" s="243" t="s">
        <v>38</v>
      </c>
      <c r="O292" s="92"/>
      <c r="P292" s="244">
        <f>O292*H292</f>
        <v>0</v>
      </c>
      <c r="Q292" s="244">
        <v>0</v>
      </c>
      <c r="R292" s="244">
        <f>Q292*H292</f>
        <v>0</v>
      </c>
      <c r="S292" s="244">
        <v>0</v>
      </c>
      <c r="T292" s="245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6" t="s">
        <v>198</v>
      </c>
      <c r="AT292" s="246" t="s">
        <v>194</v>
      </c>
      <c r="AU292" s="246" t="s">
        <v>83</v>
      </c>
      <c r="AY292" s="18" t="s">
        <v>191</v>
      </c>
      <c r="BE292" s="247">
        <f>IF(N292="základní",J292,0)</f>
        <v>0</v>
      </c>
      <c r="BF292" s="247">
        <f>IF(N292="snížená",J292,0)</f>
        <v>0</v>
      </c>
      <c r="BG292" s="247">
        <f>IF(N292="zákl. přenesená",J292,0)</f>
        <v>0</v>
      </c>
      <c r="BH292" s="247">
        <f>IF(N292="sníž. přenesená",J292,0)</f>
        <v>0</v>
      </c>
      <c r="BI292" s="247">
        <f>IF(N292="nulová",J292,0)</f>
        <v>0</v>
      </c>
      <c r="BJ292" s="18" t="s">
        <v>81</v>
      </c>
      <c r="BK292" s="247">
        <f>ROUND(I292*H292,2)</f>
        <v>0</v>
      </c>
      <c r="BL292" s="18" t="s">
        <v>198</v>
      </c>
      <c r="BM292" s="246" t="s">
        <v>3334</v>
      </c>
    </row>
    <row r="293" s="2" customFormat="1">
      <c r="A293" s="39"/>
      <c r="B293" s="40"/>
      <c r="C293" s="41"/>
      <c r="D293" s="248" t="s">
        <v>200</v>
      </c>
      <c r="E293" s="41"/>
      <c r="F293" s="249" t="s">
        <v>3333</v>
      </c>
      <c r="G293" s="41"/>
      <c r="H293" s="41"/>
      <c r="I293" s="145"/>
      <c r="J293" s="41"/>
      <c r="K293" s="41"/>
      <c r="L293" s="45"/>
      <c r="M293" s="250"/>
      <c r="N293" s="251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200</v>
      </c>
      <c r="AU293" s="18" t="s">
        <v>83</v>
      </c>
    </row>
    <row r="294" s="13" customFormat="1">
      <c r="A294" s="13"/>
      <c r="B294" s="252"/>
      <c r="C294" s="253"/>
      <c r="D294" s="248" t="s">
        <v>201</v>
      </c>
      <c r="E294" s="254" t="s">
        <v>1</v>
      </c>
      <c r="F294" s="255" t="s">
        <v>3335</v>
      </c>
      <c r="G294" s="253"/>
      <c r="H294" s="254" t="s">
        <v>1</v>
      </c>
      <c r="I294" s="256"/>
      <c r="J294" s="253"/>
      <c r="K294" s="253"/>
      <c r="L294" s="257"/>
      <c r="M294" s="258"/>
      <c r="N294" s="259"/>
      <c r="O294" s="259"/>
      <c r="P294" s="259"/>
      <c r="Q294" s="259"/>
      <c r="R294" s="259"/>
      <c r="S294" s="259"/>
      <c r="T294" s="26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1" t="s">
        <v>201</v>
      </c>
      <c r="AU294" s="261" t="s">
        <v>83</v>
      </c>
      <c r="AV294" s="13" t="s">
        <v>81</v>
      </c>
      <c r="AW294" s="13" t="s">
        <v>30</v>
      </c>
      <c r="AX294" s="13" t="s">
        <v>73</v>
      </c>
      <c r="AY294" s="261" t="s">
        <v>191</v>
      </c>
    </row>
    <row r="295" s="14" customFormat="1">
      <c r="A295" s="14"/>
      <c r="B295" s="262"/>
      <c r="C295" s="263"/>
      <c r="D295" s="248" t="s">
        <v>201</v>
      </c>
      <c r="E295" s="264" t="s">
        <v>1</v>
      </c>
      <c r="F295" s="265" t="s">
        <v>3336</v>
      </c>
      <c r="G295" s="263"/>
      <c r="H295" s="266">
        <v>125</v>
      </c>
      <c r="I295" s="267"/>
      <c r="J295" s="263"/>
      <c r="K295" s="263"/>
      <c r="L295" s="268"/>
      <c r="M295" s="269"/>
      <c r="N295" s="270"/>
      <c r="O295" s="270"/>
      <c r="P295" s="270"/>
      <c r="Q295" s="270"/>
      <c r="R295" s="270"/>
      <c r="S295" s="270"/>
      <c r="T295" s="27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2" t="s">
        <v>201</v>
      </c>
      <c r="AU295" s="272" t="s">
        <v>83</v>
      </c>
      <c r="AV295" s="14" t="s">
        <v>83</v>
      </c>
      <c r="AW295" s="14" t="s">
        <v>30</v>
      </c>
      <c r="AX295" s="14" t="s">
        <v>73</v>
      </c>
      <c r="AY295" s="272" t="s">
        <v>191</v>
      </c>
    </row>
    <row r="296" s="15" customFormat="1">
      <c r="A296" s="15"/>
      <c r="B296" s="273"/>
      <c r="C296" s="274"/>
      <c r="D296" s="248" t="s">
        <v>201</v>
      </c>
      <c r="E296" s="275" t="s">
        <v>1</v>
      </c>
      <c r="F296" s="276" t="s">
        <v>205</v>
      </c>
      <c r="G296" s="274"/>
      <c r="H296" s="277">
        <v>125</v>
      </c>
      <c r="I296" s="278"/>
      <c r="J296" s="274"/>
      <c r="K296" s="274"/>
      <c r="L296" s="279"/>
      <c r="M296" s="280"/>
      <c r="N296" s="281"/>
      <c r="O296" s="281"/>
      <c r="P296" s="281"/>
      <c r="Q296" s="281"/>
      <c r="R296" s="281"/>
      <c r="S296" s="281"/>
      <c r="T296" s="28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3" t="s">
        <v>201</v>
      </c>
      <c r="AU296" s="283" t="s">
        <v>83</v>
      </c>
      <c r="AV296" s="15" t="s">
        <v>198</v>
      </c>
      <c r="AW296" s="15" t="s">
        <v>30</v>
      </c>
      <c r="AX296" s="15" t="s">
        <v>81</v>
      </c>
      <c r="AY296" s="283" t="s">
        <v>191</v>
      </c>
    </row>
    <row r="297" s="2" customFormat="1" ht="16.5" customHeight="1">
      <c r="A297" s="39"/>
      <c r="B297" s="40"/>
      <c r="C297" s="236" t="s">
        <v>395</v>
      </c>
      <c r="D297" s="236" t="s">
        <v>194</v>
      </c>
      <c r="E297" s="237" t="s">
        <v>292</v>
      </c>
      <c r="F297" s="238" t="s">
        <v>293</v>
      </c>
      <c r="G297" s="239" t="s">
        <v>197</v>
      </c>
      <c r="H297" s="240">
        <v>1105.8</v>
      </c>
      <c r="I297" s="241"/>
      <c r="J297" s="240">
        <f>ROUND(I297*H297,2)</f>
        <v>0</v>
      </c>
      <c r="K297" s="238" t="s">
        <v>1</v>
      </c>
      <c r="L297" s="45"/>
      <c r="M297" s="242" t="s">
        <v>1</v>
      </c>
      <c r="N297" s="243" t="s">
        <v>38</v>
      </c>
      <c r="O297" s="92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198</v>
      </c>
      <c r="AT297" s="246" t="s">
        <v>194</v>
      </c>
      <c r="AU297" s="246" t="s">
        <v>83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198</v>
      </c>
      <c r="BM297" s="246" t="s">
        <v>3337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293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83</v>
      </c>
    </row>
    <row r="299" s="13" customFormat="1">
      <c r="A299" s="13"/>
      <c r="B299" s="252"/>
      <c r="C299" s="253"/>
      <c r="D299" s="248" t="s">
        <v>201</v>
      </c>
      <c r="E299" s="254" t="s">
        <v>1</v>
      </c>
      <c r="F299" s="255" t="s">
        <v>3338</v>
      </c>
      <c r="G299" s="253"/>
      <c r="H299" s="254" t="s">
        <v>1</v>
      </c>
      <c r="I299" s="256"/>
      <c r="J299" s="253"/>
      <c r="K299" s="253"/>
      <c r="L299" s="257"/>
      <c r="M299" s="258"/>
      <c r="N299" s="259"/>
      <c r="O299" s="259"/>
      <c r="P299" s="259"/>
      <c r="Q299" s="259"/>
      <c r="R299" s="259"/>
      <c r="S299" s="259"/>
      <c r="T299" s="26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1" t="s">
        <v>201</v>
      </c>
      <c r="AU299" s="261" t="s">
        <v>83</v>
      </c>
      <c r="AV299" s="13" t="s">
        <v>81</v>
      </c>
      <c r="AW299" s="13" t="s">
        <v>30</v>
      </c>
      <c r="AX299" s="13" t="s">
        <v>73</v>
      </c>
      <c r="AY299" s="261" t="s">
        <v>191</v>
      </c>
    </row>
    <row r="300" s="14" customFormat="1">
      <c r="A300" s="14"/>
      <c r="B300" s="262"/>
      <c r="C300" s="263"/>
      <c r="D300" s="248" t="s">
        <v>201</v>
      </c>
      <c r="E300" s="264" t="s">
        <v>1</v>
      </c>
      <c r="F300" s="265" t="s">
        <v>3339</v>
      </c>
      <c r="G300" s="263"/>
      <c r="H300" s="266">
        <v>984.39999999999998</v>
      </c>
      <c r="I300" s="267"/>
      <c r="J300" s="263"/>
      <c r="K300" s="263"/>
      <c r="L300" s="268"/>
      <c r="M300" s="269"/>
      <c r="N300" s="270"/>
      <c r="O300" s="270"/>
      <c r="P300" s="270"/>
      <c r="Q300" s="270"/>
      <c r="R300" s="270"/>
      <c r="S300" s="270"/>
      <c r="T300" s="27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72" t="s">
        <v>201</v>
      </c>
      <c r="AU300" s="272" t="s">
        <v>83</v>
      </c>
      <c r="AV300" s="14" t="s">
        <v>83</v>
      </c>
      <c r="AW300" s="14" t="s">
        <v>30</v>
      </c>
      <c r="AX300" s="14" t="s">
        <v>73</v>
      </c>
      <c r="AY300" s="272" t="s">
        <v>191</v>
      </c>
    </row>
    <row r="301" s="13" customFormat="1">
      <c r="A301" s="13"/>
      <c r="B301" s="252"/>
      <c r="C301" s="253"/>
      <c r="D301" s="248" t="s">
        <v>201</v>
      </c>
      <c r="E301" s="254" t="s">
        <v>1</v>
      </c>
      <c r="F301" s="255" t="s">
        <v>3340</v>
      </c>
      <c r="G301" s="253"/>
      <c r="H301" s="254" t="s">
        <v>1</v>
      </c>
      <c r="I301" s="256"/>
      <c r="J301" s="253"/>
      <c r="K301" s="253"/>
      <c r="L301" s="257"/>
      <c r="M301" s="258"/>
      <c r="N301" s="259"/>
      <c r="O301" s="259"/>
      <c r="P301" s="259"/>
      <c r="Q301" s="259"/>
      <c r="R301" s="259"/>
      <c r="S301" s="259"/>
      <c r="T301" s="26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1" t="s">
        <v>201</v>
      </c>
      <c r="AU301" s="261" t="s">
        <v>83</v>
      </c>
      <c r="AV301" s="13" t="s">
        <v>81</v>
      </c>
      <c r="AW301" s="13" t="s">
        <v>30</v>
      </c>
      <c r="AX301" s="13" t="s">
        <v>73</v>
      </c>
      <c r="AY301" s="261" t="s">
        <v>191</v>
      </c>
    </row>
    <row r="302" s="14" customFormat="1">
      <c r="A302" s="14"/>
      <c r="B302" s="262"/>
      <c r="C302" s="263"/>
      <c r="D302" s="248" t="s">
        <v>201</v>
      </c>
      <c r="E302" s="264" t="s">
        <v>1</v>
      </c>
      <c r="F302" s="265" t="s">
        <v>3341</v>
      </c>
      <c r="G302" s="263"/>
      <c r="H302" s="266">
        <v>111.5</v>
      </c>
      <c r="I302" s="267"/>
      <c r="J302" s="263"/>
      <c r="K302" s="263"/>
      <c r="L302" s="268"/>
      <c r="M302" s="269"/>
      <c r="N302" s="270"/>
      <c r="O302" s="270"/>
      <c r="P302" s="270"/>
      <c r="Q302" s="270"/>
      <c r="R302" s="270"/>
      <c r="S302" s="270"/>
      <c r="T302" s="27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72" t="s">
        <v>201</v>
      </c>
      <c r="AU302" s="272" t="s">
        <v>83</v>
      </c>
      <c r="AV302" s="14" t="s">
        <v>83</v>
      </c>
      <c r="AW302" s="14" t="s">
        <v>30</v>
      </c>
      <c r="AX302" s="14" t="s">
        <v>73</v>
      </c>
      <c r="AY302" s="272" t="s">
        <v>191</v>
      </c>
    </row>
    <row r="303" s="13" customFormat="1">
      <c r="A303" s="13"/>
      <c r="B303" s="252"/>
      <c r="C303" s="253"/>
      <c r="D303" s="248" t="s">
        <v>201</v>
      </c>
      <c r="E303" s="254" t="s">
        <v>1</v>
      </c>
      <c r="F303" s="255" t="s">
        <v>3342</v>
      </c>
      <c r="G303" s="253"/>
      <c r="H303" s="254" t="s">
        <v>1</v>
      </c>
      <c r="I303" s="256"/>
      <c r="J303" s="253"/>
      <c r="K303" s="253"/>
      <c r="L303" s="257"/>
      <c r="M303" s="258"/>
      <c r="N303" s="259"/>
      <c r="O303" s="259"/>
      <c r="P303" s="259"/>
      <c r="Q303" s="259"/>
      <c r="R303" s="259"/>
      <c r="S303" s="259"/>
      <c r="T303" s="26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1" t="s">
        <v>201</v>
      </c>
      <c r="AU303" s="261" t="s">
        <v>83</v>
      </c>
      <c r="AV303" s="13" t="s">
        <v>81</v>
      </c>
      <c r="AW303" s="13" t="s">
        <v>30</v>
      </c>
      <c r="AX303" s="13" t="s">
        <v>73</v>
      </c>
      <c r="AY303" s="261" t="s">
        <v>191</v>
      </c>
    </row>
    <row r="304" s="14" customFormat="1">
      <c r="A304" s="14"/>
      <c r="B304" s="262"/>
      <c r="C304" s="263"/>
      <c r="D304" s="248" t="s">
        <v>201</v>
      </c>
      <c r="E304" s="264" t="s">
        <v>1</v>
      </c>
      <c r="F304" s="265" t="s">
        <v>3343</v>
      </c>
      <c r="G304" s="263"/>
      <c r="H304" s="266">
        <v>9.9000000000000004</v>
      </c>
      <c r="I304" s="267"/>
      <c r="J304" s="263"/>
      <c r="K304" s="263"/>
      <c r="L304" s="268"/>
      <c r="M304" s="269"/>
      <c r="N304" s="270"/>
      <c r="O304" s="270"/>
      <c r="P304" s="270"/>
      <c r="Q304" s="270"/>
      <c r="R304" s="270"/>
      <c r="S304" s="270"/>
      <c r="T304" s="27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72" t="s">
        <v>201</v>
      </c>
      <c r="AU304" s="272" t="s">
        <v>83</v>
      </c>
      <c r="AV304" s="14" t="s">
        <v>83</v>
      </c>
      <c r="AW304" s="14" t="s">
        <v>30</v>
      </c>
      <c r="AX304" s="14" t="s">
        <v>73</v>
      </c>
      <c r="AY304" s="272" t="s">
        <v>191</v>
      </c>
    </row>
    <row r="305" s="15" customFormat="1">
      <c r="A305" s="15"/>
      <c r="B305" s="273"/>
      <c r="C305" s="274"/>
      <c r="D305" s="248" t="s">
        <v>201</v>
      </c>
      <c r="E305" s="275" t="s">
        <v>1</v>
      </c>
      <c r="F305" s="276" t="s">
        <v>205</v>
      </c>
      <c r="G305" s="274"/>
      <c r="H305" s="277">
        <v>1105.8000000000002</v>
      </c>
      <c r="I305" s="278"/>
      <c r="J305" s="274"/>
      <c r="K305" s="274"/>
      <c r="L305" s="279"/>
      <c r="M305" s="280"/>
      <c r="N305" s="281"/>
      <c r="O305" s="281"/>
      <c r="P305" s="281"/>
      <c r="Q305" s="281"/>
      <c r="R305" s="281"/>
      <c r="S305" s="281"/>
      <c r="T305" s="28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83" t="s">
        <v>201</v>
      </c>
      <c r="AU305" s="283" t="s">
        <v>83</v>
      </c>
      <c r="AV305" s="15" t="s">
        <v>198</v>
      </c>
      <c r="AW305" s="15" t="s">
        <v>30</v>
      </c>
      <c r="AX305" s="15" t="s">
        <v>81</v>
      </c>
      <c r="AY305" s="283" t="s">
        <v>191</v>
      </c>
    </row>
    <row r="306" s="2" customFormat="1" ht="21.75" customHeight="1">
      <c r="A306" s="39"/>
      <c r="B306" s="40"/>
      <c r="C306" s="236" t="s">
        <v>404</v>
      </c>
      <c r="D306" s="236" t="s">
        <v>194</v>
      </c>
      <c r="E306" s="237" t="s">
        <v>3344</v>
      </c>
      <c r="F306" s="238" t="s">
        <v>3345</v>
      </c>
      <c r="G306" s="239" t="s">
        <v>197</v>
      </c>
      <c r="H306" s="240">
        <v>2357</v>
      </c>
      <c r="I306" s="241"/>
      <c r="J306" s="240">
        <f>ROUND(I306*H306,2)</f>
        <v>0</v>
      </c>
      <c r="K306" s="238" t="s">
        <v>1</v>
      </c>
      <c r="L306" s="45"/>
      <c r="M306" s="242" t="s">
        <v>1</v>
      </c>
      <c r="N306" s="243" t="s">
        <v>38</v>
      </c>
      <c r="O306" s="92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6" t="s">
        <v>198</v>
      </c>
      <c r="AT306" s="246" t="s">
        <v>194</v>
      </c>
      <c r="AU306" s="246" t="s">
        <v>83</v>
      </c>
      <c r="AY306" s="18" t="s">
        <v>191</v>
      </c>
      <c r="BE306" s="247">
        <f>IF(N306="základní",J306,0)</f>
        <v>0</v>
      </c>
      <c r="BF306" s="247">
        <f>IF(N306="snížená",J306,0)</f>
        <v>0</v>
      </c>
      <c r="BG306" s="247">
        <f>IF(N306="zákl. přenesená",J306,0)</f>
        <v>0</v>
      </c>
      <c r="BH306" s="247">
        <f>IF(N306="sníž. přenesená",J306,0)</f>
        <v>0</v>
      </c>
      <c r="BI306" s="247">
        <f>IF(N306="nulová",J306,0)</f>
        <v>0</v>
      </c>
      <c r="BJ306" s="18" t="s">
        <v>81</v>
      </c>
      <c r="BK306" s="247">
        <f>ROUND(I306*H306,2)</f>
        <v>0</v>
      </c>
      <c r="BL306" s="18" t="s">
        <v>198</v>
      </c>
      <c r="BM306" s="246" t="s">
        <v>3346</v>
      </c>
    </row>
    <row r="307" s="2" customFormat="1">
      <c r="A307" s="39"/>
      <c r="B307" s="40"/>
      <c r="C307" s="41"/>
      <c r="D307" s="248" t="s">
        <v>200</v>
      </c>
      <c r="E307" s="41"/>
      <c r="F307" s="249" t="s">
        <v>3345</v>
      </c>
      <c r="G307" s="41"/>
      <c r="H307" s="41"/>
      <c r="I307" s="145"/>
      <c r="J307" s="41"/>
      <c r="K307" s="41"/>
      <c r="L307" s="45"/>
      <c r="M307" s="250"/>
      <c r="N307" s="251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200</v>
      </c>
      <c r="AU307" s="18" t="s">
        <v>83</v>
      </c>
    </row>
    <row r="308" s="13" customFormat="1">
      <c r="A308" s="13"/>
      <c r="B308" s="252"/>
      <c r="C308" s="253"/>
      <c r="D308" s="248" t="s">
        <v>201</v>
      </c>
      <c r="E308" s="254" t="s">
        <v>1</v>
      </c>
      <c r="F308" s="255" t="s">
        <v>3347</v>
      </c>
      <c r="G308" s="253"/>
      <c r="H308" s="254" t="s">
        <v>1</v>
      </c>
      <c r="I308" s="256"/>
      <c r="J308" s="253"/>
      <c r="K308" s="253"/>
      <c r="L308" s="257"/>
      <c r="M308" s="258"/>
      <c r="N308" s="259"/>
      <c r="O308" s="259"/>
      <c r="P308" s="259"/>
      <c r="Q308" s="259"/>
      <c r="R308" s="259"/>
      <c r="S308" s="259"/>
      <c r="T308" s="26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1" t="s">
        <v>201</v>
      </c>
      <c r="AU308" s="261" t="s">
        <v>83</v>
      </c>
      <c r="AV308" s="13" t="s">
        <v>81</v>
      </c>
      <c r="AW308" s="13" t="s">
        <v>30</v>
      </c>
      <c r="AX308" s="13" t="s">
        <v>73</v>
      </c>
      <c r="AY308" s="261" t="s">
        <v>191</v>
      </c>
    </row>
    <row r="309" s="13" customFormat="1">
      <c r="A309" s="13"/>
      <c r="B309" s="252"/>
      <c r="C309" s="253"/>
      <c r="D309" s="248" t="s">
        <v>201</v>
      </c>
      <c r="E309" s="254" t="s">
        <v>1</v>
      </c>
      <c r="F309" s="255" t="s">
        <v>3348</v>
      </c>
      <c r="G309" s="253"/>
      <c r="H309" s="254" t="s">
        <v>1</v>
      </c>
      <c r="I309" s="256"/>
      <c r="J309" s="253"/>
      <c r="K309" s="253"/>
      <c r="L309" s="257"/>
      <c r="M309" s="258"/>
      <c r="N309" s="259"/>
      <c r="O309" s="259"/>
      <c r="P309" s="259"/>
      <c r="Q309" s="259"/>
      <c r="R309" s="259"/>
      <c r="S309" s="259"/>
      <c r="T309" s="26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1" t="s">
        <v>201</v>
      </c>
      <c r="AU309" s="261" t="s">
        <v>83</v>
      </c>
      <c r="AV309" s="13" t="s">
        <v>81</v>
      </c>
      <c r="AW309" s="13" t="s">
        <v>30</v>
      </c>
      <c r="AX309" s="13" t="s">
        <v>73</v>
      </c>
      <c r="AY309" s="261" t="s">
        <v>191</v>
      </c>
    </row>
    <row r="310" s="14" customFormat="1">
      <c r="A310" s="14"/>
      <c r="B310" s="262"/>
      <c r="C310" s="263"/>
      <c r="D310" s="248" t="s">
        <v>201</v>
      </c>
      <c r="E310" s="264" t="s">
        <v>1</v>
      </c>
      <c r="F310" s="265" t="s">
        <v>3349</v>
      </c>
      <c r="G310" s="263"/>
      <c r="H310" s="266">
        <v>2357</v>
      </c>
      <c r="I310" s="267"/>
      <c r="J310" s="263"/>
      <c r="K310" s="263"/>
      <c r="L310" s="268"/>
      <c r="M310" s="269"/>
      <c r="N310" s="270"/>
      <c r="O310" s="270"/>
      <c r="P310" s="270"/>
      <c r="Q310" s="270"/>
      <c r="R310" s="270"/>
      <c r="S310" s="270"/>
      <c r="T310" s="27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72" t="s">
        <v>201</v>
      </c>
      <c r="AU310" s="272" t="s">
        <v>83</v>
      </c>
      <c r="AV310" s="14" t="s">
        <v>83</v>
      </c>
      <c r="AW310" s="14" t="s">
        <v>30</v>
      </c>
      <c r="AX310" s="14" t="s">
        <v>73</v>
      </c>
      <c r="AY310" s="272" t="s">
        <v>191</v>
      </c>
    </row>
    <row r="311" s="15" customFormat="1">
      <c r="A311" s="15"/>
      <c r="B311" s="273"/>
      <c r="C311" s="274"/>
      <c r="D311" s="248" t="s">
        <v>201</v>
      </c>
      <c r="E311" s="275" t="s">
        <v>1</v>
      </c>
      <c r="F311" s="276" t="s">
        <v>205</v>
      </c>
      <c r="G311" s="274"/>
      <c r="H311" s="277">
        <v>2357</v>
      </c>
      <c r="I311" s="278"/>
      <c r="J311" s="274"/>
      <c r="K311" s="274"/>
      <c r="L311" s="279"/>
      <c r="M311" s="280"/>
      <c r="N311" s="281"/>
      <c r="O311" s="281"/>
      <c r="P311" s="281"/>
      <c r="Q311" s="281"/>
      <c r="R311" s="281"/>
      <c r="S311" s="281"/>
      <c r="T311" s="282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83" t="s">
        <v>201</v>
      </c>
      <c r="AU311" s="283" t="s">
        <v>83</v>
      </c>
      <c r="AV311" s="15" t="s">
        <v>198</v>
      </c>
      <c r="AW311" s="15" t="s">
        <v>30</v>
      </c>
      <c r="AX311" s="15" t="s">
        <v>81</v>
      </c>
      <c r="AY311" s="283" t="s">
        <v>191</v>
      </c>
    </row>
    <row r="312" s="2" customFormat="1" ht="16.5" customHeight="1">
      <c r="A312" s="39"/>
      <c r="B312" s="40"/>
      <c r="C312" s="236" t="s">
        <v>410</v>
      </c>
      <c r="D312" s="236" t="s">
        <v>194</v>
      </c>
      <c r="E312" s="237" t="s">
        <v>3350</v>
      </c>
      <c r="F312" s="238" t="s">
        <v>3351</v>
      </c>
      <c r="G312" s="239" t="s">
        <v>197</v>
      </c>
      <c r="H312" s="240">
        <v>2357</v>
      </c>
      <c r="I312" s="241"/>
      <c r="J312" s="240">
        <f>ROUND(I312*H312,2)</f>
        <v>0</v>
      </c>
      <c r="K312" s="238" t="s">
        <v>275</v>
      </c>
      <c r="L312" s="45"/>
      <c r="M312" s="242" t="s">
        <v>1</v>
      </c>
      <c r="N312" s="243" t="s">
        <v>38</v>
      </c>
      <c r="O312" s="92"/>
      <c r="P312" s="244">
        <f>O312*H312</f>
        <v>0</v>
      </c>
      <c r="Q312" s="244">
        <v>0</v>
      </c>
      <c r="R312" s="244">
        <f>Q312*H312</f>
        <v>0</v>
      </c>
      <c r="S312" s="244">
        <v>0</v>
      </c>
      <c r="T312" s="245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6" t="s">
        <v>198</v>
      </c>
      <c r="AT312" s="246" t="s">
        <v>194</v>
      </c>
      <c r="AU312" s="246" t="s">
        <v>83</v>
      </c>
      <c r="AY312" s="18" t="s">
        <v>191</v>
      </c>
      <c r="BE312" s="247">
        <f>IF(N312="základní",J312,0)</f>
        <v>0</v>
      </c>
      <c r="BF312" s="247">
        <f>IF(N312="snížená",J312,0)</f>
        <v>0</v>
      </c>
      <c r="BG312" s="247">
        <f>IF(N312="zákl. přenesená",J312,0)</f>
        <v>0</v>
      </c>
      <c r="BH312" s="247">
        <f>IF(N312="sníž. přenesená",J312,0)</f>
        <v>0</v>
      </c>
      <c r="BI312" s="247">
        <f>IF(N312="nulová",J312,0)</f>
        <v>0</v>
      </c>
      <c r="BJ312" s="18" t="s">
        <v>81</v>
      </c>
      <c r="BK312" s="247">
        <f>ROUND(I312*H312,2)</f>
        <v>0</v>
      </c>
      <c r="BL312" s="18" t="s">
        <v>198</v>
      </c>
      <c r="BM312" s="246" t="s">
        <v>3352</v>
      </c>
    </row>
    <row r="313" s="2" customFormat="1">
      <c r="A313" s="39"/>
      <c r="B313" s="40"/>
      <c r="C313" s="41"/>
      <c r="D313" s="248" t="s">
        <v>200</v>
      </c>
      <c r="E313" s="41"/>
      <c r="F313" s="249" t="s">
        <v>3351</v>
      </c>
      <c r="G313" s="41"/>
      <c r="H313" s="41"/>
      <c r="I313" s="145"/>
      <c r="J313" s="41"/>
      <c r="K313" s="41"/>
      <c r="L313" s="45"/>
      <c r="M313" s="250"/>
      <c r="N313" s="251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200</v>
      </c>
      <c r="AU313" s="18" t="s">
        <v>83</v>
      </c>
    </row>
    <row r="314" s="13" customFormat="1">
      <c r="A314" s="13"/>
      <c r="B314" s="252"/>
      <c r="C314" s="253"/>
      <c r="D314" s="248" t="s">
        <v>201</v>
      </c>
      <c r="E314" s="254" t="s">
        <v>1</v>
      </c>
      <c r="F314" s="255" t="s">
        <v>3353</v>
      </c>
      <c r="G314" s="253"/>
      <c r="H314" s="254" t="s">
        <v>1</v>
      </c>
      <c r="I314" s="256"/>
      <c r="J314" s="253"/>
      <c r="K314" s="253"/>
      <c r="L314" s="257"/>
      <c r="M314" s="258"/>
      <c r="N314" s="259"/>
      <c r="O314" s="259"/>
      <c r="P314" s="259"/>
      <c r="Q314" s="259"/>
      <c r="R314" s="259"/>
      <c r="S314" s="259"/>
      <c r="T314" s="26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1" t="s">
        <v>201</v>
      </c>
      <c r="AU314" s="261" t="s">
        <v>83</v>
      </c>
      <c r="AV314" s="13" t="s">
        <v>81</v>
      </c>
      <c r="AW314" s="13" t="s">
        <v>30</v>
      </c>
      <c r="AX314" s="13" t="s">
        <v>73</v>
      </c>
      <c r="AY314" s="261" t="s">
        <v>191</v>
      </c>
    </row>
    <row r="315" s="14" customFormat="1">
      <c r="A315" s="14"/>
      <c r="B315" s="262"/>
      <c r="C315" s="263"/>
      <c r="D315" s="248" t="s">
        <v>201</v>
      </c>
      <c r="E315" s="264" t="s">
        <v>1</v>
      </c>
      <c r="F315" s="265" t="s">
        <v>3349</v>
      </c>
      <c r="G315" s="263"/>
      <c r="H315" s="266">
        <v>2357</v>
      </c>
      <c r="I315" s="267"/>
      <c r="J315" s="263"/>
      <c r="K315" s="263"/>
      <c r="L315" s="268"/>
      <c r="M315" s="269"/>
      <c r="N315" s="270"/>
      <c r="O315" s="270"/>
      <c r="P315" s="270"/>
      <c r="Q315" s="270"/>
      <c r="R315" s="270"/>
      <c r="S315" s="270"/>
      <c r="T315" s="27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72" t="s">
        <v>201</v>
      </c>
      <c r="AU315" s="272" t="s">
        <v>83</v>
      </c>
      <c r="AV315" s="14" t="s">
        <v>83</v>
      </c>
      <c r="AW315" s="14" t="s">
        <v>30</v>
      </c>
      <c r="AX315" s="14" t="s">
        <v>73</v>
      </c>
      <c r="AY315" s="272" t="s">
        <v>191</v>
      </c>
    </row>
    <row r="316" s="15" customFormat="1">
      <c r="A316" s="15"/>
      <c r="B316" s="273"/>
      <c r="C316" s="274"/>
      <c r="D316" s="248" t="s">
        <v>201</v>
      </c>
      <c r="E316" s="275" t="s">
        <v>1</v>
      </c>
      <c r="F316" s="276" t="s">
        <v>205</v>
      </c>
      <c r="G316" s="274"/>
      <c r="H316" s="277">
        <v>2357</v>
      </c>
      <c r="I316" s="278"/>
      <c r="J316" s="274"/>
      <c r="K316" s="274"/>
      <c r="L316" s="279"/>
      <c r="M316" s="280"/>
      <c r="N316" s="281"/>
      <c r="O316" s="281"/>
      <c r="P316" s="281"/>
      <c r="Q316" s="281"/>
      <c r="R316" s="281"/>
      <c r="S316" s="281"/>
      <c r="T316" s="282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83" t="s">
        <v>201</v>
      </c>
      <c r="AU316" s="283" t="s">
        <v>83</v>
      </c>
      <c r="AV316" s="15" t="s">
        <v>198</v>
      </c>
      <c r="AW316" s="15" t="s">
        <v>30</v>
      </c>
      <c r="AX316" s="15" t="s">
        <v>81</v>
      </c>
      <c r="AY316" s="283" t="s">
        <v>191</v>
      </c>
    </row>
    <row r="317" s="2" customFormat="1" ht="21.75" customHeight="1">
      <c r="A317" s="39"/>
      <c r="B317" s="40"/>
      <c r="C317" s="236" t="s">
        <v>416</v>
      </c>
      <c r="D317" s="236" t="s">
        <v>194</v>
      </c>
      <c r="E317" s="237" t="s">
        <v>3354</v>
      </c>
      <c r="F317" s="238" t="s">
        <v>3355</v>
      </c>
      <c r="G317" s="239" t="s">
        <v>197</v>
      </c>
      <c r="H317" s="240">
        <v>2357</v>
      </c>
      <c r="I317" s="241"/>
      <c r="J317" s="240">
        <f>ROUND(I317*H317,2)</f>
        <v>0</v>
      </c>
      <c r="K317" s="238" t="s">
        <v>275</v>
      </c>
      <c r="L317" s="45"/>
      <c r="M317" s="242" t="s">
        <v>1</v>
      </c>
      <c r="N317" s="243" t="s">
        <v>38</v>
      </c>
      <c r="O317" s="92"/>
      <c r="P317" s="244">
        <f>O317*H317</f>
        <v>0</v>
      </c>
      <c r="Q317" s="244">
        <v>0</v>
      </c>
      <c r="R317" s="244">
        <f>Q317*H317</f>
        <v>0</v>
      </c>
      <c r="S317" s="244">
        <v>0</v>
      </c>
      <c r="T317" s="245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6" t="s">
        <v>198</v>
      </c>
      <c r="AT317" s="246" t="s">
        <v>194</v>
      </c>
      <c r="AU317" s="246" t="s">
        <v>83</v>
      </c>
      <c r="AY317" s="18" t="s">
        <v>191</v>
      </c>
      <c r="BE317" s="247">
        <f>IF(N317="základní",J317,0)</f>
        <v>0</v>
      </c>
      <c r="BF317" s="247">
        <f>IF(N317="snížená",J317,0)</f>
        <v>0</v>
      </c>
      <c r="BG317" s="247">
        <f>IF(N317="zákl. přenesená",J317,0)</f>
        <v>0</v>
      </c>
      <c r="BH317" s="247">
        <f>IF(N317="sníž. přenesená",J317,0)</f>
        <v>0</v>
      </c>
      <c r="BI317" s="247">
        <f>IF(N317="nulová",J317,0)</f>
        <v>0</v>
      </c>
      <c r="BJ317" s="18" t="s">
        <v>81</v>
      </c>
      <c r="BK317" s="247">
        <f>ROUND(I317*H317,2)</f>
        <v>0</v>
      </c>
      <c r="BL317" s="18" t="s">
        <v>198</v>
      </c>
      <c r="BM317" s="246" t="s">
        <v>3356</v>
      </c>
    </row>
    <row r="318" s="2" customFormat="1">
      <c r="A318" s="39"/>
      <c r="B318" s="40"/>
      <c r="C318" s="41"/>
      <c r="D318" s="248" t="s">
        <v>200</v>
      </c>
      <c r="E318" s="41"/>
      <c r="F318" s="249" t="s">
        <v>3355</v>
      </c>
      <c r="G318" s="41"/>
      <c r="H318" s="41"/>
      <c r="I318" s="145"/>
      <c r="J318" s="41"/>
      <c r="K318" s="41"/>
      <c r="L318" s="45"/>
      <c r="M318" s="250"/>
      <c r="N318" s="251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200</v>
      </c>
      <c r="AU318" s="18" t="s">
        <v>83</v>
      </c>
    </row>
    <row r="319" s="13" customFormat="1">
      <c r="A319" s="13"/>
      <c r="B319" s="252"/>
      <c r="C319" s="253"/>
      <c r="D319" s="248" t="s">
        <v>201</v>
      </c>
      <c r="E319" s="254" t="s">
        <v>1</v>
      </c>
      <c r="F319" s="255" t="s">
        <v>3357</v>
      </c>
      <c r="G319" s="253"/>
      <c r="H319" s="254" t="s">
        <v>1</v>
      </c>
      <c r="I319" s="256"/>
      <c r="J319" s="253"/>
      <c r="K319" s="253"/>
      <c r="L319" s="257"/>
      <c r="M319" s="258"/>
      <c r="N319" s="259"/>
      <c r="O319" s="259"/>
      <c r="P319" s="259"/>
      <c r="Q319" s="259"/>
      <c r="R319" s="259"/>
      <c r="S319" s="259"/>
      <c r="T319" s="26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1" t="s">
        <v>201</v>
      </c>
      <c r="AU319" s="261" t="s">
        <v>83</v>
      </c>
      <c r="AV319" s="13" t="s">
        <v>81</v>
      </c>
      <c r="AW319" s="13" t="s">
        <v>30</v>
      </c>
      <c r="AX319" s="13" t="s">
        <v>73</v>
      </c>
      <c r="AY319" s="261" t="s">
        <v>191</v>
      </c>
    </row>
    <row r="320" s="14" customFormat="1">
      <c r="A320" s="14"/>
      <c r="B320" s="262"/>
      <c r="C320" s="263"/>
      <c r="D320" s="248" t="s">
        <v>201</v>
      </c>
      <c r="E320" s="264" t="s">
        <v>1</v>
      </c>
      <c r="F320" s="265" t="s">
        <v>3349</v>
      </c>
      <c r="G320" s="263"/>
      <c r="H320" s="266">
        <v>2357</v>
      </c>
      <c r="I320" s="267"/>
      <c r="J320" s="263"/>
      <c r="K320" s="263"/>
      <c r="L320" s="268"/>
      <c r="M320" s="269"/>
      <c r="N320" s="270"/>
      <c r="O320" s="270"/>
      <c r="P320" s="270"/>
      <c r="Q320" s="270"/>
      <c r="R320" s="270"/>
      <c r="S320" s="270"/>
      <c r="T320" s="27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2" t="s">
        <v>201</v>
      </c>
      <c r="AU320" s="272" t="s">
        <v>83</v>
      </c>
      <c r="AV320" s="14" t="s">
        <v>83</v>
      </c>
      <c r="AW320" s="14" t="s">
        <v>30</v>
      </c>
      <c r="AX320" s="14" t="s">
        <v>73</v>
      </c>
      <c r="AY320" s="272" t="s">
        <v>191</v>
      </c>
    </row>
    <row r="321" s="15" customFormat="1">
      <c r="A321" s="15"/>
      <c r="B321" s="273"/>
      <c r="C321" s="274"/>
      <c r="D321" s="248" t="s">
        <v>201</v>
      </c>
      <c r="E321" s="275" t="s">
        <v>1</v>
      </c>
      <c r="F321" s="276" t="s">
        <v>205</v>
      </c>
      <c r="G321" s="274"/>
      <c r="H321" s="277">
        <v>2357</v>
      </c>
      <c r="I321" s="278"/>
      <c r="J321" s="274"/>
      <c r="K321" s="274"/>
      <c r="L321" s="279"/>
      <c r="M321" s="280"/>
      <c r="N321" s="281"/>
      <c r="O321" s="281"/>
      <c r="P321" s="281"/>
      <c r="Q321" s="281"/>
      <c r="R321" s="281"/>
      <c r="S321" s="281"/>
      <c r="T321" s="28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3" t="s">
        <v>201</v>
      </c>
      <c r="AU321" s="283" t="s">
        <v>83</v>
      </c>
      <c r="AV321" s="15" t="s">
        <v>198</v>
      </c>
      <c r="AW321" s="15" t="s">
        <v>30</v>
      </c>
      <c r="AX321" s="15" t="s">
        <v>81</v>
      </c>
      <c r="AY321" s="283" t="s">
        <v>191</v>
      </c>
    </row>
    <row r="322" s="2" customFormat="1" ht="21.75" customHeight="1">
      <c r="A322" s="39"/>
      <c r="B322" s="40"/>
      <c r="C322" s="236" t="s">
        <v>422</v>
      </c>
      <c r="D322" s="236" t="s">
        <v>194</v>
      </c>
      <c r="E322" s="237" t="s">
        <v>3358</v>
      </c>
      <c r="F322" s="238" t="s">
        <v>3359</v>
      </c>
      <c r="G322" s="239" t="s">
        <v>197</v>
      </c>
      <c r="H322" s="240">
        <v>2357</v>
      </c>
      <c r="I322" s="241"/>
      <c r="J322" s="240">
        <f>ROUND(I322*H322,2)</f>
        <v>0</v>
      </c>
      <c r="K322" s="238" t="s">
        <v>275</v>
      </c>
      <c r="L322" s="45"/>
      <c r="M322" s="242" t="s">
        <v>1</v>
      </c>
      <c r="N322" s="243" t="s">
        <v>38</v>
      </c>
      <c r="O322" s="92"/>
      <c r="P322" s="244">
        <f>O322*H322</f>
        <v>0</v>
      </c>
      <c r="Q322" s="244">
        <v>0</v>
      </c>
      <c r="R322" s="244">
        <f>Q322*H322</f>
        <v>0</v>
      </c>
      <c r="S322" s="244">
        <v>0</v>
      </c>
      <c r="T322" s="245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6" t="s">
        <v>198</v>
      </c>
      <c r="AT322" s="246" t="s">
        <v>194</v>
      </c>
      <c r="AU322" s="246" t="s">
        <v>83</v>
      </c>
      <c r="AY322" s="18" t="s">
        <v>191</v>
      </c>
      <c r="BE322" s="247">
        <f>IF(N322="základní",J322,0)</f>
        <v>0</v>
      </c>
      <c r="BF322" s="247">
        <f>IF(N322="snížená",J322,0)</f>
        <v>0</v>
      </c>
      <c r="BG322" s="247">
        <f>IF(N322="zákl. přenesená",J322,0)</f>
        <v>0</v>
      </c>
      <c r="BH322" s="247">
        <f>IF(N322="sníž. přenesená",J322,0)</f>
        <v>0</v>
      </c>
      <c r="BI322" s="247">
        <f>IF(N322="nulová",J322,0)</f>
        <v>0</v>
      </c>
      <c r="BJ322" s="18" t="s">
        <v>81</v>
      </c>
      <c r="BK322" s="247">
        <f>ROUND(I322*H322,2)</f>
        <v>0</v>
      </c>
      <c r="BL322" s="18" t="s">
        <v>198</v>
      </c>
      <c r="BM322" s="246" t="s">
        <v>3360</v>
      </c>
    </row>
    <row r="323" s="2" customFormat="1">
      <c r="A323" s="39"/>
      <c r="B323" s="40"/>
      <c r="C323" s="41"/>
      <c r="D323" s="248" t="s">
        <v>200</v>
      </c>
      <c r="E323" s="41"/>
      <c r="F323" s="249" t="s">
        <v>3359</v>
      </c>
      <c r="G323" s="41"/>
      <c r="H323" s="41"/>
      <c r="I323" s="145"/>
      <c r="J323" s="41"/>
      <c r="K323" s="41"/>
      <c r="L323" s="45"/>
      <c r="M323" s="250"/>
      <c r="N323" s="251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200</v>
      </c>
      <c r="AU323" s="18" t="s">
        <v>83</v>
      </c>
    </row>
    <row r="324" s="13" customFormat="1">
      <c r="A324" s="13"/>
      <c r="B324" s="252"/>
      <c r="C324" s="253"/>
      <c r="D324" s="248" t="s">
        <v>201</v>
      </c>
      <c r="E324" s="254" t="s">
        <v>1</v>
      </c>
      <c r="F324" s="255" t="s">
        <v>3361</v>
      </c>
      <c r="G324" s="253"/>
      <c r="H324" s="254" t="s">
        <v>1</v>
      </c>
      <c r="I324" s="256"/>
      <c r="J324" s="253"/>
      <c r="K324" s="253"/>
      <c r="L324" s="257"/>
      <c r="M324" s="258"/>
      <c r="N324" s="259"/>
      <c r="O324" s="259"/>
      <c r="P324" s="259"/>
      <c r="Q324" s="259"/>
      <c r="R324" s="259"/>
      <c r="S324" s="259"/>
      <c r="T324" s="26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1" t="s">
        <v>201</v>
      </c>
      <c r="AU324" s="261" t="s">
        <v>83</v>
      </c>
      <c r="AV324" s="13" t="s">
        <v>81</v>
      </c>
      <c r="AW324" s="13" t="s">
        <v>30</v>
      </c>
      <c r="AX324" s="13" t="s">
        <v>73</v>
      </c>
      <c r="AY324" s="261" t="s">
        <v>191</v>
      </c>
    </row>
    <row r="325" s="14" customFormat="1">
      <c r="A325" s="14"/>
      <c r="B325" s="262"/>
      <c r="C325" s="263"/>
      <c r="D325" s="248" t="s">
        <v>201</v>
      </c>
      <c r="E325" s="264" t="s">
        <v>1</v>
      </c>
      <c r="F325" s="265" t="s">
        <v>3349</v>
      </c>
      <c r="G325" s="263"/>
      <c r="H325" s="266">
        <v>2357</v>
      </c>
      <c r="I325" s="267"/>
      <c r="J325" s="263"/>
      <c r="K325" s="263"/>
      <c r="L325" s="268"/>
      <c r="M325" s="269"/>
      <c r="N325" s="270"/>
      <c r="O325" s="270"/>
      <c r="P325" s="270"/>
      <c r="Q325" s="270"/>
      <c r="R325" s="270"/>
      <c r="S325" s="270"/>
      <c r="T325" s="27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72" t="s">
        <v>201</v>
      </c>
      <c r="AU325" s="272" t="s">
        <v>83</v>
      </c>
      <c r="AV325" s="14" t="s">
        <v>83</v>
      </c>
      <c r="AW325" s="14" t="s">
        <v>30</v>
      </c>
      <c r="AX325" s="14" t="s">
        <v>73</v>
      </c>
      <c r="AY325" s="272" t="s">
        <v>191</v>
      </c>
    </row>
    <row r="326" s="15" customFormat="1">
      <c r="A326" s="15"/>
      <c r="B326" s="273"/>
      <c r="C326" s="274"/>
      <c r="D326" s="248" t="s">
        <v>201</v>
      </c>
      <c r="E326" s="275" t="s">
        <v>1</v>
      </c>
      <c r="F326" s="276" t="s">
        <v>205</v>
      </c>
      <c r="G326" s="274"/>
      <c r="H326" s="277">
        <v>2357</v>
      </c>
      <c r="I326" s="278"/>
      <c r="J326" s="274"/>
      <c r="K326" s="274"/>
      <c r="L326" s="279"/>
      <c r="M326" s="280"/>
      <c r="N326" s="281"/>
      <c r="O326" s="281"/>
      <c r="P326" s="281"/>
      <c r="Q326" s="281"/>
      <c r="R326" s="281"/>
      <c r="S326" s="281"/>
      <c r="T326" s="282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83" t="s">
        <v>201</v>
      </c>
      <c r="AU326" s="283" t="s">
        <v>83</v>
      </c>
      <c r="AV326" s="15" t="s">
        <v>198</v>
      </c>
      <c r="AW326" s="15" t="s">
        <v>30</v>
      </c>
      <c r="AX326" s="15" t="s">
        <v>81</v>
      </c>
      <c r="AY326" s="283" t="s">
        <v>191</v>
      </c>
    </row>
    <row r="327" s="2" customFormat="1" ht="16.5" customHeight="1">
      <c r="A327" s="39"/>
      <c r="B327" s="40"/>
      <c r="C327" s="285" t="s">
        <v>429</v>
      </c>
      <c r="D327" s="285" t="s">
        <v>341</v>
      </c>
      <c r="E327" s="286" t="s">
        <v>3362</v>
      </c>
      <c r="F327" s="287" t="s">
        <v>3363</v>
      </c>
      <c r="G327" s="288" t="s">
        <v>1043</v>
      </c>
      <c r="H327" s="289">
        <v>70.709999999999994</v>
      </c>
      <c r="I327" s="290"/>
      <c r="J327" s="289">
        <f>ROUND(I327*H327,2)</f>
        <v>0</v>
      </c>
      <c r="K327" s="287" t="s">
        <v>275</v>
      </c>
      <c r="L327" s="291"/>
      <c r="M327" s="292" t="s">
        <v>1</v>
      </c>
      <c r="N327" s="293" t="s">
        <v>38</v>
      </c>
      <c r="O327" s="92"/>
      <c r="P327" s="244">
        <f>O327*H327</f>
        <v>0</v>
      </c>
      <c r="Q327" s="244">
        <v>0.001</v>
      </c>
      <c r="R327" s="244">
        <f>Q327*H327</f>
        <v>0.070709999999999995</v>
      </c>
      <c r="S327" s="244">
        <v>0</v>
      </c>
      <c r="T327" s="245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46" t="s">
        <v>255</v>
      </c>
      <c r="AT327" s="246" t="s">
        <v>341</v>
      </c>
      <c r="AU327" s="246" t="s">
        <v>83</v>
      </c>
      <c r="AY327" s="18" t="s">
        <v>191</v>
      </c>
      <c r="BE327" s="247">
        <f>IF(N327="základní",J327,0)</f>
        <v>0</v>
      </c>
      <c r="BF327" s="247">
        <f>IF(N327="snížená",J327,0)</f>
        <v>0</v>
      </c>
      <c r="BG327" s="247">
        <f>IF(N327="zákl. přenesená",J327,0)</f>
        <v>0</v>
      </c>
      <c r="BH327" s="247">
        <f>IF(N327="sníž. přenesená",J327,0)</f>
        <v>0</v>
      </c>
      <c r="BI327" s="247">
        <f>IF(N327="nulová",J327,0)</f>
        <v>0</v>
      </c>
      <c r="BJ327" s="18" t="s">
        <v>81</v>
      </c>
      <c r="BK327" s="247">
        <f>ROUND(I327*H327,2)</f>
        <v>0</v>
      </c>
      <c r="BL327" s="18" t="s">
        <v>198</v>
      </c>
      <c r="BM327" s="246" t="s">
        <v>3364</v>
      </c>
    </row>
    <row r="328" s="2" customFormat="1">
      <c r="A328" s="39"/>
      <c r="B328" s="40"/>
      <c r="C328" s="41"/>
      <c r="D328" s="248" t="s">
        <v>200</v>
      </c>
      <c r="E328" s="41"/>
      <c r="F328" s="249" t="s">
        <v>3363</v>
      </c>
      <c r="G328" s="41"/>
      <c r="H328" s="41"/>
      <c r="I328" s="145"/>
      <c r="J328" s="41"/>
      <c r="K328" s="41"/>
      <c r="L328" s="45"/>
      <c r="M328" s="250"/>
      <c r="N328" s="251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200</v>
      </c>
      <c r="AU328" s="18" t="s">
        <v>83</v>
      </c>
    </row>
    <row r="329" s="13" customFormat="1">
      <c r="A329" s="13"/>
      <c r="B329" s="252"/>
      <c r="C329" s="253"/>
      <c r="D329" s="248" t="s">
        <v>201</v>
      </c>
      <c r="E329" s="254" t="s">
        <v>1</v>
      </c>
      <c r="F329" s="255" t="s">
        <v>3365</v>
      </c>
      <c r="G329" s="253"/>
      <c r="H329" s="254" t="s">
        <v>1</v>
      </c>
      <c r="I329" s="256"/>
      <c r="J329" s="253"/>
      <c r="K329" s="253"/>
      <c r="L329" s="257"/>
      <c r="M329" s="258"/>
      <c r="N329" s="259"/>
      <c r="O329" s="259"/>
      <c r="P329" s="259"/>
      <c r="Q329" s="259"/>
      <c r="R329" s="259"/>
      <c r="S329" s="259"/>
      <c r="T329" s="26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1" t="s">
        <v>201</v>
      </c>
      <c r="AU329" s="261" t="s">
        <v>83</v>
      </c>
      <c r="AV329" s="13" t="s">
        <v>81</v>
      </c>
      <c r="AW329" s="13" t="s">
        <v>30</v>
      </c>
      <c r="AX329" s="13" t="s">
        <v>73</v>
      </c>
      <c r="AY329" s="261" t="s">
        <v>191</v>
      </c>
    </row>
    <row r="330" s="14" customFormat="1">
      <c r="A330" s="14"/>
      <c r="B330" s="262"/>
      <c r="C330" s="263"/>
      <c r="D330" s="248" t="s">
        <v>201</v>
      </c>
      <c r="E330" s="264" t="s">
        <v>1</v>
      </c>
      <c r="F330" s="265" t="s">
        <v>3366</v>
      </c>
      <c r="G330" s="263"/>
      <c r="H330" s="266">
        <v>70.709999999999994</v>
      </c>
      <c r="I330" s="267"/>
      <c r="J330" s="263"/>
      <c r="K330" s="263"/>
      <c r="L330" s="268"/>
      <c r="M330" s="269"/>
      <c r="N330" s="270"/>
      <c r="O330" s="270"/>
      <c r="P330" s="270"/>
      <c r="Q330" s="270"/>
      <c r="R330" s="270"/>
      <c r="S330" s="270"/>
      <c r="T330" s="271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72" t="s">
        <v>201</v>
      </c>
      <c r="AU330" s="272" t="s">
        <v>83</v>
      </c>
      <c r="AV330" s="14" t="s">
        <v>83</v>
      </c>
      <c r="AW330" s="14" t="s">
        <v>30</v>
      </c>
      <c r="AX330" s="14" t="s">
        <v>73</v>
      </c>
      <c r="AY330" s="272" t="s">
        <v>191</v>
      </c>
    </row>
    <row r="331" s="15" customFormat="1">
      <c r="A331" s="15"/>
      <c r="B331" s="273"/>
      <c r="C331" s="274"/>
      <c r="D331" s="248" t="s">
        <v>201</v>
      </c>
      <c r="E331" s="275" t="s">
        <v>1</v>
      </c>
      <c r="F331" s="276" t="s">
        <v>205</v>
      </c>
      <c r="G331" s="274"/>
      <c r="H331" s="277">
        <v>70.709999999999994</v>
      </c>
      <c r="I331" s="278"/>
      <c r="J331" s="274"/>
      <c r="K331" s="274"/>
      <c r="L331" s="279"/>
      <c r="M331" s="280"/>
      <c r="N331" s="281"/>
      <c r="O331" s="281"/>
      <c r="P331" s="281"/>
      <c r="Q331" s="281"/>
      <c r="R331" s="281"/>
      <c r="S331" s="281"/>
      <c r="T331" s="282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83" t="s">
        <v>201</v>
      </c>
      <c r="AU331" s="283" t="s">
        <v>83</v>
      </c>
      <c r="AV331" s="15" t="s">
        <v>198</v>
      </c>
      <c r="AW331" s="15" t="s">
        <v>30</v>
      </c>
      <c r="AX331" s="15" t="s">
        <v>81</v>
      </c>
      <c r="AY331" s="283" t="s">
        <v>191</v>
      </c>
    </row>
    <row r="332" s="2" customFormat="1" ht="16.5" customHeight="1">
      <c r="A332" s="39"/>
      <c r="B332" s="40"/>
      <c r="C332" s="285" t="s">
        <v>436</v>
      </c>
      <c r="D332" s="285" t="s">
        <v>341</v>
      </c>
      <c r="E332" s="286" t="s">
        <v>3367</v>
      </c>
      <c r="F332" s="287" t="s">
        <v>3368</v>
      </c>
      <c r="G332" s="288" t="s">
        <v>215</v>
      </c>
      <c r="H332" s="289">
        <v>353.55000000000001</v>
      </c>
      <c r="I332" s="290"/>
      <c r="J332" s="289">
        <f>ROUND(I332*H332,2)</f>
        <v>0</v>
      </c>
      <c r="K332" s="287" t="s">
        <v>1</v>
      </c>
      <c r="L332" s="291"/>
      <c r="M332" s="292" t="s">
        <v>1</v>
      </c>
      <c r="N332" s="293" t="s">
        <v>38</v>
      </c>
      <c r="O332" s="92"/>
      <c r="P332" s="244">
        <f>O332*H332</f>
        <v>0</v>
      </c>
      <c r="Q332" s="244">
        <v>1</v>
      </c>
      <c r="R332" s="244">
        <f>Q332*H332</f>
        <v>353.55000000000001</v>
      </c>
      <c r="S332" s="244">
        <v>0</v>
      </c>
      <c r="T332" s="245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6" t="s">
        <v>255</v>
      </c>
      <c r="AT332" s="246" t="s">
        <v>341</v>
      </c>
      <c r="AU332" s="246" t="s">
        <v>83</v>
      </c>
      <c r="AY332" s="18" t="s">
        <v>191</v>
      </c>
      <c r="BE332" s="247">
        <f>IF(N332="základní",J332,0)</f>
        <v>0</v>
      </c>
      <c r="BF332" s="247">
        <f>IF(N332="snížená",J332,0)</f>
        <v>0</v>
      </c>
      <c r="BG332" s="247">
        <f>IF(N332="zákl. přenesená",J332,0)</f>
        <v>0</v>
      </c>
      <c r="BH332" s="247">
        <f>IF(N332="sníž. přenesená",J332,0)</f>
        <v>0</v>
      </c>
      <c r="BI332" s="247">
        <f>IF(N332="nulová",J332,0)</f>
        <v>0</v>
      </c>
      <c r="BJ332" s="18" t="s">
        <v>81</v>
      </c>
      <c r="BK332" s="247">
        <f>ROUND(I332*H332,2)</f>
        <v>0</v>
      </c>
      <c r="BL332" s="18" t="s">
        <v>198</v>
      </c>
      <c r="BM332" s="246" t="s">
        <v>3369</v>
      </c>
    </row>
    <row r="333" s="2" customFormat="1">
      <c r="A333" s="39"/>
      <c r="B333" s="40"/>
      <c r="C333" s="41"/>
      <c r="D333" s="248" t="s">
        <v>200</v>
      </c>
      <c r="E333" s="41"/>
      <c r="F333" s="249" t="s">
        <v>3368</v>
      </c>
      <c r="G333" s="41"/>
      <c r="H333" s="41"/>
      <c r="I333" s="145"/>
      <c r="J333" s="41"/>
      <c r="K333" s="41"/>
      <c r="L333" s="45"/>
      <c r="M333" s="250"/>
      <c r="N333" s="251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200</v>
      </c>
      <c r="AU333" s="18" t="s">
        <v>83</v>
      </c>
    </row>
    <row r="334" s="13" customFormat="1">
      <c r="A334" s="13"/>
      <c r="B334" s="252"/>
      <c r="C334" s="253"/>
      <c r="D334" s="248" t="s">
        <v>201</v>
      </c>
      <c r="E334" s="254" t="s">
        <v>1</v>
      </c>
      <c r="F334" s="255" t="s">
        <v>3370</v>
      </c>
      <c r="G334" s="253"/>
      <c r="H334" s="254" t="s">
        <v>1</v>
      </c>
      <c r="I334" s="256"/>
      <c r="J334" s="253"/>
      <c r="K334" s="253"/>
      <c r="L334" s="257"/>
      <c r="M334" s="258"/>
      <c r="N334" s="259"/>
      <c r="O334" s="259"/>
      <c r="P334" s="259"/>
      <c r="Q334" s="259"/>
      <c r="R334" s="259"/>
      <c r="S334" s="259"/>
      <c r="T334" s="26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1" t="s">
        <v>201</v>
      </c>
      <c r="AU334" s="261" t="s">
        <v>83</v>
      </c>
      <c r="AV334" s="13" t="s">
        <v>81</v>
      </c>
      <c r="AW334" s="13" t="s">
        <v>30</v>
      </c>
      <c r="AX334" s="13" t="s">
        <v>73</v>
      </c>
      <c r="AY334" s="261" t="s">
        <v>191</v>
      </c>
    </row>
    <row r="335" s="14" customFormat="1">
      <c r="A335" s="14"/>
      <c r="B335" s="262"/>
      <c r="C335" s="263"/>
      <c r="D335" s="248" t="s">
        <v>201</v>
      </c>
      <c r="E335" s="264" t="s">
        <v>1</v>
      </c>
      <c r="F335" s="265" t="s">
        <v>3371</v>
      </c>
      <c r="G335" s="263"/>
      <c r="H335" s="266">
        <v>353.55000000000001</v>
      </c>
      <c r="I335" s="267"/>
      <c r="J335" s="263"/>
      <c r="K335" s="263"/>
      <c r="L335" s="268"/>
      <c r="M335" s="269"/>
      <c r="N335" s="270"/>
      <c r="O335" s="270"/>
      <c r="P335" s="270"/>
      <c r="Q335" s="270"/>
      <c r="R335" s="270"/>
      <c r="S335" s="270"/>
      <c r="T335" s="271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72" t="s">
        <v>201</v>
      </c>
      <c r="AU335" s="272" t="s">
        <v>83</v>
      </c>
      <c r="AV335" s="14" t="s">
        <v>83</v>
      </c>
      <c r="AW335" s="14" t="s">
        <v>30</v>
      </c>
      <c r="AX335" s="14" t="s">
        <v>73</v>
      </c>
      <c r="AY335" s="272" t="s">
        <v>191</v>
      </c>
    </row>
    <row r="336" s="15" customFormat="1">
      <c r="A336" s="15"/>
      <c r="B336" s="273"/>
      <c r="C336" s="274"/>
      <c r="D336" s="248" t="s">
        <v>201</v>
      </c>
      <c r="E336" s="275" t="s">
        <v>1</v>
      </c>
      <c r="F336" s="276" t="s">
        <v>205</v>
      </c>
      <c r="G336" s="274"/>
      <c r="H336" s="277">
        <v>353.55000000000001</v>
      </c>
      <c r="I336" s="278"/>
      <c r="J336" s="274"/>
      <c r="K336" s="274"/>
      <c r="L336" s="279"/>
      <c r="M336" s="280"/>
      <c r="N336" s="281"/>
      <c r="O336" s="281"/>
      <c r="P336" s="281"/>
      <c r="Q336" s="281"/>
      <c r="R336" s="281"/>
      <c r="S336" s="281"/>
      <c r="T336" s="28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83" t="s">
        <v>201</v>
      </c>
      <c r="AU336" s="283" t="s">
        <v>83</v>
      </c>
      <c r="AV336" s="15" t="s">
        <v>198</v>
      </c>
      <c r="AW336" s="15" t="s">
        <v>30</v>
      </c>
      <c r="AX336" s="15" t="s">
        <v>81</v>
      </c>
      <c r="AY336" s="283" t="s">
        <v>191</v>
      </c>
    </row>
    <row r="337" s="2" customFormat="1" ht="33" customHeight="1">
      <c r="A337" s="39"/>
      <c r="B337" s="40"/>
      <c r="C337" s="285" t="s">
        <v>445</v>
      </c>
      <c r="D337" s="285" t="s">
        <v>341</v>
      </c>
      <c r="E337" s="286" t="s">
        <v>3372</v>
      </c>
      <c r="F337" s="287" t="s">
        <v>3373</v>
      </c>
      <c r="G337" s="288" t="s">
        <v>370</v>
      </c>
      <c r="H337" s="289">
        <v>50</v>
      </c>
      <c r="I337" s="290"/>
      <c r="J337" s="289">
        <f>ROUND(I337*H337,2)</f>
        <v>0</v>
      </c>
      <c r="K337" s="287" t="s">
        <v>1</v>
      </c>
      <c r="L337" s="291"/>
      <c r="M337" s="292" t="s">
        <v>1</v>
      </c>
      <c r="N337" s="293" t="s">
        <v>38</v>
      </c>
      <c r="O337" s="92"/>
      <c r="P337" s="244">
        <f>O337*H337</f>
        <v>0</v>
      </c>
      <c r="Q337" s="244">
        <v>0</v>
      </c>
      <c r="R337" s="244">
        <f>Q337*H337</f>
        <v>0</v>
      </c>
      <c r="S337" s="244">
        <v>0</v>
      </c>
      <c r="T337" s="245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6" t="s">
        <v>255</v>
      </c>
      <c r="AT337" s="246" t="s">
        <v>341</v>
      </c>
      <c r="AU337" s="246" t="s">
        <v>83</v>
      </c>
      <c r="AY337" s="18" t="s">
        <v>191</v>
      </c>
      <c r="BE337" s="247">
        <f>IF(N337="základní",J337,0)</f>
        <v>0</v>
      </c>
      <c r="BF337" s="247">
        <f>IF(N337="snížená",J337,0)</f>
        <v>0</v>
      </c>
      <c r="BG337" s="247">
        <f>IF(N337="zákl. přenesená",J337,0)</f>
        <v>0</v>
      </c>
      <c r="BH337" s="247">
        <f>IF(N337="sníž. přenesená",J337,0)</f>
        <v>0</v>
      </c>
      <c r="BI337" s="247">
        <f>IF(N337="nulová",J337,0)</f>
        <v>0</v>
      </c>
      <c r="BJ337" s="18" t="s">
        <v>81</v>
      </c>
      <c r="BK337" s="247">
        <f>ROUND(I337*H337,2)</f>
        <v>0</v>
      </c>
      <c r="BL337" s="18" t="s">
        <v>198</v>
      </c>
      <c r="BM337" s="246" t="s">
        <v>3374</v>
      </c>
    </row>
    <row r="338" s="2" customFormat="1">
      <c r="A338" s="39"/>
      <c r="B338" s="40"/>
      <c r="C338" s="41"/>
      <c r="D338" s="248" t="s">
        <v>200</v>
      </c>
      <c r="E338" s="41"/>
      <c r="F338" s="249" t="s">
        <v>3375</v>
      </c>
      <c r="G338" s="41"/>
      <c r="H338" s="41"/>
      <c r="I338" s="145"/>
      <c r="J338" s="41"/>
      <c r="K338" s="41"/>
      <c r="L338" s="45"/>
      <c r="M338" s="250"/>
      <c r="N338" s="251"/>
      <c r="O338" s="92"/>
      <c r="P338" s="92"/>
      <c r="Q338" s="92"/>
      <c r="R338" s="92"/>
      <c r="S338" s="92"/>
      <c r="T338" s="93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200</v>
      </c>
      <c r="AU338" s="18" t="s">
        <v>83</v>
      </c>
    </row>
    <row r="339" s="13" customFormat="1">
      <c r="A339" s="13"/>
      <c r="B339" s="252"/>
      <c r="C339" s="253"/>
      <c r="D339" s="248" t="s">
        <v>201</v>
      </c>
      <c r="E339" s="254" t="s">
        <v>1</v>
      </c>
      <c r="F339" s="255" t="s">
        <v>3376</v>
      </c>
      <c r="G339" s="253"/>
      <c r="H339" s="254" t="s">
        <v>1</v>
      </c>
      <c r="I339" s="256"/>
      <c r="J339" s="253"/>
      <c r="K339" s="253"/>
      <c r="L339" s="257"/>
      <c r="M339" s="258"/>
      <c r="N339" s="259"/>
      <c r="O339" s="259"/>
      <c r="P339" s="259"/>
      <c r="Q339" s="259"/>
      <c r="R339" s="259"/>
      <c r="S339" s="259"/>
      <c r="T339" s="26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1" t="s">
        <v>201</v>
      </c>
      <c r="AU339" s="261" t="s">
        <v>83</v>
      </c>
      <c r="AV339" s="13" t="s">
        <v>81</v>
      </c>
      <c r="AW339" s="13" t="s">
        <v>30</v>
      </c>
      <c r="AX339" s="13" t="s">
        <v>73</v>
      </c>
      <c r="AY339" s="261" t="s">
        <v>191</v>
      </c>
    </row>
    <row r="340" s="14" customFormat="1">
      <c r="A340" s="14"/>
      <c r="B340" s="262"/>
      <c r="C340" s="263"/>
      <c r="D340" s="248" t="s">
        <v>201</v>
      </c>
      <c r="E340" s="264" t="s">
        <v>1</v>
      </c>
      <c r="F340" s="265" t="s">
        <v>576</v>
      </c>
      <c r="G340" s="263"/>
      <c r="H340" s="266">
        <v>50</v>
      </c>
      <c r="I340" s="267"/>
      <c r="J340" s="263"/>
      <c r="K340" s="263"/>
      <c r="L340" s="268"/>
      <c r="M340" s="269"/>
      <c r="N340" s="270"/>
      <c r="O340" s="270"/>
      <c r="P340" s="270"/>
      <c r="Q340" s="270"/>
      <c r="R340" s="270"/>
      <c r="S340" s="270"/>
      <c r="T340" s="27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72" t="s">
        <v>201</v>
      </c>
      <c r="AU340" s="272" t="s">
        <v>83</v>
      </c>
      <c r="AV340" s="14" t="s">
        <v>83</v>
      </c>
      <c r="AW340" s="14" t="s">
        <v>30</v>
      </c>
      <c r="AX340" s="14" t="s">
        <v>73</v>
      </c>
      <c r="AY340" s="272" t="s">
        <v>191</v>
      </c>
    </row>
    <row r="341" s="15" customFormat="1">
      <c r="A341" s="15"/>
      <c r="B341" s="273"/>
      <c r="C341" s="274"/>
      <c r="D341" s="248" t="s">
        <v>201</v>
      </c>
      <c r="E341" s="275" t="s">
        <v>1</v>
      </c>
      <c r="F341" s="276" t="s">
        <v>205</v>
      </c>
      <c r="G341" s="274"/>
      <c r="H341" s="277">
        <v>50</v>
      </c>
      <c r="I341" s="278"/>
      <c r="J341" s="274"/>
      <c r="K341" s="274"/>
      <c r="L341" s="279"/>
      <c r="M341" s="280"/>
      <c r="N341" s="281"/>
      <c r="O341" s="281"/>
      <c r="P341" s="281"/>
      <c r="Q341" s="281"/>
      <c r="R341" s="281"/>
      <c r="S341" s="281"/>
      <c r="T341" s="282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83" t="s">
        <v>201</v>
      </c>
      <c r="AU341" s="283" t="s">
        <v>83</v>
      </c>
      <c r="AV341" s="15" t="s">
        <v>198</v>
      </c>
      <c r="AW341" s="15" t="s">
        <v>30</v>
      </c>
      <c r="AX341" s="15" t="s">
        <v>81</v>
      </c>
      <c r="AY341" s="283" t="s">
        <v>191</v>
      </c>
    </row>
    <row r="342" s="2" customFormat="1" ht="21.75" customHeight="1">
      <c r="A342" s="39"/>
      <c r="B342" s="40"/>
      <c r="C342" s="285" t="s">
        <v>450</v>
      </c>
      <c r="D342" s="285" t="s">
        <v>341</v>
      </c>
      <c r="E342" s="286" t="s">
        <v>3377</v>
      </c>
      <c r="F342" s="287" t="s">
        <v>3378</v>
      </c>
      <c r="G342" s="288" t="s">
        <v>215</v>
      </c>
      <c r="H342" s="289">
        <v>62.5</v>
      </c>
      <c r="I342" s="290"/>
      <c r="J342" s="289">
        <f>ROUND(I342*H342,2)</f>
        <v>0</v>
      </c>
      <c r="K342" s="287" t="s">
        <v>1</v>
      </c>
      <c r="L342" s="291"/>
      <c r="M342" s="292" t="s">
        <v>1</v>
      </c>
      <c r="N342" s="293" t="s">
        <v>38</v>
      </c>
      <c r="O342" s="92"/>
      <c r="P342" s="244">
        <f>O342*H342</f>
        <v>0</v>
      </c>
      <c r="Q342" s="244">
        <v>0.22</v>
      </c>
      <c r="R342" s="244">
        <f>Q342*H342</f>
        <v>13.75</v>
      </c>
      <c r="S342" s="244">
        <v>0</v>
      </c>
      <c r="T342" s="245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46" t="s">
        <v>255</v>
      </c>
      <c r="AT342" s="246" t="s">
        <v>341</v>
      </c>
      <c r="AU342" s="246" t="s">
        <v>83</v>
      </c>
      <c r="AY342" s="18" t="s">
        <v>191</v>
      </c>
      <c r="BE342" s="247">
        <f>IF(N342="základní",J342,0)</f>
        <v>0</v>
      </c>
      <c r="BF342" s="247">
        <f>IF(N342="snížená",J342,0)</f>
        <v>0</v>
      </c>
      <c r="BG342" s="247">
        <f>IF(N342="zákl. přenesená",J342,0)</f>
        <v>0</v>
      </c>
      <c r="BH342" s="247">
        <f>IF(N342="sníž. přenesená",J342,0)</f>
        <v>0</v>
      </c>
      <c r="BI342" s="247">
        <f>IF(N342="nulová",J342,0)</f>
        <v>0</v>
      </c>
      <c r="BJ342" s="18" t="s">
        <v>81</v>
      </c>
      <c r="BK342" s="247">
        <f>ROUND(I342*H342,2)</f>
        <v>0</v>
      </c>
      <c r="BL342" s="18" t="s">
        <v>198</v>
      </c>
      <c r="BM342" s="246" t="s">
        <v>3379</v>
      </c>
    </row>
    <row r="343" s="2" customFormat="1">
      <c r="A343" s="39"/>
      <c r="B343" s="40"/>
      <c r="C343" s="41"/>
      <c r="D343" s="248" t="s">
        <v>200</v>
      </c>
      <c r="E343" s="41"/>
      <c r="F343" s="249" t="s">
        <v>3378</v>
      </c>
      <c r="G343" s="41"/>
      <c r="H343" s="41"/>
      <c r="I343" s="145"/>
      <c r="J343" s="41"/>
      <c r="K343" s="41"/>
      <c r="L343" s="45"/>
      <c r="M343" s="250"/>
      <c r="N343" s="251"/>
      <c r="O343" s="92"/>
      <c r="P343" s="92"/>
      <c r="Q343" s="92"/>
      <c r="R343" s="92"/>
      <c r="S343" s="92"/>
      <c r="T343" s="93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200</v>
      </c>
      <c r="AU343" s="18" t="s">
        <v>83</v>
      </c>
    </row>
    <row r="344" s="13" customFormat="1">
      <c r="A344" s="13"/>
      <c r="B344" s="252"/>
      <c r="C344" s="253"/>
      <c r="D344" s="248" t="s">
        <v>201</v>
      </c>
      <c r="E344" s="254" t="s">
        <v>1</v>
      </c>
      <c r="F344" s="255" t="s">
        <v>3380</v>
      </c>
      <c r="G344" s="253"/>
      <c r="H344" s="254" t="s">
        <v>1</v>
      </c>
      <c r="I344" s="256"/>
      <c r="J344" s="253"/>
      <c r="K344" s="253"/>
      <c r="L344" s="257"/>
      <c r="M344" s="258"/>
      <c r="N344" s="259"/>
      <c r="O344" s="259"/>
      <c r="P344" s="259"/>
      <c r="Q344" s="259"/>
      <c r="R344" s="259"/>
      <c r="S344" s="259"/>
      <c r="T344" s="26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1" t="s">
        <v>201</v>
      </c>
      <c r="AU344" s="261" t="s">
        <v>83</v>
      </c>
      <c r="AV344" s="13" t="s">
        <v>81</v>
      </c>
      <c r="AW344" s="13" t="s">
        <v>30</v>
      </c>
      <c r="AX344" s="13" t="s">
        <v>73</v>
      </c>
      <c r="AY344" s="261" t="s">
        <v>191</v>
      </c>
    </row>
    <row r="345" s="14" customFormat="1">
      <c r="A345" s="14"/>
      <c r="B345" s="262"/>
      <c r="C345" s="263"/>
      <c r="D345" s="248" t="s">
        <v>201</v>
      </c>
      <c r="E345" s="264" t="s">
        <v>1</v>
      </c>
      <c r="F345" s="265" t="s">
        <v>3381</v>
      </c>
      <c r="G345" s="263"/>
      <c r="H345" s="266">
        <v>62.5</v>
      </c>
      <c r="I345" s="267"/>
      <c r="J345" s="263"/>
      <c r="K345" s="263"/>
      <c r="L345" s="268"/>
      <c r="M345" s="269"/>
      <c r="N345" s="270"/>
      <c r="O345" s="270"/>
      <c r="P345" s="270"/>
      <c r="Q345" s="270"/>
      <c r="R345" s="270"/>
      <c r="S345" s="270"/>
      <c r="T345" s="27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72" t="s">
        <v>201</v>
      </c>
      <c r="AU345" s="272" t="s">
        <v>83</v>
      </c>
      <c r="AV345" s="14" t="s">
        <v>83</v>
      </c>
      <c r="AW345" s="14" t="s">
        <v>30</v>
      </c>
      <c r="AX345" s="14" t="s">
        <v>73</v>
      </c>
      <c r="AY345" s="272" t="s">
        <v>191</v>
      </c>
    </row>
    <row r="346" s="15" customFormat="1">
      <c r="A346" s="15"/>
      <c r="B346" s="273"/>
      <c r="C346" s="274"/>
      <c r="D346" s="248" t="s">
        <v>201</v>
      </c>
      <c r="E346" s="275" t="s">
        <v>1</v>
      </c>
      <c r="F346" s="276" t="s">
        <v>205</v>
      </c>
      <c r="G346" s="274"/>
      <c r="H346" s="277">
        <v>62.5</v>
      </c>
      <c r="I346" s="278"/>
      <c r="J346" s="274"/>
      <c r="K346" s="274"/>
      <c r="L346" s="279"/>
      <c r="M346" s="280"/>
      <c r="N346" s="281"/>
      <c r="O346" s="281"/>
      <c r="P346" s="281"/>
      <c r="Q346" s="281"/>
      <c r="R346" s="281"/>
      <c r="S346" s="281"/>
      <c r="T346" s="282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83" t="s">
        <v>201</v>
      </c>
      <c r="AU346" s="283" t="s">
        <v>83</v>
      </c>
      <c r="AV346" s="15" t="s">
        <v>198</v>
      </c>
      <c r="AW346" s="15" t="s">
        <v>30</v>
      </c>
      <c r="AX346" s="15" t="s">
        <v>81</v>
      </c>
      <c r="AY346" s="283" t="s">
        <v>191</v>
      </c>
    </row>
    <row r="347" s="2" customFormat="1" ht="21.75" customHeight="1">
      <c r="A347" s="39"/>
      <c r="B347" s="40"/>
      <c r="C347" s="236" t="s">
        <v>373</v>
      </c>
      <c r="D347" s="236" t="s">
        <v>194</v>
      </c>
      <c r="E347" s="237" t="s">
        <v>3382</v>
      </c>
      <c r="F347" s="238" t="s">
        <v>3383</v>
      </c>
      <c r="G347" s="239" t="s">
        <v>370</v>
      </c>
      <c r="H347" s="240">
        <v>125</v>
      </c>
      <c r="I347" s="241"/>
      <c r="J347" s="240">
        <f>ROUND(I347*H347,2)</f>
        <v>0</v>
      </c>
      <c r="K347" s="238" t="s">
        <v>275</v>
      </c>
      <c r="L347" s="45"/>
      <c r="M347" s="242" t="s">
        <v>1</v>
      </c>
      <c r="N347" s="243" t="s">
        <v>38</v>
      </c>
      <c r="O347" s="92"/>
      <c r="P347" s="244">
        <f>O347*H347</f>
        <v>0</v>
      </c>
      <c r="Q347" s="244">
        <v>0</v>
      </c>
      <c r="R347" s="244">
        <f>Q347*H347</f>
        <v>0</v>
      </c>
      <c r="S347" s="244">
        <v>0</v>
      </c>
      <c r="T347" s="245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6" t="s">
        <v>198</v>
      </c>
      <c r="AT347" s="246" t="s">
        <v>194</v>
      </c>
      <c r="AU347" s="246" t="s">
        <v>83</v>
      </c>
      <c r="AY347" s="18" t="s">
        <v>191</v>
      </c>
      <c r="BE347" s="247">
        <f>IF(N347="základní",J347,0)</f>
        <v>0</v>
      </c>
      <c r="BF347" s="247">
        <f>IF(N347="snížená",J347,0)</f>
        <v>0</v>
      </c>
      <c r="BG347" s="247">
        <f>IF(N347="zákl. přenesená",J347,0)</f>
        <v>0</v>
      </c>
      <c r="BH347" s="247">
        <f>IF(N347="sníž. přenesená",J347,0)</f>
        <v>0</v>
      </c>
      <c r="BI347" s="247">
        <f>IF(N347="nulová",J347,0)</f>
        <v>0</v>
      </c>
      <c r="BJ347" s="18" t="s">
        <v>81</v>
      </c>
      <c r="BK347" s="247">
        <f>ROUND(I347*H347,2)</f>
        <v>0</v>
      </c>
      <c r="BL347" s="18" t="s">
        <v>198</v>
      </c>
      <c r="BM347" s="246" t="s">
        <v>3384</v>
      </c>
    </row>
    <row r="348" s="2" customFormat="1">
      <c r="A348" s="39"/>
      <c r="B348" s="40"/>
      <c r="C348" s="41"/>
      <c r="D348" s="248" t="s">
        <v>200</v>
      </c>
      <c r="E348" s="41"/>
      <c r="F348" s="249" t="s">
        <v>3383</v>
      </c>
      <c r="G348" s="41"/>
      <c r="H348" s="41"/>
      <c r="I348" s="145"/>
      <c r="J348" s="41"/>
      <c r="K348" s="41"/>
      <c r="L348" s="45"/>
      <c r="M348" s="250"/>
      <c r="N348" s="251"/>
      <c r="O348" s="92"/>
      <c r="P348" s="92"/>
      <c r="Q348" s="92"/>
      <c r="R348" s="92"/>
      <c r="S348" s="92"/>
      <c r="T348" s="93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200</v>
      </c>
      <c r="AU348" s="18" t="s">
        <v>83</v>
      </c>
    </row>
    <row r="349" s="13" customFormat="1">
      <c r="A349" s="13"/>
      <c r="B349" s="252"/>
      <c r="C349" s="253"/>
      <c r="D349" s="248" t="s">
        <v>201</v>
      </c>
      <c r="E349" s="254" t="s">
        <v>1</v>
      </c>
      <c r="F349" s="255" t="s">
        <v>3385</v>
      </c>
      <c r="G349" s="253"/>
      <c r="H349" s="254" t="s">
        <v>1</v>
      </c>
      <c r="I349" s="256"/>
      <c r="J349" s="253"/>
      <c r="K349" s="253"/>
      <c r="L349" s="257"/>
      <c r="M349" s="258"/>
      <c r="N349" s="259"/>
      <c r="O349" s="259"/>
      <c r="P349" s="259"/>
      <c r="Q349" s="259"/>
      <c r="R349" s="259"/>
      <c r="S349" s="259"/>
      <c r="T349" s="26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1" t="s">
        <v>201</v>
      </c>
      <c r="AU349" s="261" t="s">
        <v>83</v>
      </c>
      <c r="AV349" s="13" t="s">
        <v>81</v>
      </c>
      <c r="AW349" s="13" t="s">
        <v>30</v>
      </c>
      <c r="AX349" s="13" t="s">
        <v>73</v>
      </c>
      <c r="AY349" s="261" t="s">
        <v>191</v>
      </c>
    </row>
    <row r="350" s="13" customFormat="1">
      <c r="A350" s="13"/>
      <c r="B350" s="252"/>
      <c r="C350" s="253"/>
      <c r="D350" s="248" t="s">
        <v>201</v>
      </c>
      <c r="E350" s="254" t="s">
        <v>1</v>
      </c>
      <c r="F350" s="255" t="s">
        <v>3386</v>
      </c>
      <c r="G350" s="253"/>
      <c r="H350" s="254" t="s">
        <v>1</v>
      </c>
      <c r="I350" s="256"/>
      <c r="J350" s="253"/>
      <c r="K350" s="253"/>
      <c r="L350" s="257"/>
      <c r="M350" s="258"/>
      <c r="N350" s="259"/>
      <c r="O350" s="259"/>
      <c r="P350" s="259"/>
      <c r="Q350" s="259"/>
      <c r="R350" s="259"/>
      <c r="S350" s="259"/>
      <c r="T350" s="26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1" t="s">
        <v>201</v>
      </c>
      <c r="AU350" s="261" t="s">
        <v>83</v>
      </c>
      <c r="AV350" s="13" t="s">
        <v>81</v>
      </c>
      <c r="AW350" s="13" t="s">
        <v>30</v>
      </c>
      <c r="AX350" s="13" t="s">
        <v>73</v>
      </c>
      <c r="AY350" s="261" t="s">
        <v>191</v>
      </c>
    </row>
    <row r="351" s="14" customFormat="1">
      <c r="A351" s="14"/>
      <c r="B351" s="262"/>
      <c r="C351" s="263"/>
      <c r="D351" s="248" t="s">
        <v>201</v>
      </c>
      <c r="E351" s="264" t="s">
        <v>1</v>
      </c>
      <c r="F351" s="265" t="s">
        <v>3336</v>
      </c>
      <c r="G351" s="263"/>
      <c r="H351" s="266">
        <v>125</v>
      </c>
      <c r="I351" s="267"/>
      <c r="J351" s="263"/>
      <c r="K351" s="263"/>
      <c r="L351" s="268"/>
      <c r="M351" s="269"/>
      <c r="N351" s="270"/>
      <c r="O351" s="270"/>
      <c r="P351" s="270"/>
      <c r="Q351" s="270"/>
      <c r="R351" s="270"/>
      <c r="S351" s="270"/>
      <c r="T351" s="271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72" t="s">
        <v>201</v>
      </c>
      <c r="AU351" s="272" t="s">
        <v>83</v>
      </c>
      <c r="AV351" s="14" t="s">
        <v>83</v>
      </c>
      <c r="AW351" s="14" t="s">
        <v>30</v>
      </c>
      <c r="AX351" s="14" t="s">
        <v>73</v>
      </c>
      <c r="AY351" s="272" t="s">
        <v>191</v>
      </c>
    </row>
    <row r="352" s="15" customFormat="1">
      <c r="A352" s="15"/>
      <c r="B352" s="273"/>
      <c r="C352" s="274"/>
      <c r="D352" s="248" t="s">
        <v>201</v>
      </c>
      <c r="E352" s="275" t="s">
        <v>1</v>
      </c>
      <c r="F352" s="276" t="s">
        <v>205</v>
      </c>
      <c r="G352" s="274"/>
      <c r="H352" s="277">
        <v>125</v>
      </c>
      <c r="I352" s="278"/>
      <c r="J352" s="274"/>
      <c r="K352" s="274"/>
      <c r="L352" s="279"/>
      <c r="M352" s="280"/>
      <c r="N352" s="281"/>
      <c r="O352" s="281"/>
      <c r="P352" s="281"/>
      <c r="Q352" s="281"/>
      <c r="R352" s="281"/>
      <c r="S352" s="281"/>
      <c r="T352" s="282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83" t="s">
        <v>201</v>
      </c>
      <c r="AU352" s="283" t="s">
        <v>83</v>
      </c>
      <c r="AV352" s="15" t="s">
        <v>198</v>
      </c>
      <c r="AW352" s="15" t="s">
        <v>30</v>
      </c>
      <c r="AX352" s="15" t="s">
        <v>81</v>
      </c>
      <c r="AY352" s="283" t="s">
        <v>191</v>
      </c>
    </row>
    <row r="353" s="2" customFormat="1" ht="21.75" customHeight="1">
      <c r="A353" s="39"/>
      <c r="B353" s="40"/>
      <c r="C353" s="236" t="s">
        <v>466</v>
      </c>
      <c r="D353" s="236" t="s">
        <v>194</v>
      </c>
      <c r="E353" s="237" t="s">
        <v>3387</v>
      </c>
      <c r="F353" s="238" t="s">
        <v>3388</v>
      </c>
      <c r="G353" s="239" t="s">
        <v>370</v>
      </c>
      <c r="H353" s="240">
        <v>50</v>
      </c>
      <c r="I353" s="241"/>
      <c r="J353" s="240">
        <f>ROUND(I353*H353,2)</f>
        <v>0</v>
      </c>
      <c r="K353" s="238" t="s">
        <v>275</v>
      </c>
      <c r="L353" s="45"/>
      <c r="M353" s="242" t="s">
        <v>1</v>
      </c>
      <c r="N353" s="243" t="s">
        <v>38</v>
      </c>
      <c r="O353" s="92"/>
      <c r="P353" s="244">
        <f>O353*H353</f>
        <v>0</v>
      </c>
      <c r="Q353" s="244">
        <v>0</v>
      </c>
      <c r="R353" s="244">
        <f>Q353*H353</f>
        <v>0</v>
      </c>
      <c r="S353" s="244">
        <v>0</v>
      </c>
      <c r="T353" s="245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6" t="s">
        <v>198</v>
      </c>
      <c r="AT353" s="246" t="s">
        <v>194</v>
      </c>
      <c r="AU353" s="246" t="s">
        <v>83</v>
      </c>
      <c r="AY353" s="18" t="s">
        <v>191</v>
      </c>
      <c r="BE353" s="247">
        <f>IF(N353="základní",J353,0)</f>
        <v>0</v>
      </c>
      <c r="BF353" s="247">
        <f>IF(N353="snížená",J353,0)</f>
        <v>0</v>
      </c>
      <c r="BG353" s="247">
        <f>IF(N353="zákl. přenesená",J353,0)</f>
        <v>0</v>
      </c>
      <c r="BH353" s="247">
        <f>IF(N353="sníž. přenesená",J353,0)</f>
        <v>0</v>
      </c>
      <c r="BI353" s="247">
        <f>IF(N353="nulová",J353,0)</f>
        <v>0</v>
      </c>
      <c r="BJ353" s="18" t="s">
        <v>81</v>
      </c>
      <c r="BK353" s="247">
        <f>ROUND(I353*H353,2)</f>
        <v>0</v>
      </c>
      <c r="BL353" s="18" t="s">
        <v>198</v>
      </c>
      <c r="BM353" s="246" t="s">
        <v>3389</v>
      </c>
    </row>
    <row r="354" s="2" customFormat="1">
      <c r="A354" s="39"/>
      <c r="B354" s="40"/>
      <c r="C354" s="41"/>
      <c r="D354" s="248" t="s">
        <v>200</v>
      </c>
      <c r="E354" s="41"/>
      <c r="F354" s="249" t="s">
        <v>3388</v>
      </c>
      <c r="G354" s="41"/>
      <c r="H354" s="41"/>
      <c r="I354" s="145"/>
      <c r="J354" s="41"/>
      <c r="K354" s="41"/>
      <c r="L354" s="45"/>
      <c r="M354" s="250"/>
      <c r="N354" s="251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200</v>
      </c>
      <c r="AU354" s="18" t="s">
        <v>83</v>
      </c>
    </row>
    <row r="355" s="13" customFormat="1">
      <c r="A355" s="13"/>
      <c r="B355" s="252"/>
      <c r="C355" s="253"/>
      <c r="D355" s="248" t="s">
        <v>201</v>
      </c>
      <c r="E355" s="254" t="s">
        <v>1</v>
      </c>
      <c r="F355" s="255" t="s">
        <v>3390</v>
      </c>
      <c r="G355" s="253"/>
      <c r="H355" s="254" t="s">
        <v>1</v>
      </c>
      <c r="I355" s="256"/>
      <c r="J355" s="253"/>
      <c r="K355" s="253"/>
      <c r="L355" s="257"/>
      <c r="M355" s="258"/>
      <c r="N355" s="259"/>
      <c r="O355" s="259"/>
      <c r="P355" s="259"/>
      <c r="Q355" s="259"/>
      <c r="R355" s="259"/>
      <c r="S355" s="259"/>
      <c r="T355" s="26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1" t="s">
        <v>201</v>
      </c>
      <c r="AU355" s="261" t="s">
        <v>83</v>
      </c>
      <c r="AV355" s="13" t="s">
        <v>81</v>
      </c>
      <c r="AW355" s="13" t="s">
        <v>30</v>
      </c>
      <c r="AX355" s="13" t="s">
        <v>73</v>
      </c>
      <c r="AY355" s="261" t="s">
        <v>191</v>
      </c>
    </row>
    <row r="356" s="13" customFormat="1">
      <c r="A356" s="13"/>
      <c r="B356" s="252"/>
      <c r="C356" s="253"/>
      <c r="D356" s="248" t="s">
        <v>201</v>
      </c>
      <c r="E356" s="254" t="s">
        <v>1</v>
      </c>
      <c r="F356" s="255" t="s">
        <v>3391</v>
      </c>
      <c r="G356" s="253"/>
      <c r="H356" s="254" t="s">
        <v>1</v>
      </c>
      <c r="I356" s="256"/>
      <c r="J356" s="253"/>
      <c r="K356" s="253"/>
      <c r="L356" s="257"/>
      <c r="M356" s="258"/>
      <c r="N356" s="259"/>
      <c r="O356" s="259"/>
      <c r="P356" s="259"/>
      <c r="Q356" s="259"/>
      <c r="R356" s="259"/>
      <c r="S356" s="259"/>
      <c r="T356" s="26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1" t="s">
        <v>201</v>
      </c>
      <c r="AU356" s="261" t="s">
        <v>83</v>
      </c>
      <c r="AV356" s="13" t="s">
        <v>81</v>
      </c>
      <c r="AW356" s="13" t="s">
        <v>30</v>
      </c>
      <c r="AX356" s="13" t="s">
        <v>73</v>
      </c>
      <c r="AY356" s="261" t="s">
        <v>191</v>
      </c>
    </row>
    <row r="357" s="14" customFormat="1">
      <c r="A357" s="14"/>
      <c r="B357" s="262"/>
      <c r="C357" s="263"/>
      <c r="D357" s="248" t="s">
        <v>201</v>
      </c>
      <c r="E357" s="264" t="s">
        <v>1</v>
      </c>
      <c r="F357" s="265" t="s">
        <v>576</v>
      </c>
      <c r="G357" s="263"/>
      <c r="H357" s="266">
        <v>50</v>
      </c>
      <c r="I357" s="267"/>
      <c r="J357" s="263"/>
      <c r="K357" s="263"/>
      <c r="L357" s="268"/>
      <c r="M357" s="269"/>
      <c r="N357" s="270"/>
      <c r="O357" s="270"/>
      <c r="P357" s="270"/>
      <c r="Q357" s="270"/>
      <c r="R357" s="270"/>
      <c r="S357" s="270"/>
      <c r="T357" s="27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72" t="s">
        <v>201</v>
      </c>
      <c r="AU357" s="272" t="s">
        <v>83</v>
      </c>
      <c r="AV357" s="14" t="s">
        <v>83</v>
      </c>
      <c r="AW357" s="14" t="s">
        <v>30</v>
      </c>
      <c r="AX357" s="14" t="s">
        <v>73</v>
      </c>
      <c r="AY357" s="272" t="s">
        <v>191</v>
      </c>
    </row>
    <row r="358" s="15" customFormat="1">
      <c r="A358" s="15"/>
      <c r="B358" s="273"/>
      <c r="C358" s="274"/>
      <c r="D358" s="248" t="s">
        <v>201</v>
      </c>
      <c r="E358" s="275" t="s">
        <v>1</v>
      </c>
      <c r="F358" s="276" t="s">
        <v>205</v>
      </c>
      <c r="G358" s="274"/>
      <c r="H358" s="277">
        <v>50</v>
      </c>
      <c r="I358" s="278"/>
      <c r="J358" s="274"/>
      <c r="K358" s="274"/>
      <c r="L358" s="279"/>
      <c r="M358" s="280"/>
      <c r="N358" s="281"/>
      <c r="O358" s="281"/>
      <c r="P358" s="281"/>
      <c r="Q358" s="281"/>
      <c r="R358" s="281"/>
      <c r="S358" s="281"/>
      <c r="T358" s="282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83" t="s">
        <v>201</v>
      </c>
      <c r="AU358" s="283" t="s">
        <v>83</v>
      </c>
      <c r="AV358" s="15" t="s">
        <v>198</v>
      </c>
      <c r="AW358" s="15" t="s">
        <v>30</v>
      </c>
      <c r="AX358" s="15" t="s">
        <v>81</v>
      </c>
      <c r="AY358" s="283" t="s">
        <v>191</v>
      </c>
    </row>
    <row r="359" s="2" customFormat="1" ht="21.75" customHeight="1">
      <c r="A359" s="39"/>
      <c r="B359" s="40"/>
      <c r="C359" s="236" t="s">
        <v>473</v>
      </c>
      <c r="D359" s="236" t="s">
        <v>194</v>
      </c>
      <c r="E359" s="237" t="s">
        <v>3392</v>
      </c>
      <c r="F359" s="238" t="s">
        <v>3393</v>
      </c>
      <c r="G359" s="239" t="s">
        <v>370</v>
      </c>
      <c r="H359" s="240">
        <v>50</v>
      </c>
      <c r="I359" s="241"/>
      <c r="J359" s="240">
        <f>ROUND(I359*H359,2)</f>
        <v>0</v>
      </c>
      <c r="K359" s="238" t="s">
        <v>275</v>
      </c>
      <c r="L359" s="45"/>
      <c r="M359" s="242" t="s">
        <v>1</v>
      </c>
      <c r="N359" s="243" t="s">
        <v>38</v>
      </c>
      <c r="O359" s="92"/>
      <c r="P359" s="244">
        <f>O359*H359</f>
        <v>0</v>
      </c>
      <c r="Q359" s="244">
        <v>6.0000000000000002E-05</v>
      </c>
      <c r="R359" s="244">
        <f>Q359*H359</f>
        <v>0.0030000000000000001</v>
      </c>
      <c r="S359" s="244">
        <v>0</v>
      </c>
      <c r="T359" s="245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6" t="s">
        <v>198</v>
      </c>
      <c r="AT359" s="246" t="s">
        <v>194</v>
      </c>
      <c r="AU359" s="246" t="s">
        <v>83</v>
      </c>
      <c r="AY359" s="18" t="s">
        <v>191</v>
      </c>
      <c r="BE359" s="247">
        <f>IF(N359="základní",J359,0)</f>
        <v>0</v>
      </c>
      <c r="BF359" s="247">
        <f>IF(N359="snížená",J359,0)</f>
        <v>0</v>
      </c>
      <c r="BG359" s="247">
        <f>IF(N359="zákl. přenesená",J359,0)</f>
        <v>0</v>
      </c>
      <c r="BH359" s="247">
        <f>IF(N359="sníž. přenesená",J359,0)</f>
        <v>0</v>
      </c>
      <c r="BI359" s="247">
        <f>IF(N359="nulová",J359,0)</f>
        <v>0</v>
      </c>
      <c r="BJ359" s="18" t="s">
        <v>81</v>
      </c>
      <c r="BK359" s="247">
        <f>ROUND(I359*H359,2)</f>
        <v>0</v>
      </c>
      <c r="BL359" s="18" t="s">
        <v>198</v>
      </c>
      <c r="BM359" s="246" t="s">
        <v>3394</v>
      </c>
    </row>
    <row r="360" s="2" customFormat="1">
      <c r="A360" s="39"/>
      <c r="B360" s="40"/>
      <c r="C360" s="41"/>
      <c r="D360" s="248" t="s">
        <v>200</v>
      </c>
      <c r="E360" s="41"/>
      <c r="F360" s="249" t="s">
        <v>3393</v>
      </c>
      <c r="G360" s="41"/>
      <c r="H360" s="41"/>
      <c r="I360" s="145"/>
      <c r="J360" s="41"/>
      <c r="K360" s="41"/>
      <c r="L360" s="45"/>
      <c r="M360" s="250"/>
      <c r="N360" s="251"/>
      <c r="O360" s="92"/>
      <c r="P360" s="92"/>
      <c r="Q360" s="92"/>
      <c r="R360" s="92"/>
      <c r="S360" s="92"/>
      <c r="T360" s="93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200</v>
      </c>
      <c r="AU360" s="18" t="s">
        <v>83</v>
      </c>
    </row>
    <row r="361" s="13" customFormat="1">
      <c r="A361" s="13"/>
      <c r="B361" s="252"/>
      <c r="C361" s="253"/>
      <c r="D361" s="248" t="s">
        <v>201</v>
      </c>
      <c r="E361" s="254" t="s">
        <v>1</v>
      </c>
      <c r="F361" s="255" t="s">
        <v>3395</v>
      </c>
      <c r="G361" s="253"/>
      <c r="H361" s="254" t="s">
        <v>1</v>
      </c>
      <c r="I361" s="256"/>
      <c r="J361" s="253"/>
      <c r="K361" s="253"/>
      <c r="L361" s="257"/>
      <c r="M361" s="258"/>
      <c r="N361" s="259"/>
      <c r="O361" s="259"/>
      <c r="P361" s="259"/>
      <c r="Q361" s="259"/>
      <c r="R361" s="259"/>
      <c r="S361" s="259"/>
      <c r="T361" s="26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1" t="s">
        <v>201</v>
      </c>
      <c r="AU361" s="261" t="s">
        <v>83</v>
      </c>
      <c r="AV361" s="13" t="s">
        <v>81</v>
      </c>
      <c r="AW361" s="13" t="s">
        <v>30</v>
      </c>
      <c r="AX361" s="13" t="s">
        <v>73</v>
      </c>
      <c r="AY361" s="261" t="s">
        <v>191</v>
      </c>
    </row>
    <row r="362" s="13" customFormat="1">
      <c r="A362" s="13"/>
      <c r="B362" s="252"/>
      <c r="C362" s="253"/>
      <c r="D362" s="248" t="s">
        <v>201</v>
      </c>
      <c r="E362" s="254" t="s">
        <v>1</v>
      </c>
      <c r="F362" s="255" t="s">
        <v>3396</v>
      </c>
      <c r="G362" s="253"/>
      <c r="H362" s="254" t="s">
        <v>1</v>
      </c>
      <c r="I362" s="256"/>
      <c r="J362" s="253"/>
      <c r="K362" s="253"/>
      <c r="L362" s="257"/>
      <c r="M362" s="258"/>
      <c r="N362" s="259"/>
      <c r="O362" s="259"/>
      <c r="P362" s="259"/>
      <c r="Q362" s="259"/>
      <c r="R362" s="259"/>
      <c r="S362" s="259"/>
      <c r="T362" s="26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1" t="s">
        <v>201</v>
      </c>
      <c r="AU362" s="261" t="s">
        <v>83</v>
      </c>
      <c r="AV362" s="13" t="s">
        <v>81</v>
      </c>
      <c r="AW362" s="13" t="s">
        <v>30</v>
      </c>
      <c r="AX362" s="13" t="s">
        <v>73</v>
      </c>
      <c r="AY362" s="261" t="s">
        <v>191</v>
      </c>
    </row>
    <row r="363" s="14" customFormat="1">
      <c r="A363" s="14"/>
      <c r="B363" s="262"/>
      <c r="C363" s="263"/>
      <c r="D363" s="248" t="s">
        <v>201</v>
      </c>
      <c r="E363" s="264" t="s">
        <v>1</v>
      </c>
      <c r="F363" s="265" t="s">
        <v>576</v>
      </c>
      <c r="G363" s="263"/>
      <c r="H363" s="266">
        <v>50</v>
      </c>
      <c r="I363" s="267"/>
      <c r="J363" s="263"/>
      <c r="K363" s="263"/>
      <c r="L363" s="268"/>
      <c r="M363" s="269"/>
      <c r="N363" s="270"/>
      <c r="O363" s="270"/>
      <c r="P363" s="270"/>
      <c r="Q363" s="270"/>
      <c r="R363" s="270"/>
      <c r="S363" s="270"/>
      <c r="T363" s="271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2" t="s">
        <v>201</v>
      </c>
      <c r="AU363" s="272" t="s">
        <v>83</v>
      </c>
      <c r="AV363" s="14" t="s">
        <v>83</v>
      </c>
      <c r="AW363" s="14" t="s">
        <v>30</v>
      </c>
      <c r="AX363" s="14" t="s">
        <v>73</v>
      </c>
      <c r="AY363" s="272" t="s">
        <v>191</v>
      </c>
    </row>
    <row r="364" s="15" customFormat="1">
      <c r="A364" s="15"/>
      <c r="B364" s="273"/>
      <c r="C364" s="274"/>
      <c r="D364" s="248" t="s">
        <v>201</v>
      </c>
      <c r="E364" s="275" t="s">
        <v>1</v>
      </c>
      <c r="F364" s="276" t="s">
        <v>205</v>
      </c>
      <c r="G364" s="274"/>
      <c r="H364" s="277">
        <v>50</v>
      </c>
      <c r="I364" s="278"/>
      <c r="J364" s="274"/>
      <c r="K364" s="274"/>
      <c r="L364" s="279"/>
      <c r="M364" s="280"/>
      <c r="N364" s="281"/>
      <c r="O364" s="281"/>
      <c r="P364" s="281"/>
      <c r="Q364" s="281"/>
      <c r="R364" s="281"/>
      <c r="S364" s="281"/>
      <c r="T364" s="282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83" t="s">
        <v>201</v>
      </c>
      <c r="AU364" s="283" t="s">
        <v>83</v>
      </c>
      <c r="AV364" s="15" t="s">
        <v>198</v>
      </c>
      <c r="AW364" s="15" t="s">
        <v>30</v>
      </c>
      <c r="AX364" s="15" t="s">
        <v>81</v>
      </c>
      <c r="AY364" s="283" t="s">
        <v>191</v>
      </c>
    </row>
    <row r="365" s="2" customFormat="1" ht="16.5" customHeight="1">
      <c r="A365" s="39"/>
      <c r="B365" s="40"/>
      <c r="C365" s="285" t="s">
        <v>481</v>
      </c>
      <c r="D365" s="285" t="s">
        <v>341</v>
      </c>
      <c r="E365" s="286" t="s">
        <v>3397</v>
      </c>
      <c r="F365" s="287" t="s">
        <v>3398</v>
      </c>
      <c r="G365" s="288" t="s">
        <v>370</v>
      </c>
      <c r="H365" s="289">
        <v>150</v>
      </c>
      <c r="I365" s="290"/>
      <c r="J365" s="289">
        <f>ROUND(I365*H365,2)</f>
        <v>0</v>
      </c>
      <c r="K365" s="287" t="s">
        <v>275</v>
      </c>
      <c r="L365" s="291"/>
      <c r="M365" s="292" t="s">
        <v>1</v>
      </c>
      <c r="N365" s="293" t="s">
        <v>38</v>
      </c>
      <c r="O365" s="92"/>
      <c r="P365" s="244">
        <f>O365*H365</f>
        <v>0</v>
      </c>
      <c r="Q365" s="244">
        <v>0.0070899999999999999</v>
      </c>
      <c r="R365" s="244">
        <f>Q365*H365</f>
        <v>1.0634999999999999</v>
      </c>
      <c r="S365" s="244">
        <v>0</v>
      </c>
      <c r="T365" s="245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6" t="s">
        <v>255</v>
      </c>
      <c r="AT365" s="246" t="s">
        <v>341</v>
      </c>
      <c r="AU365" s="246" t="s">
        <v>83</v>
      </c>
      <c r="AY365" s="18" t="s">
        <v>191</v>
      </c>
      <c r="BE365" s="247">
        <f>IF(N365="základní",J365,0)</f>
        <v>0</v>
      </c>
      <c r="BF365" s="247">
        <f>IF(N365="snížená",J365,0)</f>
        <v>0</v>
      </c>
      <c r="BG365" s="247">
        <f>IF(N365="zákl. přenesená",J365,0)</f>
        <v>0</v>
      </c>
      <c r="BH365" s="247">
        <f>IF(N365="sníž. přenesená",J365,0)</f>
        <v>0</v>
      </c>
      <c r="BI365" s="247">
        <f>IF(N365="nulová",J365,0)</f>
        <v>0</v>
      </c>
      <c r="BJ365" s="18" t="s">
        <v>81</v>
      </c>
      <c r="BK365" s="247">
        <f>ROUND(I365*H365,2)</f>
        <v>0</v>
      </c>
      <c r="BL365" s="18" t="s">
        <v>198</v>
      </c>
      <c r="BM365" s="246" t="s">
        <v>3399</v>
      </c>
    </row>
    <row r="366" s="2" customFormat="1">
      <c r="A366" s="39"/>
      <c r="B366" s="40"/>
      <c r="C366" s="41"/>
      <c r="D366" s="248" t="s">
        <v>200</v>
      </c>
      <c r="E366" s="41"/>
      <c r="F366" s="249" t="s">
        <v>3398</v>
      </c>
      <c r="G366" s="41"/>
      <c r="H366" s="41"/>
      <c r="I366" s="145"/>
      <c r="J366" s="41"/>
      <c r="K366" s="41"/>
      <c r="L366" s="45"/>
      <c r="M366" s="250"/>
      <c r="N366" s="251"/>
      <c r="O366" s="92"/>
      <c r="P366" s="92"/>
      <c r="Q366" s="92"/>
      <c r="R366" s="92"/>
      <c r="S366" s="92"/>
      <c r="T366" s="93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200</v>
      </c>
      <c r="AU366" s="18" t="s">
        <v>83</v>
      </c>
    </row>
    <row r="367" s="13" customFormat="1">
      <c r="A367" s="13"/>
      <c r="B367" s="252"/>
      <c r="C367" s="253"/>
      <c r="D367" s="248" t="s">
        <v>201</v>
      </c>
      <c r="E367" s="254" t="s">
        <v>1</v>
      </c>
      <c r="F367" s="255" t="s">
        <v>3400</v>
      </c>
      <c r="G367" s="253"/>
      <c r="H367" s="254" t="s">
        <v>1</v>
      </c>
      <c r="I367" s="256"/>
      <c r="J367" s="253"/>
      <c r="K367" s="253"/>
      <c r="L367" s="257"/>
      <c r="M367" s="258"/>
      <c r="N367" s="259"/>
      <c r="O367" s="259"/>
      <c r="P367" s="259"/>
      <c r="Q367" s="259"/>
      <c r="R367" s="259"/>
      <c r="S367" s="259"/>
      <c r="T367" s="26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1" t="s">
        <v>201</v>
      </c>
      <c r="AU367" s="261" t="s">
        <v>83</v>
      </c>
      <c r="AV367" s="13" t="s">
        <v>81</v>
      </c>
      <c r="AW367" s="13" t="s">
        <v>30</v>
      </c>
      <c r="AX367" s="13" t="s">
        <v>73</v>
      </c>
      <c r="AY367" s="261" t="s">
        <v>191</v>
      </c>
    </row>
    <row r="368" s="14" customFormat="1">
      <c r="A368" s="14"/>
      <c r="B368" s="262"/>
      <c r="C368" s="263"/>
      <c r="D368" s="248" t="s">
        <v>201</v>
      </c>
      <c r="E368" s="264" t="s">
        <v>1</v>
      </c>
      <c r="F368" s="265" t="s">
        <v>3401</v>
      </c>
      <c r="G368" s="263"/>
      <c r="H368" s="266">
        <v>150</v>
      </c>
      <c r="I368" s="267"/>
      <c r="J368" s="263"/>
      <c r="K368" s="263"/>
      <c r="L368" s="268"/>
      <c r="M368" s="269"/>
      <c r="N368" s="270"/>
      <c r="O368" s="270"/>
      <c r="P368" s="270"/>
      <c r="Q368" s="270"/>
      <c r="R368" s="270"/>
      <c r="S368" s="270"/>
      <c r="T368" s="271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72" t="s">
        <v>201</v>
      </c>
      <c r="AU368" s="272" t="s">
        <v>83</v>
      </c>
      <c r="AV368" s="14" t="s">
        <v>83</v>
      </c>
      <c r="AW368" s="14" t="s">
        <v>30</v>
      </c>
      <c r="AX368" s="14" t="s">
        <v>73</v>
      </c>
      <c r="AY368" s="272" t="s">
        <v>191</v>
      </c>
    </row>
    <row r="369" s="15" customFormat="1">
      <c r="A369" s="15"/>
      <c r="B369" s="273"/>
      <c r="C369" s="274"/>
      <c r="D369" s="248" t="s">
        <v>201</v>
      </c>
      <c r="E369" s="275" t="s">
        <v>1</v>
      </c>
      <c r="F369" s="276" t="s">
        <v>205</v>
      </c>
      <c r="G369" s="274"/>
      <c r="H369" s="277">
        <v>150</v>
      </c>
      <c r="I369" s="278"/>
      <c r="J369" s="274"/>
      <c r="K369" s="274"/>
      <c r="L369" s="279"/>
      <c r="M369" s="280"/>
      <c r="N369" s="281"/>
      <c r="O369" s="281"/>
      <c r="P369" s="281"/>
      <c r="Q369" s="281"/>
      <c r="R369" s="281"/>
      <c r="S369" s="281"/>
      <c r="T369" s="282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83" t="s">
        <v>201</v>
      </c>
      <c r="AU369" s="283" t="s">
        <v>83</v>
      </c>
      <c r="AV369" s="15" t="s">
        <v>198</v>
      </c>
      <c r="AW369" s="15" t="s">
        <v>30</v>
      </c>
      <c r="AX369" s="15" t="s">
        <v>81</v>
      </c>
      <c r="AY369" s="283" t="s">
        <v>191</v>
      </c>
    </row>
    <row r="370" s="2" customFormat="1" ht="21.75" customHeight="1">
      <c r="A370" s="39"/>
      <c r="B370" s="40"/>
      <c r="C370" s="236" t="s">
        <v>488</v>
      </c>
      <c r="D370" s="236" t="s">
        <v>194</v>
      </c>
      <c r="E370" s="237" t="s">
        <v>3402</v>
      </c>
      <c r="F370" s="238" t="s">
        <v>3403</v>
      </c>
      <c r="G370" s="239" t="s">
        <v>370</v>
      </c>
      <c r="H370" s="240">
        <v>50</v>
      </c>
      <c r="I370" s="241"/>
      <c r="J370" s="240">
        <f>ROUND(I370*H370,2)</f>
        <v>0</v>
      </c>
      <c r="K370" s="238" t="s">
        <v>275</v>
      </c>
      <c r="L370" s="45"/>
      <c r="M370" s="242" t="s">
        <v>1</v>
      </c>
      <c r="N370" s="243" t="s">
        <v>38</v>
      </c>
      <c r="O370" s="92"/>
      <c r="P370" s="244">
        <f>O370*H370</f>
        <v>0</v>
      </c>
      <c r="Q370" s="244">
        <v>0</v>
      </c>
      <c r="R370" s="244">
        <f>Q370*H370</f>
        <v>0</v>
      </c>
      <c r="S370" s="244">
        <v>0</v>
      </c>
      <c r="T370" s="245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46" t="s">
        <v>198</v>
      </c>
      <c r="AT370" s="246" t="s">
        <v>194</v>
      </c>
      <c r="AU370" s="246" t="s">
        <v>83</v>
      </c>
      <c r="AY370" s="18" t="s">
        <v>191</v>
      </c>
      <c r="BE370" s="247">
        <f>IF(N370="základní",J370,0)</f>
        <v>0</v>
      </c>
      <c r="BF370" s="247">
        <f>IF(N370="snížená",J370,0)</f>
        <v>0</v>
      </c>
      <c r="BG370" s="247">
        <f>IF(N370="zákl. přenesená",J370,0)</f>
        <v>0</v>
      </c>
      <c r="BH370" s="247">
        <f>IF(N370="sníž. přenesená",J370,0)</f>
        <v>0</v>
      </c>
      <c r="BI370" s="247">
        <f>IF(N370="nulová",J370,0)</f>
        <v>0</v>
      </c>
      <c r="BJ370" s="18" t="s">
        <v>81</v>
      </c>
      <c r="BK370" s="247">
        <f>ROUND(I370*H370,2)</f>
        <v>0</v>
      </c>
      <c r="BL370" s="18" t="s">
        <v>198</v>
      </c>
      <c r="BM370" s="246" t="s">
        <v>3404</v>
      </c>
    </row>
    <row r="371" s="2" customFormat="1">
      <c r="A371" s="39"/>
      <c r="B371" s="40"/>
      <c r="C371" s="41"/>
      <c r="D371" s="248" t="s">
        <v>200</v>
      </c>
      <c r="E371" s="41"/>
      <c r="F371" s="249" t="s">
        <v>3403</v>
      </c>
      <c r="G371" s="41"/>
      <c r="H371" s="41"/>
      <c r="I371" s="145"/>
      <c r="J371" s="41"/>
      <c r="K371" s="41"/>
      <c r="L371" s="45"/>
      <c r="M371" s="250"/>
      <c r="N371" s="251"/>
      <c r="O371" s="92"/>
      <c r="P371" s="92"/>
      <c r="Q371" s="92"/>
      <c r="R371" s="92"/>
      <c r="S371" s="92"/>
      <c r="T371" s="93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200</v>
      </c>
      <c r="AU371" s="18" t="s">
        <v>83</v>
      </c>
    </row>
    <row r="372" s="13" customFormat="1">
      <c r="A372" s="13"/>
      <c r="B372" s="252"/>
      <c r="C372" s="253"/>
      <c r="D372" s="248" t="s">
        <v>201</v>
      </c>
      <c r="E372" s="254" t="s">
        <v>1</v>
      </c>
      <c r="F372" s="255" t="s">
        <v>3405</v>
      </c>
      <c r="G372" s="253"/>
      <c r="H372" s="254" t="s">
        <v>1</v>
      </c>
      <c r="I372" s="256"/>
      <c r="J372" s="253"/>
      <c r="K372" s="253"/>
      <c r="L372" s="257"/>
      <c r="M372" s="258"/>
      <c r="N372" s="259"/>
      <c r="O372" s="259"/>
      <c r="P372" s="259"/>
      <c r="Q372" s="259"/>
      <c r="R372" s="259"/>
      <c r="S372" s="259"/>
      <c r="T372" s="260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1" t="s">
        <v>201</v>
      </c>
      <c r="AU372" s="261" t="s">
        <v>83</v>
      </c>
      <c r="AV372" s="13" t="s">
        <v>81</v>
      </c>
      <c r="AW372" s="13" t="s">
        <v>30</v>
      </c>
      <c r="AX372" s="13" t="s">
        <v>73</v>
      </c>
      <c r="AY372" s="261" t="s">
        <v>191</v>
      </c>
    </row>
    <row r="373" s="14" customFormat="1">
      <c r="A373" s="14"/>
      <c r="B373" s="262"/>
      <c r="C373" s="263"/>
      <c r="D373" s="248" t="s">
        <v>201</v>
      </c>
      <c r="E373" s="264" t="s">
        <v>1</v>
      </c>
      <c r="F373" s="265" t="s">
        <v>576</v>
      </c>
      <c r="G373" s="263"/>
      <c r="H373" s="266">
        <v>50</v>
      </c>
      <c r="I373" s="267"/>
      <c r="J373" s="263"/>
      <c r="K373" s="263"/>
      <c r="L373" s="268"/>
      <c r="M373" s="269"/>
      <c r="N373" s="270"/>
      <c r="O373" s="270"/>
      <c r="P373" s="270"/>
      <c r="Q373" s="270"/>
      <c r="R373" s="270"/>
      <c r="S373" s="270"/>
      <c r="T373" s="27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72" t="s">
        <v>201</v>
      </c>
      <c r="AU373" s="272" t="s">
        <v>83</v>
      </c>
      <c r="AV373" s="14" t="s">
        <v>83</v>
      </c>
      <c r="AW373" s="14" t="s">
        <v>30</v>
      </c>
      <c r="AX373" s="14" t="s">
        <v>73</v>
      </c>
      <c r="AY373" s="272" t="s">
        <v>191</v>
      </c>
    </row>
    <row r="374" s="15" customFormat="1">
      <c r="A374" s="15"/>
      <c r="B374" s="273"/>
      <c r="C374" s="274"/>
      <c r="D374" s="248" t="s">
        <v>201</v>
      </c>
      <c r="E374" s="275" t="s">
        <v>1</v>
      </c>
      <c r="F374" s="276" t="s">
        <v>205</v>
      </c>
      <c r="G374" s="274"/>
      <c r="H374" s="277">
        <v>50</v>
      </c>
      <c r="I374" s="278"/>
      <c r="J374" s="274"/>
      <c r="K374" s="274"/>
      <c r="L374" s="279"/>
      <c r="M374" s="280"/>
      <c r="N374" s="281"/>
      <c r="O374" s="281"/>
      <c r="P374" s="281"/>
      <c r="Q374" s="281"/>
      <c r="R374" s="281"/>
      <c r="S374" s="281"/>
      <c r="T374" s="282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83" t="s">
        <v>201</v>
      </c>
      <c r="AU374" s="283" t="s">
        <v>83</v>
      </c>
      <c r="AV374" s="15" t="s">
        <v>198</v>
      </c>
      <c r="AW374" s="15" t="s">
        <v>30</v>
      </c>
      <c r="AX374" s="15" t="s">
        <v>81</v>
      </c>
      <c r="AY374" s="283" t="s">
        <v>191</v>
      </c>
    </row>
    <row r="375" s="2" customFormat="1" ht="21.75" customHeight="1">
      <c r="A375" s="39"/>
      <c r="B375" s="40"/>
      <c r="C375" s="236" t="s">
        <v>493</v>
      </c>
      <c r="D375" s="236" t="s">
        <v>194</v>
      </c>
      <c r="E375" s="237" t="s">
        <v>3406</v>
      </c>
      <c r="F375" s="238" t="s">
        <v>3407</v>
      </c>
      <c r="G375" s="239" t="s">
        <v>314</v>
      </c>
      <c r="H375" s="240">
        <v>350</v>
      </c>
      <c r="I375" s="241"/>
      <c r="J375" s="240">
        <f>ROUND(I375*H375,2)</f>
        <v>0</v>
      </c>
      <c r="K375" s="238" t="s">
        <v>275</v>
      </c>
      <c r="L375" s="45"/>
      <c r="M375" s="242" t="s">
        <v>1</v>
      </c>
      <c r="N375" s="243" t="s">
        <v>38</v>
      </c>
      <c r="O375" s="92"/>
      <c r="P375" s="244">
        <f>O375*H375</f>
        <v>0</v>
      </c>
      <c r="Q375" s="244">
        <v>0.00048999999999999998</v>
      </c>
      <c r="R375" s="244">
        <f>Q375*H375</f>
        <v>0.17149999999999999</v>
      </c>
      <c r="S375" s="244">
        <v>0</v>
      </c>
      <c r="T375" s="245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46" t="s">
        <v>198</v>
      </c>
      <c r="AT375" s="246" t="s">
        <v>194</v>
      </c>
      <c r="AU375" s="246" t="s">
        <v>83</v>
      </c>
      <c r="AY375" s="18" t="s">
        <v>191</v>
      </c>
      <c r="BE375" s="247">
        <f>IF(N375="základní",J375,0)</f>
        <v>0</v>
      </c>
      <c r="BF375" s="247">
        <f>IF(N375="snížená",J375,0)</f>
        <v>0</v>
      </c>
      <c r="BG375" s="247">
        <f>IF(N375="zákl. přenesená",J375,0)</f>
        <v>0</v>
      </c>
      <c r="BH375" s="247">
        <f>IF(N375="sníž. přenesená",J375,0)</f>
        <v>0</v>
      </c>
      <c r="BI375" s="247">
        <f>IF(N375="nulová",J375,0)</f>
        <v>0</v>
      </c>
      <c r="BJ375" s="18" t="s">
        <v>81</v>
      </c>
      <c r="BK375" s="247">
        <f>ROUND(I375*H375,2)</f>
        <v>0</v>
      </c>
      <c r="BL375" s="18" t="s">
        <v>198</v>
      </c>
      <c r="BM375" s="246" t="s">
        <v>3408</v>
      </c>
    </row>
    <row r="376" s="2" customFormat="1">
      <c r="A376" s="39"/>
      <c r="B376" s="40"/>
      <c r="C376" s="41"/>
      <c r="D376" s="248" t="s">
        <v>200</v>
      </c>
      <c r="E376" s="41"/>
      <c r="F376" s="249" t="s">
        <v>3407</v>
      </c>
      <c r="G376" s="41"/>
      <c r="H376" s="41"/>
      <c r="I376" s="145"/>
      <c r="J376" s="41"/>
      <c r="K376" s="41"/>
      <c r="L376" s="45"/>
      <c r="M376" s="250"/>
      <c r="N376" s="251"/>
      <c r="O376" s="92"/>
      <c r="P376" s="92"/>
      <c r="Q376" s="92"/>
      <c r="R376" s="92"/>
      <c r="S376" s="92"/>
      <c r="T376" s="93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200</v>
      </c>
      <c r="AU376" s="18" t="s">
        <v>83</v>
      </c>
    </row>
    <row r="377" s="13" customFormat="1">
      <c r="A377" s="13"/>
      <c r="B377" s="252"/>
      <c r="C377" s="253"/>
      <c r="D377" s="248" t="s">
        <v>201</v>
      </c>
      <c r="E377" s="254" t="s">
        <v>1</v>
      </c>
      <c r="F377" s="255" t="s">
        <v>3409</v>
      </c>
      <c r="G377" s="253"/>
      <c r="H377" s="254" t="s">
        <v>1</v>
      </c>
      <c r="I377" s="256"/>
      <c r="J377" s="253"/>
      <c r="K377" s="253"/>
      <c r="L377" s="257"/>
      <c r="M377" s="258"/>
      <c r="N377" s="259"/>
      <c r="O377" s="259"/>
      <c r="P377" s="259"/>
      <c r="Q377" s="259"/>
      <c r="R377" s="259"/>
      <c r="S377" s="259"/>
      <c r="T377" s="260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1" t="s">
        <v>201</v>
      </c>
      <c r="AU377" s="261" t="s">
        <v>83</v>
      </c>
      <c r="AV377" s="13" t="s">
        <v>81</v>
      </c>
      <c r="AW377" s="13" t="s">
        <v>30</v>
      </c>
      <c r="AX377" s="13" t="s">
        <v>73</v>
      </c>
      <c r="AY377" s="261" t="s">
        <v>191</v>
      </c>
    </row>
    <row r="378" s="14" customFormat="1">
      <c r="A378" s="14"/>
      <c r="B378" s="262"/>
      <c r="C378" s="263"/>
      <c r="D378" s="248" t="s">
        <v>201</v>
      </c>
      <c r="E378" s="264" t="s">
        <v>1</v>
      </c>
      <c r="F378" s="265" t="s">
        <v>3410</v>
      </c>
      <c r="G378" s="263"/>
      <c r="H378" s="266">
        <v>350</v>
      </c>
      <c r="I378" s="267"/>
      <c r="J378" s="263"/>
      <c r="K378" s="263"/>
      <c r="L378" s="268"/>
      <c r="M378" s="269"/>
      <c r="N378" s="270"/>
      <c r="O378" s="270"/>
      <c r="P378" s="270"/>
      <c r="Q378" s="270"/>
      <c r="R378" s="270"/>
      <c r="S378" s="270"/>
      <c r="T378" s="271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72" t="s">
        <v>201</v>
      </c>
      <c r="AU378" s="272" t="s">
        <v>83</v>
      </c>
      <c r="AV378" s="14" t="s">
        <v>83</v>
      </c>
      <c r="AW378" s="14" t="s">
        <v>30</v>
      </c>
      <c r="AX378" s="14" t="s">
        <v>73</v>
      </c>
      <c r="AY378" s="272" t="s">
        <v>191</v>
      </c>
    </row>
    <row r="379" s="15" customFormat="1">
      <c r="A379" s="15"/>
      <c r="B379" s="273"/>
      <c r="C379" s="274"/>
      <c r="D379" s="248" t="s">
        <v>201</v>
      </c>
      <c r="E379" s="275" t="s">
        <v>1</v>
      </c>
      <c r="F379" s="276" t="s">
        <v>205</v>
      </c>
      <c r="G379" s="274"/>
      <c r="H379" s="277">
        <v>350</v>
      </c>
      <c r="I379" s="278"/>
      <c r="J379" s="274"/>
      <c r="K379" s="274"/>
      <c r="L379" s="279"/>
      <c r="M379" s="280"/>
      <c r="N379" s="281"/>
      <c r="O379" s="281"/>
      <c r="P379" s="281"/>
      <c r="Q379" s="281"/>
      <c r="R379" s="281"/>
      <c r="S379" s="281"/>
      <c r="T379" s="28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83" t="s">
        <v>201</v>
      </c>
      <c r="AU379" s="283" t="s">
        <v>83</v>
      </c>
      <c r="AV379" s="15" t="s">
        <v>198</v>
      </c>
      <c r="AW379" s="15" t="s">
        <v>30</v>
      </c>
      <c r="AX379" s="15" t="s">
        <v>81</v>
      </c>
      <c r="AY379" s="283" t="s">
        <v>191</v>
      </c>
    </row>
    <row r="380" s="2" customFormat="1" ht="21.75" customHeight="1">
      <c r="A380" s="39"/>
      <c r="B380" s="40"/>
      <c r="C380" s="236" t="s">
        <v>498</v>
      </c>
      <c r="D380" s="236" t="s">
        <v>194</v>
      </c>
      <c r="E380" s="237" t="s">
        <v>3411</v>
      </c>
      <c r="F380" s="238" t="s">
        <v>3412</v>
      </c>
      <c r="G380" s="239" t="s">
        <v>197</v>
      </c>
      <c r="H380" s="240">
        <v>22.5</v>
      </c>
      <c r="I380" s="241"/>
      <c r="J380" s="240">
        <f>ROUND(I380*H380,2)</f>
        <v>0</v>
      </c>
      <c r="K380" s="238" t="s">
        <v>275</v>
      </c>
      <c r="L380" s="45"/>
      <c r="M380" s="242" t="s">
        <v>1</v>
      </c>
      <c r="N380" s="243" t="s">
        <v>38</v>
      </c>
      <c r="O380" s="92"/>
      <c r="P380" s="244">
        <f>O380*H380</f>
        <v>0</v>
      </c>
      <c r="Q380" s="244">
        <v>0.00068999999999999997</v>
      </c>
      <c r="R380" s="244">
        <f>Q380*H380</f>
        <v>0.015524999999999999</v>
      </c>
      <c r="S380" s="244">
        <v>0</v>
      </c>
      <c r="T380" s="245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6" t="s">
        <v>198</v>
      </c>
      <c r="AT380" s="246" t="s">
        <v>194</v>
      </c>
      <c r="AU380" s="246" t="s">
        <v>83</v>
      </c>
      <c r="AY380" s="18" t="s">
        <v>191</v>
      </c>
      <c r="BE380" s="247">
        <f>IF(N380="základní",J380,0)</f>
        <v>0</v>
      </c>
      <c r="BF380" s="247">
        <f>IF(N380="snížená",J380,0)</f>
        <v>0</v>
      </c>
      <c r="BG380" s="247">
        <f>IF(N380="zákl. přenesená",J380,0)</f>
        <v>0</v>
      </c>
      <c r="BH380" s="247">
        <f>IF(N380="sníž. přenesená",J380,0)</f>
        <v>0</v>
      </c>
      <c r="BI380" s="247">
        <f>IF(N380="nulová",J380,0)</f>
        <v>0</v>
      </c>
      <c r="BJ380" s="18" t="s">
        <v>81</v>
      </c>
      <c r="BK380" s="247">
        <f>ROUND(I380*H380,2)</f>
        <v>0</v>
      </c>
      <c r="BL380" s="18" t="s">
        <v>198</v>
      </c>
      <c r="BM380" s="246" t="s">
        <v>3413</v>
      </c>
    </row>
    <row r="381" s="2" customFormat="1">
      <c r="A381" s="39"/>
      <c r="B381" s="40"/>
      <c r="C381" s="41"/>
      <c r="D381" s="248" t="s">
        <v>200</v>
      </c>
      <c r="E381" s="41"/>
      <c r="F381" s="249" t="s">
        <v>3412</v>
      </c>
      <c r="G381" s="41"/>
      <c r="H381" s="41"/>
      <c r="I381" s="145"/>
      <c r="J381" s="41"/>
      <c r="K381" s="41"/>
      <c r="L381" s="45"/>
      <c r="M381" s="250"/>
      <c r="N381" s="251"/>
      <c r="O381" s="92"/>
      <c r="P381" s="92"/>
      <c r="Q381" s="92"/>
      <c r="R381" s="92"/>
      <c r="S381" s="92"/>
      <c r="T381" s="93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200</v>
      </c>
      <c r="AU381" s="18" t="s">
        <v>83</v>
      </c>
    </row>
    <row r="382" s="13" customFormat="1">
      <c r="A382" s="13"/>
      <c r="B382" s="252"/>
      <c r="C382" s="253"/>
      <c r="D382" s="248" t="s">
        <v>201</v>
      </c>
      <c r="E382" s="254" t="s">
        <v>1</v>
      </c>
      <c r="F382" s="255" t="s">
        <v>3414</v>
      </c>
      <c r="G382" s="253"/>
      <c r="H382" s="254" t="s">
        <v>1</v>
      </c>
      <c r="I382" s="256"/>
      <c r="J382" s="253"/>
      <c r="K382" s="253"/>
      <c r="L382" s="257"/>
      <c r="M382" s="258"/>
      <c r="N382" s="259"/>
      <c r="O382" s="259"/>
      <c r="P382" s="259"/>
      <c r="Q382" s="259"/>
      <c r="R382" s="259"/>
      <c r="S382" s="259"/>
      <c r="T382" s="26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1" t="s">
        <v>201</v>
      </c>
      <c r="AU382" s="261" t="s">
        <v>83</v>
      </c>
      <c r="AV382" s="13" t="s">
        <v>81</v>
      </c>
      <c r="AW382" s="13" t="s">
        <v>30</v>
      </c>
      <c r="AX382" s="13" t="s">
        <v>73</v>
      </c>
      <c r="AY382" s="261" t="s">
        <v>191</v>
      </c>
    </row>
    <row r="383" s="14" customFormat="1">
      <c r="A383" s="14"/>
      <c r="B383" s="262"/>
      <c r="C383" s="263"/>
      <c r="D383" s="248" t="s">
        <v>201</v>
      </c>
      <c r="E383" s="264" t="s">
        <v>1</v>
      </c>
      <c r="F383" s="265" t="s">
        <v>3415</v>
      </c>
      <c r="G383" s="263"/>
      <c r="H383" s="266">
        <v>22.5</v>
      </c>
      <c r="I383" s="267"/>
      <c r="J383" s="263"/>
      <c r="K383" s="263"/>
      <c r="L383" s="268"/>
      <c r="M383" s="269"/>
      <c r="N383" s="270"/>
      <c r="O383" s="270"/>
      <c r="P383" s="270"/>
      <c r="Q383" s="270"/>
      <c r="R383" s="270"/>
      <c r="S383" s="270"/>
      <c r="T383" s="27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72" t="s">
        <v>201</v>
      </c>
      <c r="AU383" s="272" t="s">
        <v>83</v>
      </c>
      <c r="AV383" s="14" t="s">
        <v>83</v>
      </c>
      <c r="AW383" s="14" t="s">
        <v>30</v>
      </c>
      <c r="AX383" s="14" t="s">
        <v>73</v>
      </c>
      <c r="AY383" s="272" t="s">
        <v>191</v>
      </c>
    </row>
    <row r="384" s="15" customFormat="1">
      <c r="A384" s="15"/>
      <c r="B384" s="273"/>
      <c r="C384" s="274"/>
      <c r="D384" s="248" t="s">
        <v>201</v>
      </c>
      <c r="E384" s="275" t="s">
        <v>1</v>
      </c>
      <c r="F384" s="276" t="s">
        <v>205</v>
      </c>
      <c r="G384" s="274"/>
      <c r="H384" s="277">
        <v>22.5</v>
      </c>
      <c r="I384" s="278"/>
      <c r="J384" s="274"/>
      <c r="K384" s="274"/>
      <c r="L384" s="279"/>
      <c r="M384" s="280"/>
      <c r="N384" s="281"/>
      <c r="O384" s="281"/>
      <c r="P384" s="281"/>
      <c r="Q384" s="281"/>
      <c r="R384" s="281"/>
      <c r="S384" s="281"/>
      <c r="T384" s="282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83" t="s">
        <v>201</v>
      </c>
      <c r="AU384" s="283" t="s">
        <v>83</v>
      </c>
      <c r="AV384" s="15" t="s">
        <v>198</v>
      </c>
      <c r="AW384" s="15" t="s">
        <v>30</v>
      </c>
      <c r="AX384" s="15" t="s">
        <v>81</v>
      </c>
      <c r="AY384" s="283" t="s">
        <v>191</v>
      </c>
    </row>
    <row r="385" s="2" customFormat="1" ht="21.75" customHeight="1">
      <c r="A385" s="39"/>
      <c r="B385" s="40"/>
      <c r="C385" s="236" t="s">
        <v>503</v>
      </c>
      <c r="D385" s="236" t="s">
        <v>194</v>
      </c>
      <c r="E385" s="237" t="s">
        <v>3416</v>
      </c>
      <c r="F385" s="238" t="s">
        <v>3417</v>
      </c>
      <c r="G385" s="239" t="s">
        <v>197</v>
      </c>
      <c r="H385" s="240">
        <v>45</v>
      </c>
      <c r="I385" s="241"/>
      <c r="J385" s="240">
        <f>ROUND(I385*H385,2)</f>
        <v>0</v>
      </c>
      <c r="K385" s="238" t="s">
        <v>275</v>
      </c>
      <c r="L385" s="45"/>
      <c r="M385" s="242" t="s">
        <v>1</v>
      </c>
      <c r="N385" s="243" t="s">
        <v>38</v>
      </c>
      <c r="O385" s="92"/>
      <c r="P385" s="244">
        <f>O385*H385</f>
        <v>0</v>
      </c>
      <c r="Q385" s="244">
        <v>3.0000000000000001E-05</v>
      </c>
      <c r="R385" s="244">
        <f>Q385*H385</f>
        <v>0.0013500000000000001</v>
      </c>
      <c r="S385" s="244">
        <v>0</v>
      </c>
      <c r="T385" s="245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46" t="s">
        <v>198</v>
      </c>
      <c r="AT385" s="246" t="s">
        <v>194</v>
      </c>
      <c r="AU385" s="246" t="s">
        <v>83</v>
      </c>
      <c r="AY385" s="18" t="s">
        <v>191</v>
      </c>
      <c r="BE385" s="247">
        <f>IF(N385="základní",J385,0)</f>
        <v>0</v>
      </c>
      <c r="BF385" s="247">
        <f>IF(N385="snížená",J385,0)</f>
        <v>0</v>
      </c>
      <c r="BG385" s="247">
        <f>IF(N385="zákl. přenesená",J385,0)</f>
        <v>0</v>
      </c>
      <c r="BH385" s="247">
        <f>IF(N385="sníž. přenesená",J385,0)</f>
        <v>0</v>
      </c>
      <c r="BI385" s="247">
        <f>IF(N385="nulová",J385,0)</f>
        <v>0</v>
      </c>
      <c r="BJ385" s="18" t="s">
        <v>81</v>
      </c>
      <c r="BK385" s="247">
        <f>ROUND(I385*H385,2)</f>
        <v>0</v>
      </c>
      <c r="BL385" s="18" t="s">
        <v>198</v>
      </c>
      <c r="BM385" s="246" t="s">
        <v>3418</v>
      </c>
    </row>
    <row r="386" s="2" customFormat="1">
      <c r="A386" s="39"/>
      <c r="B386" s="40"/>
      <c r="C386" s="41"/>
      <c r="D386" s="248" t="s">
        <v>200</v>
      </c>
      <c r="E386" s="41"/>
      <c r="F386" s="249" t="s">
        <v>3417</v>
      </c>
      <c r="G386" s="41"/>
      <c r="H386" s="41"/>
      <c r="I386" s="145"/>
      <c r="J386" s="41"/>
      <c r="K386" s="41"/>
      <c r="L386" s="45"/>
      <c r="M386" s="250"/>
      <c r="N386" s="251"/>
      <c r="O386" s="92"/>
      <c r="P386" s="92"/>
      <c r="Q386" s="92"/>
      <c r="R386" s="92"/>
      <c r="S386" s="92"/>
      <c r="T386" s="93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200</v>
      </c>
      <c r="AU386" s="18" t="s">
        <v>83</v>
      </c>
    </row>
    <row r="387" s="13" customFormat="1">
      <c r="A387" s="13"/>
      <c r="B387" s="252"/>
      <c r="C387" s="253"/>
      <c r="D387" s="248" t="s">
        <v>201</v>
      </c>
      <c r="E387" s="254" t="s">
        <v>1</v>
      </c>
      <c r="F387" s="255" t="s">
        <v>3419</v>
      </c>
      <c r="G387" s="253"/>
      <c r="H387" s="254" t="s">
        <v>1</v>
      </c>
      <c r="I387" s="256"/>
      <c r="J387" s="253"/>
      <c r="K387" s="253"/>
      <c r="L387" s="257"/>
      <c r="M387" s="258"/>
      <c r="N387" s="259"/>
      <c r="O387" s="259"/>
      <c r="P387" s="259"/>
      <c r="Q387" s="259"/>
      <c r="R387" s="259"/>
      <c r="S387" s="259"/>
      <c r="T387" s="26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1" t="s">
        <v>201</v>
      </c>
      <c r="AU387" s="261" t="s">
        <v>83</v>
      </c>
      <c r="AV387" s="13" t="s">
        <v>81</v>
      </c>
      <c r="AW387" s="13" t="s">
        <v>30</v>
      </c>
      <c r="AX387" s="13" t="s">
        <v>73</v>
      </c>
      <c r="AY387" s="261" t="s">
        <v>191</v>
      </c>
    </row>
    <row r="388" s="14" customFormat="1">
      <c r="A388" s="14"/>
      <c r="B388" s="262"/>
      <c r="C388" s="263"/>
      <c r="D388" s="248" t="s">
        <v>201</v>
      </c>
      <c r="E388" s="264" t="s">
        <v>1</v>
      </c>
      <c r="F388" s="265" t="s">
        <v>3420</v>
      </c>
      <c r="G388" s="263"/>
      <c r="H388" s="266">
        <v>45</v>
      </c>
      <c r="I388" s="267"/>
      <c r="J388" s="263"/>
      <c r="K388" s="263"/>
      <c r="L388" s="268"/>
      <c r="M388" s="269"/>
      <c r="N388" s="270"/>
      <c r="O388" s="270"/>
      <c r="P388" s="270"/>
      <c r="Q388" s="270"/>
      <c r="R388" s="270"/>
      <c r="S388" s="270"/>
      <c r="T388" s="271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72" t="s">
        <v>201</v>
      </c>
      <c r="AU388" s="272" t="s">
        <v>83</v>
      </c>
      <c r="AV388" s="14" t="s">
        <v>83</v>
      </c>
      <c r="AW388" s="14" t="s">
        <v>30</v>
      </c>
      <c r="AX388" s="14" t="s">
        <v>73</v>
      </c>
      <c r="AY388" s="272" t="s">
        <v>191</v>
      </c>
    </row>
    <row r="389" s="15" customFormat="1">
      <c r="A389" s="15"/>
      <c r="B389" s="273"/>
      <c r="C389" s="274"/>
      <c r="D389" s="248" t="s">
        <v>201</v>
      </c>
      <c r="E389" s="275" t="s">
        <v>1</v>
      </c>
      <c r="F389" s="276" t="s">
        <v>205</v>
      </c>
      <c r="G389" s="274"/>
      <c r="H389" s="277">
        <v>45</v>
      </c>
      <c r="I389" s="278"/>
      <c r="J389" s="274"/>
      <c r="K389" s="274"/>
      <c r="L389" s="279"/>
      <c r="M389" s="280"/>
      <c r="N389" s="281"/>
      <c r="O389" s="281"/>
      <c r="P389" s="281"/>
      <c r="Q389" s="281"/>
      <c r="R389" s="281"/>
      <c r="S389" s="281"/>
      <c r="T389" s="28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83" t="s">
        <v>201</v>
      </c>
      <c r="AU389" s="283" t="s">
        <v>83</v>
      </c>
      <c r="AV389" s="15" t="s">
        <v>198</v>
      </c>
      <c r="AW389" s="15" t="s">
        <v>30</v>
      </c>
      <c r="AX389" s="15" t="s">
        <v>81</v>
      </c>
      <c r="AY389" s="283" t="s">
        <v>191</v>
      </c>
    </row>
    <row r="390" s="2" customFormat="1" ht="16.5" customHeight="1">
      <c r="A390" s="39"/>
      <c r="B390" s="40"/>
      <c r="C390" s="285" t="s">
        <v>513</v>
      </c>
      <c r="D390" s="285" t="s">
        <v>341</v>
      </c>
      <c r="E390" s="286" t="s">
        <v>3421</v>
      </c>
      <c r="F390" s="287" t="s">
        <v>3422</v>
      </c>
      <c r="G390" s="288" t="s">
        <v>197</v>
      </c>
      <c r="H390" s="289">
        <v>45</v>
      </c>
      <c r="I390" s="290"/>
      <c r="J390" s="289">
        <f>ROUND(I390*H390,2)</f>
        <v>0</v>
      </c>
      <c r="K390" s="287" t="s">
        <v>275</v>
      </c>
      <c r="L390" s="291"/>
      <c r="M390" s="292" t="s">
        <v>1</v>
      </c>
      <c r="N390" s="293" t="s">
        <v>38</v>
      </c>
      <c r="O390" s="92"/>
      <c r="P390" s="244">
        <f>O390*H390</f>
        <v>0</v>
      </c>
      <c r="Q390" s="244">
        <v>0.00050000000000000001</v>
      </c>
      <c r="R390" s="244">
        <f>Q390*H390</f>
        <v>0.022499999999999999</v>
      </c>
      <c r="S390" s="244">
        <v>0</v>
      </c>
      <c r="T390" s="245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6" t="s">
        <v>255</v>
      </c>
      <c r="AT390" s="246" t="s">
        <v>341</v>
      </c>
      <c r="AU390" s="246" t="s">
        <v>83</v>
      </c>
      <c r="AY390" s="18" t="s">
        <v>191</v>
      </c>
      <c r="BE390" s="247">
        <f>IF(N390="základní",J390,0)</f>
        <v>0</v>
      </c>
      <c r="BF390" s="247">
        <f>IF(N390="snížená",J390,0)</f>
        <v>0</v>
      </c>
      <c r="BG390" s="247">
        <f>IF(N390="zákl. přenesená",J390,0)</f>
        <v>0</v>
      </c>
      <c r="BH390" s="247">
        <f>IF(N390="sníž. přenesená",J390,0)</f>
        <v>0</v>
      </c>
      <c r="BI390" s="247">
        <f>IF(N390="nulová",J390,0)</f>
        <v>0</v>
      </c>
      <c r="BJ390" s="18" t="s">
        <v>81</v>
      </c>
      <c r="BK390" s="247">
        <f>ROUND(I390*H390,2)</f>
        <v>0</v>
      </c>
      <c r="BL390" s="18" t="s">
        <v>198</v>
      </c>
      <c r="BM390" s="246" t="s">
        <v>3423</v>
      </c>
    </row>
    <row r="391" s="2" customFormat="1">
      <c r="A391" s="39"/>
      <c r="B391" s="40"/>
      <c r="C391" s="41"/>
      <c r="D391" s="248" t="s">
        <v>200</v>
      </c>
      <c r="E391" s="41"/>
      <c r="F391" s="249" t="s">
        <v>3422</v>
      </c>
      <c r="G391" s="41"/>
      <c r="H391" s="41"/>
      <c r="I391" s="145"/>
      <c r="J391" s="41"/>
      <c r="K391" s="41"/>
      <c r="L391" s="45"/>
      <c r="M391" s="250"/>
      <c r="N391" s="251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200</v>
      </c>
      <c r="AU391" s="18" t="s">
        <v>83</v>
      </c>
    </row>
    <row r="392" s="13" customFormat="1">
      <c r="A392" s="13"/>
      <c r="B392" s="252"/>
      <c r="C392" s="253"/>
      <c r="D392" s="248" t="s">
        <v>201</v>
      </c>
      <c r="E392" s="254" t="s">
        <v>1</v>
      </c>
      <c r="F392" s="255" t="s">
        <v>3424</v>
      </c>
      <c r="G392" s="253"/>
      <c r="H392" s="254" t="s">
        <v>1</v>
      </c>
      <c r="I392" s="256"/>
      <c r="J392" s="253"/>
      <c r="K392" s="253"/>
      <c r="L392" s="257"/>
      <c r="M392" s="258"/>
      <c r="N392" s="259"/>
      <c r="O392" s="259"/>
      <c r="P392" s="259"/>
      <c r="Q392" s="259"/>
      <c r="R392" s="259"/>
      <c r="S392" s="259"/>
      <c r="T392" s="26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1" t="s">
        <v>201</v>
      </c>
      <c r="AU392" s="261" t="s">
        <v>83</v>
      </c>
      <c r="AV392" s="13" t="s">
        <v>81</v>
      </c>
      <c r="AW392" s="13" t="s">
        <v>30</v>
      </c>
      <c r="AX392" s="13" t="s">
        <v>73</v>
      </c>
      <c r="AY392" s="261" t="s">
        <v>191</v>
      </c>
    </row>
    <row r="393" s="14" customFormat="1">
      <c r="A393" s="14"/>
      <c r="B393" s="262"/>
      <c r="C393" s="263"/>
      <c r="D393" s="248" t="s">
        <v>201</v>
      </c>
      <c r="E393" s="264" t="s">
        <v>1</v>
      </c>
      <c r="F393" s="265" t="s">
        <v>3420</v>
      </c>
      <c r="G393" s="263"/>
      <c r="H393" s="266">
        <v>45</v>
      </c>
      <c r="I393" s="267"/>
      <c r="J393" s="263"/>
      <c r="K393" s="263"/>
      <c r="L393" s="268"/>
      <c r="M393" s="269"/>
      <c r="N393" s="270"/>
      <c r="O393" s="270"/>
      <c r="P393" s="270"/>
      <c r="Q393" s="270"/>
      <c r="R393" s="270"/>
      <c r="S393" s="270"/>
      <c r="T393" s="271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72" t="s">
        <v>201</v>
      </c>
      <c r="AU393" s="272" t="s">
        <v>83</v>
      </c>
      <c r="AV393" s="14" t="s">
        <v>83</v>
      </c>
      <c r="AW393" s="14" t="s">
        <v>30</v>
      </c>
      <c r="AX393" s="14" t="s">
        <v>73</v>
      </c>
      <c r="AY393" s="272" t="s">
        <v>191</v>
      </c>
    </row>
    <row r="394" s="15" customFormat="1">
      <c r="A394" s="15"/>
      <c r="B394" s="273"/>
      <c r="C394" s="274"/>
      <c r="D394" s="248" t="s">
        <v>201</v>
      </c>
      <c r="E394" s="275" t="s">
        <v>1</v>
      </c>
      <c r="F394" s="276" t="s">
        <v>205</v>
      </c>
      <c r="G394" s="274"/>
      <c r="H394" s="277">
        <v>45</v>
      </c>
      <c r="I394" s="278"/>
      <c r="J394" s="274"/>
      <c r="K394" s="274"/>
      <c r="L394" s="279"/>
      <c r="M394" s="280"/>
      <c r="N394" s="281"/>
      <c r="O394" s="281"/>
      <c r="P394" s="281"/>
      <c r="Q394" s="281"/>
      <c r="R394" s="281"/>
      <c r="S394" s="281"/>
      <c r="T394" s="282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83" t="s">
        <v>201</v>
      </c>
      <c r="AU394" s="283" t="s">
        <v>83</v>
      </c>
      <c r="AV394" s="15" t="s">
        <v>198</v>
      </c>
      <c r="AW394" s="15" t="s">
        <v>30</v>
      </c>
      <c r="AX394" s="15" t="s">
        <v>81</v>
      </c>
      <c r="AY394" s="283" t="s">
        <v>191</v>
      </c>
    </row>
    <row r="395" s="2" customFormat="1" ht="21.75" customHeight="1">
      <c r="A395" s="39"/>
      <c r="B395" s="40"/>
      <c r="C395" s="236" t="s">
        <v>519</v>
      </c>
      <c r="D395" s="236" t="s">
        <v>194</v>
      </c>
      <c r="E395" s="237" t="s">
        <v>3425</v>
      </c>
      <c r="F395" s="238" t="s">
        <v>3426</v>
      </c>
      <c r="G395" s="239" t="s">
        <v>413</v>
      </c>
      <c r="H395" s="240">
        <v>50</v>
      </c>
      <c r="I395" s="241"/>
      <c r="J395" s="240">
        <f>ROUND(I395*H395,2)</f>
        <v>0</v>
      </c>
      <c r="K395" s="238" t="s">
        <v>1</v>
      </c>
      <c r="L395" s="45"/>
      <c r="M395" s="242" t="s">
        <v>1</v>
      </c>
      <c r="N395" s="243" t="s">
        <v>38</v>
      </c>
      <c r="O395" s="92"/>
      <c r="P395" s="244">
        <f>O395*H395</f>
        <v>0</v>
      </c>
      <c r="Q395" s="244">
        <v>0</v>
      </c>
      <c r="R395" s="244">
        <f>Q395*H395</f>
        <v>0</v>
      </c>
      <c r="S395" s="244">
        <v>0</v>
      </c>
      <c r="T395" s="245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46" t="s">
        <v>198</v>
      </c>
      <c r="AT395" s="246" t="s">
        <v>194</v>
      </c>
      <c r="AU395" s="246" t="s">
        <v>83</v>
      </c>
      <c r="AY395" s="18" t="s">
        <v>191</v>
      </c>
      <c r="BE395" s="247">
        <f>IF(N395="základní",J395,0)</f>
        <v>0</v>
      </c>
      <c r="BF395" s="247">
        <f>IF(N395="snížená",J395,0)</f>
        <v>0</v>
      </c>
      <c r="BG395" s="247">
        <f>IF(N395="zákl. přenesená",J395,0)</f>
        <v>0</v>
      </c>
      <c r="BH395" s="247">
        <f>IF(N395="sníž. přenesená",J395,0)</f>
        <v>0</v>
      </c>
      <c r="BI395" s="247">
        <f>IF(N395="nulová",J395,0)</f>
        <v>0</v>
      </c>
      <c r="BJ395" s="18" t="s">
        <v>81</v>
      </c>
      <c r="BK395" s="247">
        <f>ROUND(I395*H395,2)</f>
        <v>0</v>
      </c>
      <c r="BL395" s="18" t="s">
        <v>198</v>
      </c>
      <c r="BM395" s="246" t="s">
        <v>3427</v>
      </c>
    </row>
    <row r="396" s="2" customFormat="1">
      <c r="A396" s="39"/>
      <c r="B396" s="40"/>
      <c r="C396" s="41"/>
      <c r="D396" s="248" t="s">
        <v>200</v>
      </c>
      <c r="E396" s="41"/>
      <c r="F396" s="249" t="s">
        <v>3426</v>
      </c>
      <c r="G396" s="41"/>
      <c r="H396" s="41"/>
      <c r="I396" s="145"/>
      <c r="J396" s="41"/>
      <c r="K396" s="41"/>
      <c r="L396" s="45"/>
      <c r="M396" s="250"/>
      <c r="N396" s="251"/>
      <c r="O396" s="92"/>
      <c r="P396" s="92"/>
      <c r="Q396" s="92"/>
      <c r="R396" s="92"/>
      <c r="S396" s="92"/>
      <c r="T396" s="93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200</v>
      </c>
      <c r="AU396" s="18" t="s">
        <v>83</v>
      </c>
    </row>
    <row r="397" s="13" customFormat="1">
      <c r="A397" s="13"/>
      <c r="B397" s="252"/>
      <c r="C397" s="253"/>
      <c r="D397" s="248" t="s">
        <v>201</v>
      </c>
      <c r="E397" s="254" t="s">
        <v>1</v>
      </c>
      <c r="F397" s="255" t="s">
        <v>3428</v>
      </c>
      <c r="G397" s="253"/>
      <c r="H397" s="254" t="s">
        <v>1</v>
      </c>
      <c r="I397" s="256"/>
      <c r="J397" s="253"/>
      <c r="K397" s="253"/>
      <c r="L397" s="257"/>
      <c r="M397" s="258"/>
      <c r="N397" s="259"/>
      <c r="O397" s="259"/>
      <c r="P397" s="259"/>
      <c r="Q397" s="259"/>
      <c r="R397" s="259"/>
      <c r="S397" s="259"/>
      <c r="T397" s="26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1" t="s">
        <v>201</v>
      </c>
      <c r="AU397" s="261" t="s">
        <v>83</v>
      </c>
      <c r="AV397" s="13" t="s">
        <v>81</v>
      </c>
      <c r="AW397" s="13" t="s">
        <v>30</v>
      </c>
      <c r="AX397" s="13" t="s">
        <v>73</v>
      </c>
      <c r="AY397" s="261" t="s">
        <v>191</v>
      </c>
    </row>
    <row r="398" s="14" customFormat="1">
      <c r="A398" s="14"/>
      <c r="B398" s="262"/>
      <c r="C398" s="263"/>
      <c r="D398" s="248" t="s">
        <v>201</v>
      </c>
      <c r="E398" s="264" t="s">
        <v>1</v>
      </c>
      <c r="F398" s="265" t="s">
        <v>576</v>
      </c>
      <c r="G398" s="263"/>
      <c r="H398" s="266">
        <v>50</v>
      </c>
      <c r="I398" s="267"/>
      <c r="J398" s="263"/>
      <c r="K398" s="263"/>
      <c r="L398" s="268"/>
      <c r="M398" s="269"/>
      <c r="N398" s="270"/>
      <c r="O398" s="270"/>
      <c r="P398" s="270"/>
      <c r="Q398" s="270"/>
      <c r="R398" s="270"/>
      <c r="S398" s="270"/>
      <c r="T398" s="27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72" t="s">
        <v>201</v>
      </c>
      <c r="AU398" s="272" t="s">
        <v>83</v>
      </c>
      <c r="AV398" s="14" t="s">
        <v>83</v>
      </c>
      <c r="AW398" s="14" t="s">
        <v>30</v>
      </c>
      <c r="AX398" s="14" t="s">
        <v>73</v>
      </c>
      <c r="AY398" s="272" t="s">
        <v>191</v>
      </c>
    </row>
    <row r="399" s="15" customFormat="1">
      <c r="A399" s="15"/>
      <c r="B399" s="273"/>
      <c r="C399" s="274"/>
      <c r="D399" s="248" t="s">
        <v>201</v>
      </c>
      <c r="E399" s="275" t="s">
        <v>1</v>
      </c>
      <c r="F399" s="276" t="s">
        <v>205</v>
      </c>
      <c r="G399" s="274"/>
      <c r="H399" s="277">
        <v>50</v>
      </c>
      <c r="I399" s="278"/>
      <c r="J399" s="274"/>
      <c r="K399" s="274"/>
      <c r="L399" s="279"/>
      <c r="M399" s="280"/>
      <c r="N399" s="281"/>
      <c r="O399" s="281"/>
      <c r="P399" s="281"/>
      <c r="Q399" s="281"/>
      <c r="R399" s="281"/>
      <c r="S399" s="281"/>
      <c r="T399" s="28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83" t="s">
        <v>201</v>
      </c>
      <c r="AU399" s="283" t="s">
        <v>83</v>
      </c>
      <c r="AV399" s="15" t="s">
        <v>198</v>
      </c>
      <c r="AW399" s="15" t="s">
        <v>30</v>
      </c>
      <c r="AX399" s="15" t="s">
        <v>81</v>
      </c>
      <c r="AY399" s="283" t="s">
        <v>191</v>
      </c>
    </row>
    <row r="400" s="2" customFormat="1" ht="21.75" customHeight="1">
      <c r="A400" s="39"/>
      <c r="B400" s="40"/>
      <c r="C400" s="236" t="s">
        <v>530</v>
      </c>
      <c r="D400" s="236" t="s">
        <v>194</v>
      </c>
      <c r="E400" s="237" t="s">
        <v>300</v>
      </c>
      <c r="F400" s="238" t="s">
        <v>301</v>
      </c>
      <c r="G400" s="239" t="s">
        <v>197</v>
      </c>
      <c r="H400" s="240">
        <v>1095.9000000000001</v>
      </c>
      <c r="I400" s="241"/>
      <c r="J400" s="240">
        <f>ROUND(I400*H400,2)</f>
        <v>0</v>
      </c>
      <c r="K400" s="238" t="s">
        <v>275</v>
      </c>
      <c r="L400" s="45"/>
      <c r="M400" s="242" t="s">
        <v>1</v>
      </c>
      <c r="N400" s="243" t="s">
        <v>38</v>
      </c>
      <c r="O400" s="92"/>
      <c r="P400" s="244">
        <f>O400*H400</f>
        <v>0</v>
      </c>
      <c r="Q400" s="244">
        <v>0.00010000000000000001</v>
      </c>
      <c r="R400" s="244">
        <f>Q400*H400</f>
        <v>0.10959000000000002</v>
      </c>
      <c r="S400" s="244">
        <v>0</v>
      </c>
      <c r="T400" s="245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46" t="s">
        <v>198</v>
      </c>
      <c r="AT400" s="246" t="s">
        <v>194</v>
      </c>
      <c r="AU400" s="246" t="s">
        <v>83</v>
      </c>
      <c r="AY400" s="18" t="s">
        <v>191</v>
      </c>
      <c r="BE400" s="247">
        <f>IF(N400="základní",J400,0)</f>
        <v>0</v>
      </c>
      <c r="BF400" s="247">
        <f>IF(N400="snížená",J400,0)</f>
        <v>0</v>
      </c>
      <c r="BG400" s="247">
        <f>IF(N400="zákl. přenesená",J400,0)</f>
        <v>0</v>
      </c>
      <c r="BH400" s="247">
        <f>IF(N400="sníž. přenesená",J400,0)</f>
        <v>0</v>
      </c>
      <c r="BI400" s="247">
        <f>IF(N400="nulová",J400,0)</f>
        <v>0</v>
      </c>
      <c r="BJ400" s="18" t="s">
        <v>81</v>
      </c>
      <c r="BK400" s="247">
        <f>ROUND(I400*H400,2)</f>
        <v>0</v>
      </c>
      <c r="BL400" s="18" t="s">
        <v>198</v>
      </c>
      <c r="BM400" s="246" t="s">
        <v>3429</v>
      </c>
    </row>
    <row r="401" s="2" customFormat="1">
      <c r="A401" s="39"/>
      <c r="B401" s="40"/>
      <c r="C401" s="41"/>
      <c r="D401" s="248" t="s">
        <v>200</v>
      </c>
      <c r="E401" s="41"/>
      <c r="F401" s="249" t="s">
        <v>301</v>
      </c>
      <c r="G401" s="41"/>
      <c r="H401" s="41"/>
      <c r="I401" s="145"/>
      <c r="J401" s="41"/>
      <c r="K401" s="41"/>
      <c r="L401" s="45"/>
      <c r="M401" s="250"/>
      <c r="N401" s="251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200</v>
      </c>
      <c r="AU401" s="18" t="s">
        <v>83</v>
      </c>
    </row>
    <row r="402" s="13" customFormat="1">
      <c r="A402" s="13"/>
      <c r="B402" s="252"/>
      <c r="C402" s="253"/>
      <c r="D402" s="248" t="s">
        <v>201</v>
      </c>
      <c r="E402" s="254" t="s">
        <v>1</v>
      </c>
      <c r="F402" s="255" t="s">
        <v>3430</v>
      </c>
      <c r="G402" s="253"/>
      <c r="H402" s="254" t="s">
        <v>1</v>
      </c>
      <c r="I402" s="256"/>
      <c r="J402" s="253"/>
      <c r="K402" s="253"/>
      <c r="L402" s="257"/>
      <c r="M402" s="258"/>
      <c r="N402" s="259"/>
      <c r="O402" s="259"/>
      <c r="P402" s="259"/>
      <c r="Q402" s="259"/>
      <c r="R402" s="259"/>
      <c r="S402" s="259"/>
      <c r="T402" s="26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1" t="s">
        <v>201</v>
      </c>
      <c r="AU402" s="261" t="s">
        <v>83</v>
      </c>
      <c r="AV402" s="13" t="s">
        <v>81</v>
      </c>
      <c r="AW402" s="13" t="s">
        <v>30</v>
      </c>
      <c r="AX402" s="13" t="s">
        <v>73</v>
      </c>
      <c r="AY402" s="261" t="s">
        <v>191</v>
      </c>
    </row>
    <row r="403" s="13" customFormat="1">
      <c r="A403" s="13"/>
      <c r="B403" s="252"/>
      <c r="C403" s="253"/>
      <c r="D403" s="248" t="s">
        <v>201</v>
      </c>
      <c r="E403" s="254" t="s">
        <v>1</v>
      </c>
      <c r="F403" s="255" t="s">
        <v>3431</v>
      </c>
      <c r="G403" s="253"/>
      <c r="H403" s="254" t="s">
        <v>1</v>
      </c>
      <c r="I403" s="256"/>
      <c r="J403" s="253"/>
      <c r="K403" s="253"/>
      <c r="L403" s="257"/>
      <c r="M403" s="258"/>
      <c r="N403" s="259"/>
      <c r="O403" s="259"/>
      <c r="P403" s="259"/>
      <c r="Q403" s="259"/>
      <c r="R403" s="259"/>
      <c r="S403" s="259"/>
      <c r="T403" s="26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1" t="s">
        <v>201</v>
      </c>
      <c r="AU403" s="261" t="s">
        <v>83</v>
      </c>
      <c r="AV403" s="13" t="s">
        <v>81</v>
      </c>
      <c r="AW403" s="13" t="s">
        <v>30</v>
      </c>
      <c r="AX403" s="13" t="s">
        <v>73</v>
      </c>
      <c r="AY403" s="261" t="s">
        <v>191</v>
      </c>
    </row>
    <row r="404" s="14" customFormat="1">
      <c r="A404" s="14"/>
      <c r="B404" s="262"/>
      <c r="C404" s="263"/>
      <c r="D404" s="248" t="s">
        <v>201</v>
      </c>
      <c r="E404" s="264" t="s">
        <v>1</v>
      </c>
      <c r="F404" s="265" t="s">
        <v>3432</v>
      </c>
      <c r="G404" s="263"/>
      <c r="H404" s="266">
        <v>111.5</v>
      </c>
      <c r="I404" s="267"/>
      <c r="J404" s="263"/>
      <c r="K404" s="263"/>
      <c r="L404" s="268"/>
      <c r="M404" s="269"/>
      <c r="N404" s="270"/>
      <c r="O404" s="270"/>
      <c r="P404" s="270"/>
      <c r="Q404" s="270"/>
      <c r="R404" s="270"/>
      <c r="S404" s="270"/>
      <c r="T404" s="27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72" t="s">
        <v>201</v>
      </c>
      <c r="AU404" s="272" t="s">
        <v>83</v>
      </c>
      <c r="AV404" s="14" t="s">
        <v>83</v>
      </c>
      <c r="AW404" s="14" t="s">
        <v>30</v>
      </c>
      <c r="AX404" s="14" t="s">
        <v>73</v>
      </c>
      <c r="AY404" s="272" t="s">
        <v>191</v>
      </c>
    </row>
    <row r="405" s="13" customFormat="1">
      <c r="A405" s="13"/>
      <c r="B405" s="252"/>
      <c r="C405" s="253"/>
      <c r="D405" s="248" t="s">
        <v>201</v>
      </c>
      <c r="E405" s="254" t="s">
        <v>1</v>
      </c>
      <c r="F405" s="255" t="s">
        <v>3433</v>
      </c>
      <c r="G405" s="253"/>
      <c r="H405" s="254" t="s">
        <v>1</v>
      </c>
      <c r="I405" s="256"/>
      <c r="J405" s="253"/>
      <c r="K405" s="253"/>
      <c r="L405" s="257"/>
      <c r="M405" s="258"/>
      <c r="N405" s="259"/>
      <c r="O405" s="259"/>
      <c r="P405" s="259"/>
      <c r="Q405" s="259"/>
      <c r="R405" s="259"/>
      <c r="S405" s="259"/>
      <c r="T405" s="260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61" t="s">
        <v>201</v>
      </c>
      <c r="AU405" s="261" t="s">
        <v>83</v>
      </c>
      <c r="AV405" s="13" t="s">
        <v>81</v>
      </c>
      <c r="AW405" s="13" t="s">
        <v>30</v>
      </c>
      <c r="AX405" s="13" t="s">
        <v>73</v>
      </c>
      <c r="AY405" s="261" t="s">
        <v>191</v>
      </c>
    </row>
    <row r="406" s="13" customFormat="1">
      <c r="A406" s="13"/>
      <c r="B406" s="252"/>
      <c r="C406" s="253"/>
      <c r="D406" s="248" t="s">
        <v>201</v>
      </c>
      <c r="E406" s="254" t="s">
        <v>1</v>
      </c>
      <c r="F406" s="255" t="s">
        <v>3431</v>
      </c>
      <c r="G406" s="253"/>
      <c r="H406" s="254" t="s">
        <v>1</v>
      </c>
      <c r="I406" s="256"/>
      <c r="J406" s="253"/>
      <c r="K406" s="253"/>
      <c r="L406" s="257"/>
      <c r="M406" s="258"/>
      <c r="N406" s="259"/>
      <c r="O406" s="259"/>
      <c r="P406" s="259"/>
      <c r="Q406" s="259"/>
      <c r="R406" s="259"/>
      <c r="S406" s="259"/>
      <c r="T406" s="26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1" t="s">
        <v>201</v>
      </c>
      <c r="AU406" s="261" t="s">
        <v>83</v>
      </c>
      <c r="AV406" s="13" t="s">
        <v>81</v>
      </c>
      <c r="AW406" s="13" t="s">
        <v>30</v>
      </c>
      <c r="AX406" s="13" t="s">
        <v>73</v>
      </c>
      <c r="AY406" s="261" t="s">
        <v>191</v>
      </c>
    </row>
    <row r="407" s="14" customFormat="1">
      <c r="A407" s="14"/>
      <c r="B407" s="262"/>
      <c r="C407" s="263"/>
      <c r="D407" s="248" t="s">
        <v>201</v>
      </c>
      <c r="E407" s="264" t="s">
        <v>1</v>
      </c>
      <c r="F407" s="265" t="s">
        <v>3339</v>
      </c>
      <c r="G407" s="263"/>
      <c r="H407" s="266">
        <v>984.39999999999998</v>
      </c>
      <c r="I407" s="267"/>
      <c r="J407" s="263"/>
      <c r="K407" s="263"/>
      <c r="L407" s="268"/>
      <c r="M407" s="269"/>
      <c r="N407" s="270"/>
      <c r="O407" s="270"/>
      <c r="P407" s="270"/>
      <c r="Q407" s="270"/>
      <c r="R407" s="270"/>
      <c r="S407" s="270"/>
      <c r="T407" s="27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72" t="s">
        <v>201</v>
      </c>
      <c r="AU407" s="272" t="s">
        <v>83</v>
      </c>
      <c r="AV407" s="14" t="s">
        <v>83</v>
      </c>
      <c r="AW407" s="14" t="s">
        <v>30</v>
      </c>
      <c r="AX407" s="14" t="s">
        <v>73</v>
      </c>
      <c r="AY407" s="272" t="s">
        <v>191</v>
      </c>
    </row>
    <row r="408" s="15" customFormat="1">
      <c r="A408" s="15"/>
      <c r="B408" s="273"/>
      <c r="C408" s="274"/>
      <c r="D408" s="248" t="s">
        <v>201</v>
      </c>
      <c r="E408" s="275" t="s">
        <v>1</v>
      </c>
      <c r="F408" s="276" t="s">
        <v>205</v>
      </c>
      <c r="G408" s="274"/>
      <c r="H408" s="277">
        <v>1095.9000000000001</v>
      </c>
      <c r="I408" s="278"/>
      <c r="J408" s="274"/>
      <c r="K408" s="274"/>
      <c r="L408" s="279"/>
      <c r="M408" s="280"/>
      <c r="N408" s="281"/>
      <c r="O408" s="281"/>
      <c r="P408" s="281"/>
      <c r="Q408" s="281"/>
      <c r="R408" s="281"/>
      <c r="S408" s="281"/>
      <c r="T408" s="282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83" t="s">
        <v>201</v>
      </c>
      <c r="AU408" s="283" t="s">
        <v>83</v>
      </c>
      <c r="AV408" s="15" t="s">
        <v>198</v>
      </c>
      <c r="AW408" s="15" t="s">
        <v>30</v>
      </c>
      <c r="AX408" s="15" t="s">
        <v>81</v>
      </c>
      <c r="AY408" s="283" t="s">
        <v>191</v>
      </c>
    </row>
    <row r="409" s="2" customFormat="1" ht="16.5" customHeight="1">
      <c r="A409" s="39"/>
      <c r="B409" s="40"/>
      <c r="C409" s="285" t="s">
        <v>534</v>
      </c>
      <c r="D409" s="285" t="s">
        <v>341</v>
      </c>
      <c r="E409" s="286" t="s">
        <v>342</v>
      </c>
      <c r="F409" s="287" t="s">
        <v>343</v>
      </c>
      <c r="G409" s="288" t="s">
        <v>197</v>
      </c>
      <c r="H409" s="289">
        <v>1205.49</v>
      </c>
      <c r="I409" s="290"/>
      <c r="J409" s="289">
        <f>ROUND(I409*H409,2)</f>
        <v>0</v>
      </c>
      <c r="K409" s="287" t="s">
        <v>1</v>
      </c>
      <c r="L409" s="291"/>
      <c r="M409" s="292" t="s">
        <v>1</v>
      </c>
      <c r="N409" s="293" t="s">
        <v>38</v>
      </c>
      <c r="O409" s="92"/>
      <c r="P409" s="244">
        <f>O409*H409</f>
        <v>0</v>
      </c>
      <c r="Q409" s="244">
        <v>0.00031</v>
      </c>
      <c r="R409" s="244">
        <f>Q409*H409</f>
        <v>0.37370189999999998</v>
      </c>
      <c r="S409" s="244">
        <v>0</v>
      </c>
      <c r="T409" s="245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6" t="s">
        <v>255</v>
      </c>
      <c r="AT409" s="246" t="s">
        <v>341</v>
      </c>
      <c r="AU409" s="246" t="s">
        <v>83</v>
      </c>
      <c r="AY409" s="18" t="s">
        <v>191</v>
      </c>
      <c r="BE409" s="247">
        <f>IF(N409="základní",J409,0)</f>
        <v>0</v>
      </c>
      <c r="BF409" s="247">
        <f>IF(N409="snížená",J409,0)</f>
        <v>0</v>
      </c>
      <c r="BG409" s="247">
        <f>IF(N409="zákl. přenesená",J409,0)</f>
        <v>0</v>
      </c>
      <c r="BH409" s="247">
        <f>IF(N409="sníž. přenesená",J409,0)</f>
        <v>0</v>
      </c>
      <c r="BI409" s="247">
        <f>IF(N409="nulová",J409,0)</f>
        <v>0</v>
      </c>
      <c r="BJ409" s="18" t="s">
        <v>81</v>
      </c>
      <c r="BK409" s="247">
        <f>ROUND(I409*H409,2)</f>
        <v>0</v>
      </c>
      <c r="BL409" s="18" t="s">
        <v>198</v>
      </c>
      <c r="BM409" s="246" t="s">
        <v>3434</v>
      </c>
    </row>
    <row r="410" s="2" customFormat="1">
      <c r="A410" s="39"/>
      <c r="B410" s="40"/>
      <c r="C410" s="41"/>
      <c r="D410" s="248" t="s">
        <v>200</v>
      </c>
      <c r="E410" s="41"/>
      <c r="F410" s="249" t="s">
        <v>343</v>
      </c>
      <c r="G410" s="41"/>
      <c r="H410" s="41"/>
      <c r="I410" s="145"/>
      <c r="J410" s="41"/>
      <c r="K410" s="41"/>
      <c r="L410" s="45"/>
      <c r="M410" s="250"/>
      <c r="N410" s="251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200</v>
      </c>
      <c r="AU410" s="18" t="s">
        <v>83</v>
      </c>
    </row>
    <row r="411" s="13" customFormat="1">
      <c r="A411" s="13"/>
      <c r="B411" s="252"/>
      <c r="C411" s="253"/>
      <c r="D411" s="248" t="s">
        <v>201</v>
      </c>
      <c r="E411" s="254" t="s">
        <v>1</v>
      </c>
      <c r="F411" s="255" t="s">
        <v>3430</v>
      </c>
      <c r="G411" s="253"/>
      <c r="H411" s="254" t="s">
        <v>1</v>
      </c>
      <c r="I411" s="256"/>
      <c r="J411" s="253"/>
      <c r="K411" s="253"/>
      <c r="L411" s="257"/>
      <c r="M411" s="258"/>
      <c r="N411" s="259"/>
      <c r="O411" s="259"/>
      <c r="P411" s="259"/>
      <c r="Q411" s="259"/>
      <c r="R411" s="259"/>
      <c r="S411" s="259"/>
      <c r="T411" s="26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1" t="s">
        <v>201</v>
      </c>
      <c r="AU411" s="261" t="s">
        <v>83</v>
      </c>
      <c r="AV411" s="13" t="s">
        <v>81</v>
      </c>
      <c r="AW411" s="13" t="s">
        <v>30</v>
      </c>
      <c r="AX411" s="13" t="s">
        <v>73</v>
      </c>
      <c r="AY411" s="261" t="s">
        <v>191</v>
      </c>
    </row>
    <row r="412" s="13" customFormat="1">
      <c r="A412" s="13"/>
      <c r="B412" s="252"/>
      <c r="C412" s="253"/>
      <c r="D412" s="248" t="s">
        <v>201</v>
      </c>
      <c r="E412" s="254" t="s">
        <v>1</v>
      </c>
      <c r="F412" s="255" t="s">
        <v>3435</v>
      </c>
      <c r="G412" s="253"/>
      <c r="H412" s="254" t="s">
        <v>1</v>
      </c>
      <c r="I412" s="256"/>
      <c r="J412" s="253"/>
      <c r="K412" s="253"/>
      <c r="L412" s="257"/>
      <c r="M412" s="258"/>
      <c r="N412" s="259"/>
      <c r="O412" s="259"/>
      <c r="P412" s="259"/>
      <c r="Q412" s="259"/>
      <c r="R412" s="259"/>
      <c r="S412" s="259"/>
      <c r="T412" s="26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1" t="s">
        <v>201</v>
      </c>
      <c r="AU412" s="261" t="s">
        <v>83</v>
      </c>
      <c r="AV412" s="13" t="s">
        <v>81</v>
      </c>
      <c r="AW412" s="13" t="s">
        <v>30</v>
      </c>
      <c r="AX412" s="13" t="s">
        <v>73</v>
      </c>
      <c r="AY412" s="261" t="s">
        <v>191</v>
      </c>
    </row>
    <row r="413" s="14" customFormat="1">
      <c r="A413" s="14"/>
      <c r="B413" s="262"/>
      <c r="C413" s="263"/>
      <c r="D413" s="248" t="s">
        <v>201</v>
      </c>
      <c r="E413" s="264" t="s">
        <v>1</v>
      </c>
      <c r="F413" s="265" t="s">
        <v>3436</v>
      </c>
      <c r="G413" s="263"/>
      <c r="H413" s="266">
        <v>122.65000000000001</v>
      </c>
      <c r="I413" s="267"/>
      <c r="J413" s="263"/>
      <c r="K413" s="263"/>
      <c r="L413" s="268"/>
      <c r="M413" s="269"/>
      <c r="N413" s="270"/>
      <c r="O413" s="270"/>
      <c r="P413" s="270"/>
      <c r="Q413" s="270"/>
      <c r="R413" s="270"/>
      <c r="S413" s="270"/>
      <c r="T413" s="27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72" t="s">
        <v>201</v>
      </c>
      <c r="AU413" s="272" t="s">
        <v>83</v>
      </c>
      <c r="AV413" s="14" t="s">
        <v>83</v>
      </c>
      <c r="AW413" s="14" t="s">
        <v>30</v>
      </c>
      <c r="AX413" s="14" t="s">
        <v>73</v>
      </c>
      <c r="AY413" s="272" t="s">
        <v>191</v>
      </c>
    </row>
    <row r="414" s="13" customFormat="1">
      <c r="A414" s="13"/>
      <c r="B414" s="252"/>
      <c r="C414" s="253"/>
      <c r="D414" s="248" t="s">
        <v>201</v>
      </c>
      <c r="E414" s="254" t="s">
        <v>1</v>
      </c>
      <c r="F414" s="255" t="s">
        <v>3433</v>
      </c>
      <c r="G414" s="253"/>
      <c r="H414" s="254" t="s">
        <v>1</v>
      </c>
      <c r="I414" s="256"/>
      <c r="J414" s="253"/>
      <c r="K414" s="253"/>
      <c r="L414" s="257"/>
      <c r="M414" s="258"/>
      <c r="N414" s="259"/>
      <c r="O414" s="259"/>
      <c r="P414" s="259"/>
      <c r="Q414" s="259"/>
      <c r="R414" s="259"/>
      <c r="S414" s="259"/>
      <c r="T414" s="26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1" t="s">
        <v>201</v>
      </c>
      <c r="AU414" s="261" t="s">
        <v>83</v>
      </c>
      <c r="AV414" s="13" t="s">
        <v>81</v>
      </c>
      <c r="AW414" s="13" t="s">
        <v>30</v>
      </c>
      <c r="AX414" s="13" t="s">
        <v>73</v>
      </c>
      <c r="AY414" s="261" t="s">
        <v>191</v>
      </c>
    </row>
    <row r="415" s="13" customFormat="1">
      <c r="A415" s="13"/>
      <c r="B415" s="252"/>
      <c r="C415" s="253"/>
      <c r="D415" s="248" t="s">
        <v>201</v>
      </c>
      <c r="E415" s="254" t="s">
        <v>1</v>
      </c>
      <c r="F415" s="255" t="s">
        <v>3431</v>
      </c>
      <c r="G415" s="253"/>
      <c r="H415" s="254" t="s">
        <v>1</v>
      </c>
      <c r="I415" s="256"/>
      <c r="J415" s="253"/>
      <c r="K415" s="253"/>
      <c r="L415" s="257"/>
      <c r="M415" s="258"/>
      <c r="N415" s="259"/>
      <c r="O415" s="259"/>
      <c r="P415" s="259"/>
      <c r="Q415" s="259"/>
      <c r="R415" s="259"/>
      <c r="S415" s="259"/>
      <c r="T415" s="26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1" t="s">
        <v>201</v>
      </c>
      <c r="AU415" s="261" t="s">
        <v>83</v>
      </c>
      <c r="AV415" s="13" t="s">
        <v>81</v>
      </c>
      <c r="AW415" s="13" t="s">
        <v>30</v>
      </c>
      <c r="AX415" s="13" t="s">
        <v>73</v>
      </c>
      <c r="AY415" s="261" t="s">
        <v>191</v>
      </c>
    </row>
    <row r="416" s="14" customFormat="1">
      <c r="A416" s="14"/>
      <c r="B416" s="262"/>
      <c r="C416" s="263"/>
      <c r="D416" s="248" t="s">
        <v>201</v>
      </c>
      <c r="E416" s="264" t="s">
        <v>1</v>
      </c>
      <c r="F416" s="265" t="s">
        <v>3437</v>
      </c>
      <c r="G416" s="263"/>
      <c r="H416" s="266">
        <v>1082.8399999999999</v>
      </c>
      <c r="I416" s="267"/>
      <c r="J416" s="263"/>
      <c r="K416" s="263"/>
      <c r="L416" s="268"/>
      <c r="M416" s="269"/>
      <c r="N416" s="270"/>
      <c r="O416" s="270"/>
      <c r="P416" s="270"/>
      <c r="Q416" s="270"/>
      <c r="R416" s="270"/>
      <c r="S416" s="270"/>
      <c r="T416" s="271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72" t="s">
        <v>201</v>
      </c>
      <c r="AU416" s="272" t="s">
        <v>83</v>
      </c>
      <c r="AV416" s="14" t="s">
        <v>83</v>
      </c>
      <c r="AW416" s="14" t="s">
        <v>30</v>
      </c>
      <c r="AX416" s="14" t="s">
        <v>73</v>
      </c>
      <c r="AY416" s="272" t="s">
        <v>191</v>
      </c>
    </row>
    <row r="417" s="15" customFormat="1">
      <c r="A417" s="15"/>
      <c r="B417" s="273"/>
      <c r="C417" s="274"/>
      <c r="D417" s="248" t="s">
        <v>201</v>
      </c>
      <c r="E417" s="275" t="s">
        <v>1</v>
      </c>
      <c r="F417" s="276" t="s">
        <v>205</v>
      </c>
      <c r="G417" s="274"/>
      <c r="H417" s="277">
        <v>1205.49</v>
      </c>
      <c r="I417" s="278"/>
      <c r="J417" s="274"/>
      <c r="K417" s="274"/>
      <c r="L417" s="279"/>
      <c r="M417" s="280"/>
      <c r="N417" s="281"/>
      <c r="O417" s="281"/>
      <c r="P417" s="281"/>
      <c r="Q417" s="281"/>
      <c r="R417" s="281"/>
      <c r="S417" s="281"/>
      <c r="T417" s="282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83" t="s">
        <v>201</v>
      </c>
      <c r="AU417" s="283" t="s">
        <v>83</v>
      </c>
      <c r="AV417" s="15" t="s">
        <v>198</v>
      </c>
      <c r="AW417" s="15" t="s">
        <v>30</v>
      </c>
      <c r="AX417" s="15" t="s">
        <v>81</v>
      </c>
      <c r="AY417" s="283" t="s">
        <v>191</v>
      </c>
    </row>
    <row r="418" s="2" customFormat="1" ht="16.5" customHeight="1">
      <c r="A418" s="39"/>
      <c r="B418" s="40"/>
      <c r="C418" s="236" t="s">
        <v>540</v>
      </c>
      <c r="D418" s="236" t="s">
        <v>194</v>
      </c>
      <c r="E418" s="237" t="s">
        <v>3438</v>
      </c>
      <c r="F418" s="238" t="s">
        <v>3439</v>
      </c>
      <c r="G418" s="239" t="s">
        <v>314</v>
      </c>
      <c r="H418" s="240">
        <v>25</v>
      </c>
      <c r="I418" s="241"/>
      <c r="J418" s="240">
        <f>ROUND(I418*H418,2)</f>
        <v>0</v>
      </c>
      <c r="K418" s="238" t="s">
        <v>1</v>
      </c>
      <c r="L418" s="45"/>
      <c r="M418" s="242" t="s">
        <v>1</v>
      </c>
      <c r="N418" s="243" t="s">
        <v>38</v>
      </c>
      <c r="O418" s="92"/>
      <c r="P418" s="244">
        <f>O418*H418</f>
        <v>0</v>
      </c>
      <c r="Q418" s="244">
        <v>1.0000000000000001E-05</v>
      </c>
      <c r="R418" s="244">
        <f>Q418*H418</f>
        <v>0.00025000000000000001</v>
      </c>
      <c r="S418" s="244">
        <v>0</v>
      </c>
      <c r="T418" s="245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46" t="s">
        <v>198</v>
      </c>
      <c r="AT418" s="246" t="s">
        <v>194</v>
      </c>
      <c r="AU418" s="246" t="s">
        <v>83</v>
      </c>
      <c r="AY418" s="18" t="s">
        <v>191</v>
      </c>
      <c r="BE418" s="247">
        <f>IF(N418="základní",J418,0)</f>
        <v>0</v>
      </c>
      <c r="BF418" s="247">
        <f>IF(N418="snížená",J418,0)</f>
        <v>0</v>
      </c>
      <c r="BG418" s="247">
        <f>IF(N418="zákl. přenesená",J418,0)</f>
        <v>0</v>
      </c>
      <c r="BH418" s="247">
        <f>IF(N418="sníž. přenesená",J418,0)</f>
        <v>0</v>
      </c>
      <c r="BI418" s="247">
        <f>IF(N418="nulová",J418,0)</f>
        <v>0</v>
      </c>
      <c r="BJ418" s="18" t="s">
        <v>81</v>
      </c>
      <c r="BK418" s="247">
        <f>ROUND(I418*H418,2)</f>
        <v>0</v>
      </c>
      <c r="BL418" s="18" t="s">
        <v>198</v>
      </c>
      <c r="BM418" s="246" t="s">
        <v>3440</v>
      </c>
    </row>
    <row r="419" s="2" customFormat="1">
      <c r="A419" s="39"/>
      <c r="B419" s="40"/>
      <c r="C419" s="41"/>
      <c r="D419" s="248" t="s">
        <v>200</v>
      </c>
      <c r="E419" s="41"/>
      <c r="F419" s="249" t="s">
        <v>3439</v>
      </c>
      <c r="G419" s="41"/>
      <c r="H419" s="41"/>
      <c r="I419" s="145"/>
      <c r="J419" s="41"/>
      <c r="K419" s="41"/>
      <c r="L419" s="45"/>
      <c r="M419" s="250"/>
      <c r="N419" s="251"/>
      <c r="O419" s="92"/>
      <c r="P419" s="92"/>
      <c r="Q419" s="92"/>
      <c r="R419" s="92"/>
      <c r="S419" s="92"/>
      <c r="T419" s="93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200</v>
      </c>
      <c r="AU419" s="18" t="s">
        <v>83</v>
      </c>
    </row>
    <row r="420" s="13" customFormat="1">
      <c r="A420" s="13"/>
      <c r="B420" s="252"/>
      <c r="C420" s="253"/>
      <c r="D420" s="248" t="s">
        <v>201</v>
      </c>
      <c r="E420" s="254" t="s">
        <v>1</v>
      </c>
      <c r="F420" s="255" t="s">
        <v>3064</v>
      </c>
      <c r="G420" s="253"/>
      <c r="H420" s="254" t="s">
        <v>1</v>
      </c>
      <c r="I420" s="256"/>
      <c r="J420" s="253"/>
      <c r="K420" s="253"/>
      <c r="L420" s="257"/>
      <c r="M420" s="258"/>
      <c r="N420" s="259"/>
      <c r="O420" s="259"/>
      <c r="P420" s="259"/>
      <c r="Q420" s="259"/>
      <c r="R420" s="259"/>
      <c r="S420" s="259"/>
      <c r="T420" s="260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1" t="s">
        <v>201</v>
      </c>
      <c r="AU420" s="261" t="s">
        <v>83</v>
      </c>
      <c r="AV420" s="13" t="s">
        <v>81</v>
      </c>
      <c r="AW420" s="13" t="s">
        <v>30</v>
      </c>
      <c r="AX420" s="13" t="s">
        <v>73</v>
      </c>
      <c r="AY420" s="261" t="s">
        <v>191</v>
      </c>
    </row>
    <row r="421" s="14" customFormat="1">
      <c r="A421" s="14"/>
      <c r="B421" s="262"/>
      <c r="C421" s="263"/>
      <c r="D421" s="248" t="s">
        <v>201</v>
      </c>
      <c r="E421" s="264" t="s">
        <v>1</v>
      </c>
      <c r="F421" s="265" t="s">
        <v>3441</v>
      </c>
      <c r="G421" s="263"/>
      <c r="H421" s="266">
        <v>25</v>
      </c>
      <c r="I421" s="267"/>
      <c r="J421" s="263"/>
      <c r="K421" s="263"/>
      <c r="L421" s="268"/>
      <c r="M421" s="269"/>
      <c r="N421" s="270"/>
      <c r="O421" s="270"/>
      <c r="P421" s="270"/>
      <c r="Q421" s="270"/>
      <c r="R421" s="270"/>
      <c r="S421" s="270"/>
      <c r="T421" s="271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72" t="s">
        <v>201</v>
      </c>
      <c r="AU421" s="272" t="s">
        <v>83</v>
      </c>
      <c r="AV421" s="14" t="s">
        <v>83</v>
      </c>
      <c r="AW421" s="14" t="s">
        <v>30</v>
      </c>
      <c r="AX421" s="14" t="s">
        <v>73</v>
      </c>
      <c r="AY421" s="272" t="s">
        <v>191</v>
      </c>
    </row>
    <row r="422" s="15" customFormat="1">
      <c r="A422" s="15"/>
      <c r="B422" s="273"/>
      <c r="C422" s="274"/>
      <c r="D422" s="248" t="s">
        <v>201</v>
      </c>
      <c r="E422" s="275" t="s">
        <v>1</v>
      </c>
      <c r="F422" s="276" t="s">
        <v>205</v>
      </c>
      <c r="G422" s="274"/>
      <c r="H422" s="277">
        <v>25</v>
      </c>
      <c r="I422" s="278"/>
      <c r="J422" s="274"/>
      <c r="K422" s="274"/>
      <c r="L422" s="279"/>
      <c r="M422" s="280"/>
      <c r="N422" s="281"/>
      <c r="O422" s="281"/>
      <c r="P422" s="281"/>
      <c r="Q422" s="281"/>
      <c r="R422" s="281"/>
      <c r="S422" s="281"/>
      <c r="T422" s="282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83" t="s">
        <v>201</v>
      </c>
      <c r="AU422" s="283" t="s">
        <v>83</v>
      </c>
      <c r="AV422" s="15" t="s">
        <v>198</v>
      </c>
      <c r="AW422" s="15" t="s">
        <v>30</v>
      </c>
      <c r="AX422" s="15" t="s">
        <v>81</v>
      </c>
      <c r="AY422" s="283" t="s">
        <v>191</v>
      </c>
    </row>
    <row r="423" s="2" customFormat="1" ht="16.5" customHeight="1">
      <c r="A423" s="39"/>
      <c r="B423" s="40"/>
      <c r="C423" s="236" t="s">
        <v>548</v>
      </c>
      <c r="D423" s="236" t="s">
        <v>194</v>
      </c>
      <c r="E423" s="237" t="s">
        <v>535</v>
      </c>
      <c r="F423" s="238" t="s">
        <v>536</v>
      </c>
      <c r="G423" s="239" t="s">
        <v>314</v>
      </c>
      <c r="H423" s="240">
        <v>81.700000000000003</v>
      </c>
      <c r="I423" s="241"/>
      <c r="J423" s="240">
        <f>ROUND(I423*H423,2)</f>
        <v>0</v>
      </c>
      <c r="K423" s="238" t="s">
        <v>275</v>
      </c>
      <c r="L423" s="45"/>
      <c r="M423" s="242" t="s">
        <v>1</v>
      </c>
      <c r="N423" s="243" t="s">
        <v>38</v>
      </c>
      <c r="O423" s="92"/>
      <c r="P423" s="244">
        <f>O423*H423</f>
        <v>0</v>
      </c>
      <c r="Q423" s="244">
        <v>0</v>
      </c>
      <c r="R423" s="244">
        <f>Q423*H423</f>
        <v>0</v>
      </c>
      <c r="S423" s="244">
        <v>0</v>
      </c>
      <c r="T423" s="245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46" t="s">
        <v>198</v>
      </c>
      <c r="AT423" s="246" t="s">
        <v>194</v>
      </c>
      <c r="AU423" s="246" t="s">
        <v>83</v>
      </c>
      <c r="AY423" s="18" t="s">
        <v>191</v>
      </c>
      <c r="BE423" s="247">
        <f>IF(N423="základní",J423,0)</f>
        <v>0</v>
      </c>
      <c r="BF423" s="247">
        <f>IF(N423="snížená",J423,0)</f>
        <v>0</v>
      </c>
      <c r="BG423" s="247">
        <f>IF(N423="zákl. přenesená",J423,0)</f>
        <v>0</v>
      </c>
      <c r="BH423" s="247">
        <f>IF(N423="sníž. přenesená",J423,0)</f>
        <v>0</v>
      </c>
      <c r="BI423" s="247">
        <f>IF(N423="nulová",J423,0)</f>
        <v>0</v>
      </c>
      <c r="BJ423" s="18" t="s">
        <v>81</v>
      </c>
      <c r="BK423" s="247">
        <f>ROUND(I423*H423,2)</f>
        <v>0</v>
      </c>
      <c r="BL423" s="18" t="s">
        <v>198</v>
      </c>
      <c r="BM423" s="246" t="s">
        <v>3442</v>
      </c>
    </row>
    <row r="424" s="2" customFormat="1">
      <c r="A424" s="39"/>
      <c r="B424" s="40"/>
      <c r="C424" s="41"/>
      <c r="D424" s="248" t="s">
        <v>200</v>
      </c>
      <c r="E424" s="41"/>
      <c r="F424" s="249" t="s">
        <v>536</v>
      </c>
      <c r="G424" s="41"/>
      <c r="H424" s="41"/>
      <c r="I424" s="145"/>
      <c r="J424" s="41"/>
      <c r="K424" s="41"/>
      <c r="L424" s="45"/>
      <c r="M424" s="250"/>
      <c r="N424" s="251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200</v>
      </c>
      <c r="AU424" s="18" t="s">
        <v>83</v>
      </c>
    </row>
    <row r="425" s="13" customFormat="1">
      <c r="A425" s="13"/>
      <c r="B425" s="252"/>
      <c r="C425" s="253"/>
      <c r="D425" s="248" t="s">
        <v>201</v>
      </c>
      <c r="E425" s="254" t="s">
        <v>1</v>
      </c>
      <c r="F425" s="255" t="s">
        <v>3443</v>
      </c>
      <c r="G425" s="253"/>
      <c r="H425" s="254" t="s">
        <v>1</v>
      </c>
      <c r="I425" s="256"/>
      <c r="J425" s="253"/>
      <c r="K425" s="253"/>
      <c r="L425" s="257"/>
      <c r="M425" s="258"/>
      <c r="N425" s="259"/>
      <c r="O425" s="259"/>
      <c r="P425" s="259"/>
      <c r="Q425" s="259"/>
      <c r="R425" s="259"/>
      <c r="S425" s="259"/>
      <c r="T425" s="26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1" t="s">
        <v>201</v>
      </c>
      <c r="AU425" s="261" t="s">
        <v>83</v>
      </c>
      <c r="AV425" s="13" t="s">
        <v>81</v>
      </c>
      <c r="AW425" s="13" t="s">
        <v>30</v>
      </c>
      <c r="AX425" s="13" t="s">
        <v>73</v>
      </c>
      <c r="AY425" s="261" t="s">
        <v>191</v>
      </c>
    </row>
    <row r="426" s="14" customFormat="1">
      <c r="A426" s="14"/>
      <c r="B426" s="262"/>
      <c r="C426" s="263"/>
      <c r="D426" s="248" t="s">
        <v>201</v>
      </c>
      <c r="E426" s="264" t="s">
        <v>1</v>
      </c>
      <c r="F426" s="265" t="s">
        <v>3444</v>
      </c>
      <c r="G426" s="263"/>
      <c r="H426" s="266">
        <v>81.700000000000003</v>
      </c>
      <c r="I426" s="267"/>
      <c r="J426" s="263"/>
      <c r="K426" s="263"/>
      <c r="L426" s="268"/>
      <c r="M426" s="269"/>
      <c r="N426" s="270"/>
      <c r="O426" s="270"/>
      <c r="P426" s="270"/>
      <c r="Q426" s="270"/>
      <c r="R426" s="270"/>
      <c r="S426" s="270"/>
      <c r="T426" s="27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72" t="s">
        <v>201</v>
      </c>
      <c r="AU426" s="272" t="s">
        <v>83</v>
      </c>
      <c r="AV426" s="14" t="s">
        <v>83</v>
      </c>
      <c r="AW426" s="14" t="s">
        <v>30</v>
      </c>
      <c r="AX426" s="14" t="s">
        <v>73</v>
      </c>
      <c r="AY426" s="272" t="s">
        <v>191</v>
      </c>
    </row>
    <row r="427" s="15" customFormat="1">
      <c r="A427" s="15"/>
      <c r="B427" s="273"/>
      <c r="C427" s="274"/>
      <c r="D427" s="248" t="s">
        <v>201</v>
      </c>
      <c r="E427" s="275" t="s">
        <v>1</v>
      </c>
      <c r="F427" s="276" t="s">
        <v>205</v>
      </c>
      <c r="G427" s="274"/>
      <c r="H427" s="277">
        <v>81.700000000000003</v>
      </c>
      <c r="I427" s="278"/>
      <c r="J427" s="274"/>
      <c r="K427" s="274"/>
      <c r="L427" s="279"/>
      <c r="M427" s="280"/>
      <c r="N427" s="281"/>
      <c r="O427" s="281"/>
      <c r="P427" s="281"/>
      <c r="Q427" s="281"/>
      <c r="R427" s="281"/>
      <c r="S427" s="281"/>
      <c r="T427" s="282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83" t="s">
        <v>201</v>
      </c>
      <c r="AU427" s="283" t="s">
        <v>83</v>
      </c>
      <c r="AV427" s="15" t="s">
        <v>198</v>
      </c>
      <c r="AW427" s="15" t="s">
        <v>30</v>
      </c>
      <c r="AX427" s="15" t="s">
        <v>81</v>
      </c>
      <c r="AY427" s="283" t="s">
        <v>191</v>
      </c>
    </row>
    <row r="428" s="2" customFormat="1" ht="16.5" customHeight="1">
      <c r="A428" s="39"/>
      <c r="B428" s="40"/>
      <c r="C428" s="236" t="s">
        <v>555</v>
      </c>
      <c r="D428" s="236" t="s">
        <v>194</v>
      </c>
      <c r="E428" s="237" t="s">
        <v>3445</v>
      </c>
      <c r="F428" s="238" t="s">
        <v>3446</v>
      </c>
      <c r="G428" s="239" t="s">
        <v>370</v>
      </c>
      <c r="H428" s="240">
        <v>24</v>
      </c>
      <c r="I428" s="241"/>
      <c r="J428" s="240">
        <f>ROUND(I428*H428,2)</f>
        <v>0</v>
      </c>
      <c r="K428" s="238" t="s">
        <v>1</v>
      </c>
      <c r="L428" s="45"/>
      <c r="M428" s="242" t="s">
        <v>1</v>
      </c>
      <c r="N428" s="243" t="s">
        <v>38</v>
      </c>
      <c r="O428" s="92"/>
      <c r="P428" s="244">
        <f>O428*H428</f>
        <v>0</v>
      </c>
      <c r="Q428" s="244">
        <v>0</v>
      </c>
      <c r="R428" s="244">
        <f>Q428*H428</f>
        <v>0</v>
      </c>
      <c r="S428" s="244">
        <v>0</v>
      </c>
      <c r="T428" s="245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46" t="s">
        <v>198</v>
      </c>
      <c r="AT428" s="246" t="s">
        <v>194</v>
      </c>
      <c r="AU428" s="246" t="s">
        <v>83</v>
      </c>
      <c r="AY428" s="18" t="s">
        <v>191</v>
      </c>
      <c r="BE428" s="247">
        <f>IF(N428="základní",J428,0)</f>
        <v>0</v>
      </c>
      <c r="BF428" s="247">
        <f>IF(N428="snížená",J428,0)</f>
        <v>0</v>
      </c>
      <c r="BG428" s="247">
        <f>IF(N428="zákl. přenesená",J428,0)</f>
        <v>0</v>
      </c>
      <c r="BH428" s="247">
        <f>IF(N428="sníž. přenesená",J428,0)</f>
        <v>0</v>
      </c>
      <c r="BI428" s="247">
        <f>IF(N428="nulová",J428,0)</f>
        <v>0</v>
      </c>
      <c r="BJ428" s="18" t="s">
        <v>81</v>
      </c>
      <c r="BK428" s="247">
        <f>ROUND(I428*H428,2)</f>
        <v>0</v>
      </c>
      <c r="BL428" s="18" t="s">
        <v>198</v>
      </c>
      <c r="BM428" s="246" t="s">
        <v>3447</v>
      </c>
    </row>
    <row r="429" s="2" customFormat="1">
      <c r="A429" s="39"/>
      <c r="B429" s="40"/>
      <c r="C429" s="41"/>
      <c r="D429" s="248" t="s">
        <v>200</v>
      </c>
      <c r="E429" s="41"/>
      <c r="F429" s="249" t="s">
        <v>3446</v>
      </c>
      <c r="G429" s="41"/>
      <c r="H429" s="41"/>
      <c r="I429" s="145"/>
      <c r="J429" s="41"/>
      <c r="K429" s="41"/>
      <c r="L429" s="45"/>
      <c r="M429" s="250"/>
      <c r="N429" s="251"/>
      <c r="O429" s="92"/>
      <c r="P429" s="92"/>
      <c r="Q429" s="92"/>
      <c r="R429" s="92"/>
      <c r="S429" s="92"/>
      <c r="T429" s="93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200</v>
      </c>
      <c r="AU429" s="18" t="s">
        <v>83</v>
      </c>
    </row>
    <row r="430" s="13" customFormat="1">
      <c r="A430" s="13"/>
      <c r="B430" s="252"/>
      <c r="C430" s="253"/>
      <c r="D430" s="248" t="s">
        <v>201</v>
      </c>
      <c r="E430" s="254" t="s">
        <v>1</v>
      </c>
      <c r="F430" s="255" t="s">
        <v>3448</v>
      </c>
      <c r="G430" s="253"/>
      <c r="H430" s="254" t="s">
        <v>1</v>
      </c>
      <c r="I430" s="256"/>
      <c r="J430" s="253"/>
      <c r="K430" s="253"/>
      <c r="L430" s="257"/>
      <c r="M430" s="258"/>
      <c r="N430" s="259"/>
      <c r="O430" s="259"/>
      <c r="P430" s="259"/>
      <c r="Q430" s="259"/>
      <c r="R430" s="259"/>
      <c r="S430" s="259"/>
      <c r="T430" s="26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1" t="s">
        <v>201</v>
      </c>
      <c r="AU430" s="261" t="s">
        <v>83</v>
      </c>
      <c r="AV430" s="13" t="s">
        <v>81</v>
      </c>
      <c r="AW430" s="13" t="s">
        <v>30</v>
      </c>
      <c r="AX430" s="13" t="s">
        <v>73</v>
      </c>
      <c r="AY430" s="261" t="s">
        <v>191</v>
      </c>
    </row>
    <row r="431" s="14" customFormat="1">
      <c r="A431" s="14"/>
      <c r="B431" s="262"/>
      <c r="C431" s="263"/>
      <c r="D431" s="248" t="s">
        <v>201</v>
      </c>
      <c r="E431" s="264" t="s">
        <v>1</v>
      </c>
      <c r="F431" s="265" t="s">
        <v>3449</v>
      </c>
      <c r="G431" s="263"/>
      <c r="H431" s="266">
        <v>24</v>
      </c>
      <c r="I431" s="267"/>
      <c r="J431" s="263"/>
      <c r="K431" s="263"/>
      <c r="L431" s="268"/>
      <c r="M431" s="269"/>
      <c r="N431" s="270"/>
      <c r="O431" s="270"/>
      <c r="P431" s="270"/>
      <c r="Q431" s="270"/>
      <c r="R431" s="270"/>
      <c r="S431" s="270"/>
      <c r="T431" s="271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72" t="s">
        <v>201</v>
      </c>
      <c r="AU431" s="272" t="s">
        <v>83</v>
      </c>
      <c r="AV431" s="14" t="s">
        <v>83</v>
      </c>
      <c r="AW431" s="14" t="s">
        <v>30</v>
      </c>
      <c r="AX431" s="14" t="s">
        <v>73</v>
      </c>
      <c r="AY431" s="272" t="s">
        <v>191</v>
      </c>
    </row>
    <row r="432" s="15" customFormat="1">
      <c r="A432" s="15"/>
      <c r="B432" s="273"/>
      <c r="C432" s="274"/>
      <c r="D432" s="248" t="s">
        <v>201</v>
      </c>
      <c r="E432" s="275" t="s">
        <v>1</v>
      </c>
      <c r="F432" s="276" t="s">
        <v>205</v>
      </c>
      <c r="G432" s="274"/>
      <c r="H432" s="277">
        <v>24</v>
      </c>
      <c r="I432" s="278"/>
      <c r="J432" s="274"/>
      <c r="K432" s="274"/>
      <c r="L432" s="279"/>
      <c r="M432" s="280"/>
      <c r="N432" s="281"/>
      <c r="O432" s="281"/>
      <c r="P432" s="281"/>
      <c r="Q432" s="281"/>
      <c r="R432" s="281"/>
      <c r="S432" s="281"/>
      <c r="T432" s="282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83" t="s">
        <v>201</v>
      </c>
      <c r="AU432" s="283" t="s">
        <v>83</v>
      </c>
      <c r="AV432" s="15" t="s">
        <v>198</v>
      </c>
      <c r="AW432" s="15" t="s">
        <v>30</v>
      </c>
      <c r="AX432" s="15" t="s">
        <v>81</v>
      </c>
      <c r="AY432" s="283" t="s">
        <v>191</v>
      </c>
    </row>
    <row r="433" s="2" customFormat="1" ht="33" customHeight="1">
      <c r="A433" s="39"/>
      <c r="B433" s="40"/>
      <c r="C433" s="236" t="s">
        <v>570</v>
      </c>
      <c r="D433" s="236" t="s">
        <v>194</v>
      </c>
      <c r="E433" s="237" t="s">
        <v>3450</v>
      </c>
      <c r="F433" s="238" t="s">
        <v>3451</v>
      </c>
      <c r="G433" s="239" t="s">
        <v>370</v>
      </c>
      <c r="H433" s="240">
        <v>3</v>
      </c>
      <c r="I433" s="241"/>
      <c r="J433" s="240">
        <f>ROUND(I433*H433,2)</f>
        <v>0</v>
      </c>
      <c r="K433" s="238" t="s">
        <v>1</v>
      </c>
      <c r="L433" s="45"/>
      <c r="M433" s="242" t="s">
        <v>1</v>
      </c>
      <c r="N433" s="243" t="s">
        <v>38</v>
      </c>
      <c r="O433" s="92"/>
      <c r="P433" s="244">
        <f>O433*H433</f>
        <v>0</v>
      </c>
      <c r="Q433" s="244">
        <v>0</v>
      </c>
      <c r="R433" s="244">
        <f>Q433*H433</f>
        <v>0</v>
      </c>
      <c r="S433" s="244">
        <v>0</v>
      </c>
      <c r="T433" s="245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46" t="s">
        <v>198</v>
      </c>
      <c r="AT433" s="246" t="s">
        <v>194</v>
      </c>
      <c r="AU433" s="246" t="s">
        <v>83</v>
      </c>
      <c r="AY433" s="18" t="s">
        <v>191</v>
      </c>
      <c r="BE433" s="247">
        <f>IF(N433="základní",J433,0)</f>
        <v>0</v>
      </c>
      <c r="BF433" s="247">
        <f>IF(N433="snížená",J433,0)</f>
        <v>0</v>
      </c>
      <c r="BG433" s="247">
        <f>IF(N433="zákl. přenesená",J433,0)</f>
        <v>0</v>
      </c>
      <c r="BH433" s="247">
        <f>IF(N433="sníž. přenesená",J433,0)</f>
        <v>0</v>
      </c>
      <c r="BI433" s="247">
        <f>IF(N433="nulová",J433,0)</f>
        <v>0</v>
      </c>
      <c r="BJ433" s="18" t="s">
        <v>81</v>
      </c>
      <c r="BK433" s="247">
        <f>ROUND(I433*H433,2)</f>
        <v>0</v>
      </c>
      <c r="BL433" s="18" t="s">
        <v>198</v>
      </c>
      <c r="BM433" s="246" t="s">
        <v>3452</v>
      </c>
    </row>
    <row r="434" s="2" customFormat="1">
      <c r="A434" s="39"/>
      <c r="B434" s="40"/>
      <c r="C434" s="41"/>
      <c r="D434" s="248" t="s">
        <v>200</v>
      </c>
      <c r="E434" s="41"/>
      <c r="F434" s="249" t="s">
        <v>3451</v>
      </c>
      <c r="G434" s="41"/>
      <c r="H434" s="41"/>
      <c r="I434" s="145"/>
      <c r="J434" s="41"/>
      <c r="K434" s="41"/>
      <c r="L434" s="45"/>
      <c r="M434" s="250"/>
      <c r="N434" s="251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200</v>
      </c>
      <c r="AU434" s="18" t="s">
        <v>83</v>
      </c>
    </row>
    <row r="435" s="13" customFormat="1">
      <c r="A435" s="13"/>
      <c r="B435" s="252"/>
      <c r="C435" s="253"/>
      <c r="D435" s="248" t="s">
        <v>201</v>
      </c>
      <c r="E435" s="254" t="s">
        <v>1</v>
      </c>
      <c r="F435" s="255" t="s">
        <v>3453</v>
      </c>
      <c r="G435" s="253"/>
      <c r="H435" s="254" t="s">
        <v>1</v>
      </c>
      <c r="I435" s="256"/>
      <c r="J435" s="253"/>
      <c r="K435" s="253"/>
      <c r="L435" s="257"/>
      <c r="M435" s="258"/>
      <c r="N435" s="259"/>
      <c r="O435" s="259"/>
      <c r="P435" s="259"/>
      <c r="Q435" s="259"/>
      <c r="R435" s="259"/>
      <c r="S435" s="259"/>
      <c r="T435" s="26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1" t="s">
        <v>201</v>
      </c>
      <c r="AU435" s="261" t="s">
        <v>83</v>
      </c>
      <c r="AV435" s="13" t="s">
        <v>81</v>
      </c>
      <c r="AW435" s="13" t="s">
        <v>30</v>
      </c>
      <c r="AX435" s="13" t="s">
        <v>73</v>
      </c>
      <c r="AY435" s="261" t="s">
        <v>191</v>
      </c>
    </row>
    <row r="436" s="13" customFormat="1">
      <c r="A436" s="13"/>
      <c r="B436" s="252"/>
      <c r="C436" s="253"/>
      <c r="D436" s="248" t="s">
        <v>201</v>
      </c>
      <c r="E436" s="254" t="s">
        <v>1</v>
      </c>
      <c r="F436" s="255" t="s">
        <v>3454</v>
      </c>
      <c r="G436" s="253"/>
      <c r="H436" s="254" t="s">
        <v>1</v>
      </c>
      <c r="I436" s="256"/>
      <c r="J436" s="253"/>
      <c r="K436" s="253"/>
      <c r="L436" s="257"/>
      <c r="M436" s="258"/>
      <c r="N436" s="259"/>
      <c r="O436" s="259"/>
      <c r="P436" s="259"/>
      <c r="Q436" s="259"/>
      <c r="R436" s="259"/>
      <c r="S436" s="259"/>
      <c r="T436" s="26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1" t="s">
        <v>201</v>
      </c>
      <c r="AU436" s="261" t="s">
        <v>83</v>
      </c>
      <c r="AV436" s="13" t="s">
        <v>81</v>
      </c>
      <c r="AW436" s="13" t="s">
        <v>30</v>
      </c>
      <c r="AX436" s="13" t="s">
        <v>73</v>
      </c>
      <c r="AY436" s="261" t="s">
        <v>191</v>
      </c>
    </row>
    <row r="437" s="14" customFormat="1">
      <c r="A437" s="14"/>
      <c r="B437" s="262"/>
      <c r="C437" s="263"/>
      <c r="D437" s="248" t="s">
        <v>201</v>
      </c>
      <c r="E437" s="264" t="s">
        <v>1</v>
      </c>
      <c r="F437" s="265" t="s">
        <v>212</v>
      </c>
      <c r="G437" s="263"/>
      <c r="H437" s="266">
        <v>3</v>
      </c>
      <c r="I437" s="267"/>
      <c r="J437" s="263"/>
      <c r="K437" s="263"/>
      <c r="L437" s="268"/>
      <c r="M437" s="269"/>
      <c r="N437" s="270"/>
      <c r="O437" s="270"/>
      <c r="P437" s="270"/>
      <c r="Q437" s="270"/>
      <c r="R437" s="270"/>
      <c r="S437" s="270"/>
      <c r="T437" s="27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72" t="s">
        <v>201</v>
      </c>
      <c r="AU437" s="272" t="s">
        <v>83</v>
      </c>
      <c r="AV437" s="14" t="s">
        <v>83</v>
      </c>
      <c r="AW437" s="14" t="s">
        <v>30</v>
      </c>
      <c r="AX437" s="14" t="s">
        <v>73</v>
      </c>
      <c r="AY437" s="272" t="s">
        <v>191</v>
      </c>
    </row>
    <row r="438" s="15" customFormat="1">
      <c r="A438" s="15"/>
      <c r="B438" s="273"/>
      <c r="C438" s="274"/>
      <c r="D438" s="248" t="s">
        <v>201</v>
      </c>
      <c r="E438" s="275" t="s">
        <v>1</v>
      </c>
      <c r="F438" s="276" t="s">
        <v>205</v>
      </c>
      <c r="G438" s="274"/>
      <c r="H438" s="277">
        <v>3</v>
      </c>
      <c r="I438" s="278"/>
      <c r="J438" s="274"/>
      <c r="K438" s="274"/>
      <c r="L438" s="279"/>
      <c r="M438" s="280"/>
      <c r="N438" s="281"/>
      <c r="O438" s="281"/>
      <c r="P438" s="281"/>
      <c r="Q438" s="281"/>
      <c r="R438" s="281"/>
      <c r="S438" s="281"/>
      <c r="T438" s="282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83" t="s">
        <v>201</v>
      </c>
      <c r="AU438" s="283" t="s">
        <v>83</v>
      </c>
      <c r="AV438" s="15" t="s">
        <v>198</v>
      </c>
      <c r="AW438" s="15" t="s">
        <v>30</v>
      </c>
      <c r="AX438" s="15" t="s">
        <v>81</v>
      </c>
      <c r="AY438" s="283" t="s">
        <v>191</v>
      </c>
    </row>
    <row r="439" s="2" customFormat="1" ht="21.75" customHeight="1">
      <c r="A439" s="39"/>
      <c r="B439" s="40"/>
      <c r="C439" s="236" t="s">
        <v>576</v>
      </c>
      <c r="D439" s="236" t="s">
        <v>194</v>
      </c>
      <c r="E439" s="237" t="s">
        <v>3455</v>
      </c>
      <c r="F439" s="238" t="s">
        <v>3456</v>
      </c>
      <c r="G439" s="239" t="s">
        <v>370</v>
      </c>
      <c r="H439" s="240">
        <v>3</v>
      </c>
      <c r="I439" s="241"/>
      <c r="J439" s="240">
        <f>ROUND(I439*H439,2)</f>
        <v>0</v>
      </c>
      <c r="K439" s="238" t="s">
        <v>1</v>
      </c>
      <c r="L439" s="45"/>
      <c r="M439" s="242" t="s">
        <v>1</v>
      </c>
      <c r="N439" s="243" t="s">
        <v>38</v>
      </c>
      <c r="O439" s="92"/>
      <c r="P439" s="244">
        <f>O439*H439</f>
        <v>0</v>
      </c>
      <c r="Q439" s="244">
        <v>0</v>
      </c>
      <c r="R439" s="244">
        <f>Q439*H439</f>
        <v>0</v>
      </c>
      <c r="S439" s="244">
        <v>0</v>
      </c>
      <c r="T439" s="245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46" t="s">
        <v>198</v>
      </c>
      <c r="AT439" s="246" t="s">
        <v>194</v>
      </c>
      <c r="AU439" s="246" t="s">
        <v>83</v>
      </c>
      <c r="AY439" s="18" t="s">
        <v>191</v>
      </c>
      <c r="BE439" s="247">
        <f>IF(N439="základní",J439,0)</f>
        <v>0</v>
      </c>
      <c r="BF439" s="247">
        <f>IF(N439="snížená",J439,0)</f>
        <v>0</v>
      </c>
      <c r="BG439" s="247">
        <f>IF(N439="zákl. přenesená",J439,0)</f>
        <v>0</v>
      </c>
      <c r="BH439" s="247">
        <f>IF(N439="sníž. přenesená",J439,0)</f>
        <v>0</v>
      </c>
      <c r="BI439" s="247">
        <f>IF(N439="nulová",J439,0)</f>
        <v>0</v>
      </c>
      <c r="BJ439" s="18" t="s">
        <v>81</v>
      </c>
      <c r="BK439" s="247">
        <f>ROUND(I439*H439,2)</f>
        <v>0</v>
      </c>
      <c r="BL439" s="18" t="s">
        <v>198</v>
      </c>
      <c r="BM439" s="246" t="s">
        <v>3457</v>
      </c>
    </row>
    <row r="440" s="2" customFormat="1">
      <c r="A440" s="39"/>
      <c r="B440" s="40"/>
      <c r="C440" s="41"/>
      <c r="D440" s="248" t="s">
        <v>200</v>
      </c>
      <c r="E440" s="41"/>
      <c r="F440" s="249" t="s">
        <v>3456</v>
      </c>
      <c r="G440" s="41"/>
      <c r="H440" s="41"/>
      <c r="I440" s="145"/>
      <c r="J440" s="41"/>
      <c r="K440" s="41"/>
      <c r="L440" s="45"/>
      <c r="M440" s="250"/>
      <c r="N440" s="251"/>
      <c r="O440" s="92"/>
      <c r="P440" s="92"/>
      <c r="Q440" s="92"/>
      <c r="R440" s="92"/>
      <c r="S440" s="92"/>
      <c r="T440" s="93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200</v>
      </c>
      <c r="AU440" s="18" t="s">
        <v>83</v>
      </c>
    </row>
    <row r="441" s="13" customFormat="1">
      <c r="A441" s="13"/>
      <c r="B441" s="252"/>
      <c r="C441" s="253"/>
      <c r="D441" s="248" t="s">
        <v>201</v>
      </c>
      <c r="E441" s="254" t="s">
        <v>1</v>
      </c>
      <c r="F441" s="255" t="s">
        <v>3458</v>
      </c>
      <c r="G441" s="253"/>
      <c r="H441" s="254" t="s">
        <v>1</v>
      </c>
      <c r="I441" s="256"/>
      <c r="J441" s="253"/>
      <c r="K441" s="253"/>
      <c r="L441" s="257"/>
      <c r="M441" s="258"/>
      <c r="N441" s="259"/>
      <c r="O441" s="259"/>
      <c r="P441" s="259"/>
      <c r="Q441" s="259"/>
      <c r="R441" s="259"/>
      <c r="S441" s="259"/>
      <c r="T441" s="260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1" t="s">
        <v>201</v>
      </c>
      <c r="AU441" s="261" t="s">
        <v>83</v>
      </c>
      <c r="AV441" s="13" t="s">
        <v>81</v>
      </c>
      <c r="AW441" s="13" t="s">
        <v>30</v>
      </c>
      <c r="AX441" s="13" t="s">
        <v>73</v>
      </c>
      <c r="AY441" s="261" t="s">
        <v>191</v>
      </c>
    </row>
    <row r="442" s="14" customFormat="1">
      <c r="A442" s="14"/>
      <c r="B442" s="262"/>
      <c r="C442" s="263"/>
      <c r="D442" s="248" t="s">
        <v>201</v>
      </c>
      <c r="E442" s="264" t="s">
        <v>1</v>
      </c>
      <c r="F442" s="265" t="s">
        <v>212</v>
      </c>
      <c r="G442" s="263"/>
      <c r="H442" s="266">
        <v>3</v>
      </c>
      <c r="I442" s="267"/>
      <c r="J442" s="263"/>
      <c r="K442" s="263"/>
      <c r="L442" s="268"/>
      <c r="M442" s="269"/>
      <c r="N442" s="270"/>
      <c r="O442" s="270"/>
      <c r="P442" s="270"/>
      <c r="Q442" s="270"/>
      <c r="R442" s="270"/>
      <c r="S442" s="270"/>
      <c r="T442" s="271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72" t="s">
        <v>201</v>
      </c>
      <c r="AU442" s="272" t="s">
        <v>83</v>
      </c>
      <c r="AV442" s="14" t="s">
        <v>83</v>
      </c>
      <c r="AW442" s="14" t="s">
        <v>30</v>
      </c>
      <c r="AX442" s="14" t="s">
        <v>73</v>
      </c>
      <c r="AY442" s="272" t="s">
        <v>191</v>
      </c>
    </row>
    <row r="443" s="15" customFormat="1">
      <c r="A443" s="15"/>
      <c r="B443" s="273"/>
      <c r="C443" s="274"/>
      <c r="D443" s="248" t="s">
        <v>201</v>
      </c>
      <c r="E443" s="275" t="s">
        <v>1</v>
      </c>
      <c r="F443" s="276" t="s">
        <v>205</v>
      </c>
      <c r="G443" s="274"/>
      <c r="H443" s="277">
        <v>3</v>
      </c>
      <c r="I443" s="278"/>
      <c r="J443" s="274"/>
      <c r="K443" s="274"/>
      <c r="L443" s="279"/>
      <c r="M443" s="280"/>
      <c r="N443" s="281"/>
      <c r="O443" s="281"/>
      <c r="P443" s="281"/>
      <c r="Q443" s="281"/>
      <c r="R443" s="281"/>
      <c r="S443" s="281"/>
      <c r="T443" s="28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83" t="s">
        <v>201</v>
      </c>
      <c r="AU443" s="283" t="s">
        <v>83</v>
      </c>
      <c r="AV443" s="15" t="s">
        <v>198</v>
      </c>
      <c r="AW443" s="15" t="s">
        <v>30</v>
      </c>
      <c r="AX443" s="15" t="s">
        <v>81</v>
      </c>
      <c r="AY443" s="283" t="s">
        <v>191</v>
      </c>
    </row>
    <row r="444" s="2" customFormat="1" ht="21.75" customHeight="1">
      <c r="A444" s="39"/>
      <c r="B444" s="40"/>
      <c r="C444" s="236" t="s">
        <v>582</v>
      </c>
      <c r="D444" s="236" t="s">
        <v>194</v>
      </c>
      <c r="E444" s="237" t="s">
        <v>3459</v>
      </c>
      <c r="F444" s="238" t="s">
        <v>3460</v>
      </c>
      <c r="G444" s="239" t="s">
        <v>370</v>
      </c>
      <c r="H444" s="240">
        <v>18</v>
      </c>
      <c r="I444" s="241"/>
      <c r="J444" s="240">
        <f>ROUND(I444*H444,2)</f>
        <v>0</v>
      </c>
      <c r="K444" s="238" t="s">
        <v>1</v>
      </c>
      <c r="L444" s="45"/>
      <c r="M444" s="242" t="s">
        <v>1</v>
      </c>
      <c r="N444" s="243" t="s">
        <v>38</v>
      </c>
      <c r="O444" s="92"/>
      <c r="P444" s="244">
        <f>O444*H444</f>
        <v>0</v>
      </c>
      <c r="Q444" s="244">
        <v>0</v>
      </c>
      <c r="R444" s="244">
        <f>Q444*H444</f>
        <v>0</v>
      </c>
      <c r="S444" s="244">
        <v>0</v>
      </c>
      <c r="T444" s="245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46" t="s">
        <v>198</v>
      </c>
      <c r="AT444" s="246" t="s">
        <v>194</v>
      </c>
      <c r="AU444" s="246" t="s">
        <v>83</v>
      </c>
      <c r="AY444" s="18" t="s">
        <v>191</v>
      </c>
      <c r="BE444" s="247">
        <f>IF(N444="základní",J444,0)</f>
        <v>0</v>
      </c>
      <c r="BF444" s="247">
        <f>IF(N444="snížená",J444,0)</f>
        <v>0</v>
      </c>
      <c r="BG444" s="247">
        <f>IF(N444="zákl. přenesená",J444,0)</f>
        <v>0</v>
      </c>
      <c r="BH444" s="247">
        <f>IF(N444="sníž. přenesená",J444,0)</f>
        <v>0</v>
      </c>
      <c r="BI444" s="247">
        <f>IF(N444="nulová",J444,0)</f>
        <v>0</v>
      </c>
      <c r="BJ444" s="18" t="s">
        <v>81</v>
      </c>
      <c r="BK444" s="247">
        <f>ROUND(I444*H444,2)</f>
        <v>0</v>
      </c>
      <c r="BL444" s="18" t="s">
        <v>198</v>
      </c>
      <c r="BM444" s="246" t="s">
        <v>3461</v>
      </c>
    </row>
    <row r="445" s="2" customFormat="1">
      <c r="A445" s="39"/>
      <c r="B445" s="40"/>
      <c r="C445" s="41"/>
      <c r="D445" s="248" t="s">
        <v>200</v>
      </c>
      <c r="E445" s="41"/>
      <c r="F445" s="249" t="s">
        <v>3460</v>
      </c>
      <c r="G445" s="41"/>
      <c r="H445" s="41"/>
      <c r="I445" s="145"/>
      <c r="J445" s="41"/>
      <c r="K445" s="41"/>
      <c r="L445" s="45"/>
      <c r="M445" s="250"/>
      <c r="N445" s="251"/>
      <c r="O445" s="92"/>
      <c r="P445" s="92"/>
      <c r="Q445" s="92"/>
      <c r="R445" s="92"/>
      <c r="S445" s="92"/>
      <c r="T445" s="93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200</v>
      </c>
      <c r="AU445" s="18" t="s">
        <v>83</v>
      </c>
    </row>
    <row r="446" s="13" customFormat="1">
      <c r="A446" s="13"/>
      <c r="B446" s="252"/>
      <c r="C446" s="253"/>
      <c r="D446" s="248" t="s">
        <v>201</v>
      </c>
      <c r="E446" s="254" t="s">
        <v>1</v>
      </c>
      <c r="F446" s="255" t="s">
        <v>3460</v>
      </c>
      <c r="G446" s="253"/>
      <c r="H446" s="254" t="s">
        <v>1</v>
      </c>
      <c r="I446" s="256"/>
      <c r="J446" s="253"/>
      <c r="K446" s="253"/>
      <c r="L446" s="257"/>
      <c r="M446" s="258"/>
      <c r="N446" s="259"/>
      <c r="O446" s="259"/>
      <c r="P446" s="259"/>
      <c r="Q446" s="259"/>
      <c r="R446" s="259"/>
      <c r="S446" s="259"/>
      <c r="T446" s="26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1" t="s">
        <v>201</v>
      </c>
      <c r="AU446" s="261" t="s">
        <v>83</v>
      </c>
      <c r="AV446" s="13" t="s">
        <v>81</v>
      </c>
      <c r="AW446" s="13" t="s">
        <v>30</v>
      </c>
      <c r="AX446" s="13" t="s">
        <v>73</v>
      </c>
      <c r="AY446" s="261" t="s">
        <v>191</v>
      </c>
    </row>
    <row r="447" s="13" customFormat="1">
      <c r="A447" s="13"/>
      <c r="B447" s="252"/>
      <c r="C447" s="253"/>
      <c r="D447" s="248" t="s">
        <v>201</v>
      </c>
      <c r="E447" s="254" t="s">
        <v>1</v>
      </c>
      <c r="F447" s="255" t="s">
        <v>3462</v>
      </c>
      <c r="G447" s="253"/>
      <c r="H447" s="254" t="s">
        <v>1</v>
      </c>
      <c r="I447" s="256"/>
      <c r="J447" s="253"/>
      <c r="K447" s="253"/>
      <c r="L447" s="257"/>
      <c r="M447" s="258"/>
      <c r="N447" s="259"/>
      <c r="O447" s="259"/>
      <c r="P447" s="259"/>
      <c r="Q447" s="259"/>
      <c r="R447" s="259"/>
      <c r="S447" s="259"/>
      <c r="T447" s="260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1" t="s">
        <v>201</v>
      </c>
      <c r="AU447" s="261" t="s">
        <v>83</v>
      </c>
      <c r="AV447" s="13" t="s">
        <v>81</v>
      </c>
      <c r="AW447" s="13" t="s">
        <v>30</v>
      </c>
      <c r="AX447" s="13" t="s">
        <v>73</v>
      </c>
      <c r="AY447" s="261" t="s">
        <v>191</v>
      </c>
    </row>
    <row r="448" s="14" customFormat="1">
      <c r="A448" s="14"/>
      <c r="B448" s="262"/>
      <c r="C448" s="263"/>
      <c r="D448" s="248" t="s">
        <v>201</v>
      </c>
      <c r="E448" s="264" t="s">
        <v>1</v>
      </c>
      <c r="F448" s="265" t="s">
        <v>334</v>
      </c>
      <c r="G448" s="263"/>
      <c r="H448" s="266">
        <v>18</v>
      </c>
      <c r="I448" s="267"/>
      <c r="J448" s="263"/>
      <c r="K448" s="263"/>
      <c r="L448" s="268"/>
      <c r="M448" s="269"/>
      <c r="N448" s="270"/>
      <c r="O448" s="270"/>
      <c r="P448" s="270"/>
      <c r="Q448" s="270"/>
      <c r="R448" s="270"/>
      <c r="S448" s="270"/>
      <c r="T448" s="271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72" t="s">
        <v>201</v>
      </c>
      <c r="AU448" s="272" t="s">
        <v>83</v>
      </c>
      <c r="AV448" s="14" t="s">
        <v>83</v>
      </c>
      <c r="AW448" s="14" t="s">
        <v>30</v>
      </c>
      <c r="AX448" s="14" t="s">
        <v>73</v>
      </c>
      <c r="AY448" s="272" t="s">
        <v>191</v>
      </c>
    </row>
    <row r="449" s="15" customFormat="1">
      <c r="A449" s="15"/>
      <c r="B449" s="273"/>
      <c r="C449" s="274"/>
      <c r="D449" s="248" t="s">
        <v>201</v>
      </c>
      <c r="E449" s="275" t="s">
        <v>1</v>
      </c>
      <c r="F449" s="276" t="s">
        <v>205</v>
      </c>
      <c r="G449" s="274"/>
      <c r="H449" s="277">
        <v>18</v>
      </c>
      <c r="I449" s="278"/>
      <c r="J449" s="274"/>
      <c r="K449" s="274"/>
      <c r="L449" s="279"/>
      <c r="M449" s="280"/>
      <c r="N449" s="281"/>
      <c r="O449" s="281"/>
      <c r="P449" s="281"/>
      <c r="Q449" s="281"/>
      <c r="R449" s="281"/>
      <c r="S449" s="281"/>
      <c r="T449" s="282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83" t="s">
        <v>201</v>
      </c>
      <c r="AU449" s="283" t="s">
        <v>83</v>
      </c>
      <c r="AV449" s="15" t="s">
        <v>198</v>
      </c>
      <c r="AW449" s="15" t="s">
        <v>30</v>
      </c>
      <c r="AX449" s="15" t="s">
        <v>81</v>
      </c>
      <c r="AY449" s="283" t="s">
        <v>191</v>
      </c>
    </row>
    <row r="450" s="2" customFormat="1" ht="16.5" customHeight="1">
      <c r="A450" s="39"/>
      <c r="B450" s="40"/>
      <c r="C450" s="236" t="s">
        <v>586</v>
      </c>
      <c r="D450" s="236" t="s">
        <v>194</v>
      </c>
      <c r="E450" s="237" t="s">
        <v>3463</v>
      </c>
      <c r="F450" s="238" t="s">
        <v>3464</v>
      </c>
      <c r="G450" s="239" t="s">
        <v>215</v>
      </c>
      <c r="H450" s="240">
        <v>0.20999999999999999</v>
      </c>
      <c r="I450" s="241"/>
      <c r="J450" s="240">
        <f>ROUND(I450*H450,2)</f>
        <v>0</v>
      </c>
      <c r="K450" s="238" t="s">
        <v>275</v>
      </c>
      <c r="L450" s="45"/>
      <c r="M450" s="242" t="s">
        <v>1</v>
      </c>
      <c r="N450" s="243" t="s">
        <v>38</v>
      </c>
      <c r="O450" s="92"/>
      <c r="P450" s="244">
        <f>O450*H450</f>
        <v>0</v>
      </c>
      <c r="Q450" s="244">
        <v>0</v>
      </c>
      <c r="R450" s="244">
        <f>Q450*H450</f>
        <v>0</v>
      </c>
      <c r="S450" s="244">
        <v>2.6000000000000001</v>
      </c>
      <c r="T450" s="245">
        <f>S450*H450</f>
        <v>0.54600000000000004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46" t="s">
        <v>198</v>
      </c>
      <c r="AT450" s="246" t="s">
        <v>194</v>
      </c>
      <c r="AU450" s="246" t="s">
        <v>83</v>
      </c>
      <c r="AY450" s="18" t="s">
        <v>191</v>
      </c>
      <c r="BE450" s="247">
        <f>IF(N450="základní",J450,0)</f>
        <v>0</v>
      </c>
      <c r="BF450" s="247">
        <f>IF(N450="snížená",J450,0)</f>
        <v>0</v>
      </c>
      <c r="BG450" s="247">
        <f>IF(N450="zákl. přenesená",J450,0)</f>
        <v>0</v>
      </c>
      <c r="BH450" s="247">
        <f>IF(N450="sníž. přenesená",J450,0)</f>
        <v>0</v>
      </c>
      <c r="BI450" s="247">
        <f>IF(N450="nulová",J450,0)</f>
        <v>0</v>
      </c>
      <c r="BJ450" s="18" t="s">
        <v>81</v>
      </c>
      <c r="BK450" s="247">
        <f>ROUND(I450*H450,2)</f>
        <v>0</v>
      </c>
      <c r="BL450" s="18" t="s">
        <v>198</v>
      </c>
      <c r="BM450" s="246" t="s">
        <v>3465</v>
      </c>
    </row>
    <row r="451" s="2" customFormat="1">
      <c r="A451" s="39"/>
      <c r="B451" s="40"/>
      <c r="C451" s="41"/>
      <c r="D451" s="248" t="s">
        <v>200</v>
      </c>
      <c r="E451" s="41"/>
      <c r="F451" s="249" t="s">
        <v>3464</v>
      </c>
      <c r="G451" s="41"/>
      <c r="H451" s="41"/>
      <c r="I451" s="145"/>
      <c r="J451" s="41"/>
      <c r="K451" s="41"/>
      <c r="L451" s="45"/>
      <c r="M451" s="250"/>
      <c r="N451" s="251"/>
      <c r="O451" s="92"/>
      <c r="P451" s="92"/>
      <c r="Q451" s="92"/>
      <c r="R451" s="92"/>
      <c r="S451" s="92"/>
      <c r="T451" s="93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200</v>
      </c>
      <c r="AU451" s="18" t="s">
        <v>83</v>
      </c>
    </row>
    <row r="452" s="13" customFormat="1">
      <c r="A452" s="13"/>
      <c r="B452" s="252"/>
      <c r="C452" s="253"/>
      <c r="D452" s="248" t="s">
        <v>201</v>
      </c>
      <c r="E452" s="254" t="s">
        <v>1</v>
      </c>
      <c r="F452" s="255" t="s">
        <v>3466</v>
      </c>
      <c r="G452" s="253"/>
      <c r="H452" s="254" t="s">
        <v>1</v>
      </c>
      <c r="I452" s="256"/>
      <c r="J452" s="253"/>
      <c r="K452" s="253"/>
      <c r="L452" s="257"/>
      <c r="M452" s="258"/>
      <c r="N452" s="259"/>
      <c r="O452" s="259"/>
      <c r="P452" s="259"/>
      <c r="Q452" s="259"/>
      <c r="R452" s="259"/>
      <c r="S452" s="259"/>
      <c r="T452" s="260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1" t="s">
        <v>201</v>
      </c>
      <c r="AU452" s="261" t="s">
        <v>83</v>
      </c>
      <c r="AV452" s="13" t="s">
        <v>81</v>
      </c>
      <c r="AW452" s="13" t="s">
        <v>30</v>
      </c>
      <c r="AX452" s="13" t="s">
        <v>73</v>
      </c>
      <c r="AY452" s="261" t="s">
        <v>191</v>
      </c>
    </row>
    <row r="453" s="13" customFormat="1">
      <c r="A453" s="13"/>
      <c r="B453" s="252"/>
      <c r="C453" s="253"/>
      <c r="D453" s="248" t="s">
        <v>201</v>
      </c>
      <c r="E453" s="254" t="s">
        <v>1</v>
      </c>
      <c r="F453" s="255" t="s">
        <v>260</v>
      </c>
      <c r="G453" s="253"/>
      <c r="H453" s="254" t="s">
        <v>1</v>
      </c>
      <c r="I453" s="256"/>
      <c r="J453" s="253"/>
      <c r="K453" s="253"/>
      <c r="L453" s="257"/>
      <c r="M453" s="258"/>
      <c r="N453" s="259"/>
      <c r="O453" s="259"/>
      <c r="P453" s="259"/>
      <c r="Q453" s="259"/>
      <c r="R453" s="259"/>
      <c r="S453" s="259"/>
      <c r="T453" s="26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1" t="s">
        <v>201</v>
      </c>
      <c r="AU453" s="261" t="s">
        <v>83</v>
      </c>
      <c r="AV453" s="13" t="s">
        <v>81</v>
      </c>
      <c r="AW453" s="13" t="s">
        <v>30</v>
      </c>
      <c r="AX453" s="13" t="s">
        <v>73</v>
      </c>
      <c r="AY453" s="261" t="s">
        <v>191</v>
      </c>
    </row>
    <row r="454" s="14" customFormat="1">
      <c r="A454" s="14"/>
      <c r="B454" s="262"/>
      <c r="C454" s="263"/>
      <c r="D454" s="248" t="s">
        <v>201</v>
      </c>
      <c r="E454" s="264" t="s">
        <v>1</v>
      </c>
      <c r="F454" s="265" t="s">
        <v>3467</v>
      </c>
      <c r="G454" s="263"/>
      <c r="H454" s="266">
        <v>0.20999999999999999</v>
      </c>
      <c r="I454" s="267"/>
      <c r="J454" s="263"/>
      <c r="K454" s="263"/>
      <c r="L454" s="268"/>
      <c r="M454" s="269"/>
      <c r="N454" s="270"/>
      <c r="O454" s="270"/>
      <c r="P454" s="270"/>
      <c r="Q454" s="270"/>
      <c r="R454" s="270"/>
      <c r="S454" s="270"/>
      <c r="T454" s="27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72" t="s">
        <v>201</v>
      </c>
      <c r="AU454" s="272" t="s">
        <v>83</v>
      </c>
      <c r="AV454" s="14" t="s">
        <v>83</v>
      </c>
      <c r="AW454" s="14" t="s">
        <v>30</v>
      </c>
      <c r="AX454" s="14" t="s">
        <v>73</v>
      </c>
      <c r="AY454" s="272" t="s">
        <v>191</v>
      </c>
    </row>
    <row r="455" s="15" customFormat="1">
      <c r="A455" s="15"/>
      <c r="B455" s="273"/>
      <c r="C455" s="274"/>
      <c r="D455" s="248" t="s">
        <v>201</v>
      </c>
      <c r="E455" s="275" t="s">
        <v>1</v>
      </c>
      <c r="F455" s="276" t="s">
        <v>205</v>
      </c>
      <c r="G455" s="274"/>
      <c r="H455" s="277">
        <v>0.20999999999999999</v>
      </c>
      <c r="I455" s="278"/>
      <c r="J455" s="274"/>
      <c r="K455" s="274"/>
      <c r="L455" s="279"/>
      <c r="M455" s="280"/>
      <c r="N455" s="281"/>
      <c r="O455" s="281"/>
      <c r="P455" s="281"/>
      <c r="Q455" s="281"/>
      <c r="R455" s="281"/>
      <c r="S455" s="281"/>
      <c r="T455" s="282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83" t="s">
        <v>201</v>
      </c>
      <c r="AU455" s="283" t="s">
        <v>83</v>
      </c>
      <c r="AV455" s="15" t="s">
        <v>198</v>
      </c>
      <c r="AW455" s="15" t="s">
        <v>30</v>
      </c>
      <c r="AX455" s="15" t="s">
        <v>81</v>
      </c>
      <c r="AY455" s="283" t="s">
        <v>191</v>
      </c>
    </row>
    <row r="456" s="2" customFormat="1" ht="21.75" customHeight="1">
      <c r="A456" s="39"/>
      <c r="B456" s="40"/>
      <c r="C456" s="236" t="s">
        <v>592</v>
      </c>
      <c r="D456" s="236" t="s">
        <v>194</v>
      </c>
      <c r="E456" s="237" t="s">
        <v>909</v>
      </c>
      <c r="F456" s="238" t="s">
        <v>910</v>
      </c>
      <c r="G456" s="239" t="s">
        <v>349</v>
      </c>
      <c r="H456" s="240">
        <v>464.04000000000002</v>
      </c>
      <c r="I456" s="241"/>
      <c r="J456" s="240">
        <f>ROUND(I456*H456,2)</f>
        <v>0</v>
      </c>
      <c r="K456" s="238" t="s">
        <v>275</v>
      </c>
      <c r="L456" s="45"/>
      <c r="M456" s="242" t="s">
        <v>1</v>
      </c>
      <c r="N456" s="243" t="s">
        <v>38</v>
      </c>
      <c r="O456" s="92"/>
      <c r="P456" s="244">
        <f>O456*H456</f>
        <v>0</v>
      </c>
      <c r="Q456" s="244">
        <v>0</v>
      </c>
      <c r="R456" s="244">
        <f>Q456*H456</f>
        <v>0</v>
      </c>
      <c r="S456" s="244">
        <v>0</v>
      </c>
      <c r="T456" s="245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46" t="s">
        <v>198</v>
      </c>
      <c r="AT456" s="246" t="s">
        <v>194</v>
      </c>
      <c r="AU456" s="246" t="s">
        <v>83</v>
      </c>
      <c r="AY456" s="18" t="s">
        <v>191</v>
      </c>
      <c r="BE456" s="247">
        <f>IF(N456="základní",J456,0)</f>
        <v>0</v>
      </c>
      <c r="BF456" s="247">
        <f>IF(N456="snížená",J456,0)</f>
        <v>0</v>
      </c>
      <c r="BG456" s="247">
        <f>IF(N456="zákl. přenesená",J456,0)</f>
        <v>0</v>
      </c>
      <c r="BH456" s="247">
        <f>IF(N456="sníž. přenesená",J456,0)</f>
        <v>0</v>
      </c>
      <c r="BI456" s="247">
        <f>IF(N456="nulová",J456,0)</f>
        <v>0</v>
      </c>
      <c r="BJ456" s="18" t="s">
        <v>81</v>
      </c>
      <c r="BK456" s="247">
        <f>ROUND(I456*H456,2)</f>
        <v>0</v>
      </c>
      <c r="BL456" s="18" t="s">
        <v>198</v>
      </c>
      <c r="BM456" s="246" t="s">
        <v>3468</v>
      </c>
    </row>
    <row r="457" s="2" customFormat="1">
      <c r="A457" s="39"/>
      <c r="B457" s="40"/>
      <c r="C457" s="41"/>
      <c r="D457" s="248" t="s">
        <v>200</v>
      </c>
      <c r="E457" s="41"/>
      <c r="F457" s="249" t="s">
        <v>910</v>
      </c>
      <c r="G457" s="41"/>
      <c r="H457" s="41"/>
      <c r="I457" s="145"/>
      <c r="J457" s="41"/>
      <c r="K457" s="41"/>
      <c r="L457" s="45"/>
      <c r="M457" s="250"/>
      <c r="N457" s="251"/>
      <c r="O457" s="92"/>
      <c r="P457" s="92"/>
      <c r="Q457" s="92"/>
      <c r="R457" s="92"/>
      <c r="S457" s="92"/>
      <c r="T457" s="93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200</v>
      </c>
      <c r="AU457" s="18" t="s">
        <v>83</v>
      </c>
    </row>
    <row r="458" s="13" customFormat="1">
      <c r="A458" s="13"/>
      <c r="B458" s="252"/>
      <c r="C458" s="253"/>
      <c r="D458" s="248" t="s">
        <v>201</v>
      </c>
      <c r="E458" s="254" t="s">
        <v>1</v>
      </c>
      <c r="F458" s="255" t="s">
        <v>3469</v>
      </c>
      <c r="G458" s="253"/>
      <c r="H458" s="254" t="s">
        <v>1</v>
      </c>
      <c r="I458" s="256"/>
      <c r="J458" s="253"/>
      <c r="K458" s="253"/>
      <c r="L458" s="257"/>
      <c r="M458" s="258"/>
      <c r="N458" s="259"/>
      <c r="O458" s="259"/>
      <c r="P458" s="259"/>
      <c r="Q458" s="259"/>
      <c r="R458" s="259"/>
      <c r="S458" s="259"/>
      <c r="T458" s="260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1" t="s">
        <v>201</v>
      </c>
      <c r="AU458" s="261" t="s">
        <v>83</v>
      </c>
      <c r="AV458" s="13" t="s">
        <v>81</v>
      </c>
      <c r="AW458" s="13" t="s">
        <v>30</v>
      </c>
      <c r="AX458" s="13" t="s">
        <v>73</v>
      </c>
      <c r="AY458" s="261" t="s">
        <v>191</v>
      </c>
    </row>
    <row r="459" s="14" customFormat="1">
      <c r="A459" s="14"/>
      <c r="B459" s="262"/>
      <c r="C459" s="263"/>
      <c r="D459" s="248" t="s">
        <v>201</v>
      </c>
      <c r="E459" s="264" t="s">
        <v>1</v>
      </c>
      <c r="F459" s="265" t="s">
        <v>3470</v>
      </c>
      <c r="G459" s="263"/>
      <c r="H459" s="266">
        <v>119.08</v>
      </c>
      <c r="I459" s="267"/>
      <c r="J459" s="263"/>
      <c r="K459" s="263"/>
      <c r="L459" s="268"/>
      <c r="M459" s="269"/>
      <c r="N459" s="270"/>
      <c r="O459" s="270"/>
      <c r="P459" s="270"/>
      <c r="Q459" s="270"/>
      <c r="R459" s="270"/>
      <c r="S459" s="270"/>
      <c r="T459" s="271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72" t="s">
        <v>201</v>
      </c>
      <c r="AU459" s="272" t="s">
        <v>83</v>
      </c>
      <c r="AV459" s="14" t="s">
        <v>83</v>
      </c>
      <c r="AW459" s="14" t="s">
        <v>30</v>
      </c>
      <c r="AX459" s="14" t="s">
        <v>73</v>
      </c>
      <c r="AY459" s="272" t="s">
        <v>191</v>
      </c>
    </row>
    <row r="460" s="13" customFormat="1">
      <c r="A460" s="13"/>
      <c r="B460" s="252"/>
      <c r="C460" s="253"/>
      <c r="D460" s="248" t="s">
        <v>201</v>
      </c>
      <c r="E460" s="254" t="s">
        <v>1</v>
      </c>
      <c r="F460" s="255" t="s">
        <v>3471</v>
      </c>
      <c r="G460" s="253"/>
      <c r="H460" s="254" t="s">
        <v>1</v>
      </c>
      <c r="I460" s="256"/>
      <c r="J460" s="253"/>
      <c r="K460" s="253"/>
      <c r="L460" s="257"/>
      <c r="M460" s="258"/>
      <c r="N460" s="259"/>
      <c r="O460" s="259"/>
      <c r="P460" s="259"/>
      <c r="Q460" s="259"/>
      <c r="R460" s="259"/>
      <c r="S460" s="259"/>
      <c r="T460" s="260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1" t="s">
        <v>201</v>
      </c>
      <c r="AU460" s="261" t="s">
        <v>83</v>
      </c>
      <c r="AV460" s="13" t="s">
        <v>81</v>
      </c>
      <c r="AW460" s="13" t="s">
        <v>30</v>
      </c>
      <c r="AX460" s="13" t="s">
        <v>73</v>
      </c>
      <c r="AY460" s="261" t="s">
        <v>191</v>
      </c>
    </row>
    <row r="461" s="14" customFormat="1">
      <c r="A461" s="14"/>
      <c r="B461" s="262"/>
      <c r="C461" s="263"/>
      <c r="D461" s="248" t="s">
        <v>201</v>
      </c>
      <c r="E461" s="264" t="s">
        <v>1</v>
      </c>
      <c r="F461" s="265" t="s">
        <v>3472</v>
      </c>
      <c r="G461" s="263"/>
      <c r="H461" s="266">
        <v>100.74</v>
      </c>
      <c r="I461" s="267"/>
      <c r="J461" s="263"/>
      <c r="K461" s="263"/>
      <c r="L461" s="268"/>
      <c r="M461" s="269"/>
      <c r="N461" s="270"/>
      <c r="O461" s="270"/>
      <c r="P461" s="270"/>
      <c r="Q461" s="270"/>
      <c r="R461" s="270"/>
      <c r="S461" s="270"/>
      <c r="T461" s="271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72" t="s">
        <v>201</v>
      </c>
      <c r="AU461" s="272" t="s">
        <v>83</v>
      </c>
      <c r="AV461" s="14" t="s">
        <v>83</v>
      </c>
      <c r="AW461" s="14" t="s">
        <v>30</v>
      </c>
      <c r="AX461" s="14" t="s">
        <v>73</v>
      </c>
      <c r="AY461" s="272" t="s">
        <v>191</v>
      </c>
    </row>
    <row r="462" s="13" customFormat="1">
      <c r="A462" s="13"/>
      <c r="B462" s="252"/>
      <c r="C462" s="253"/>
      <c r="D462" s="248" t="s">
        <v>201</v>
      </c>
      <c r="E462" s="254" t="s">
        <v>1</v>
      </c>
      <c r="F462" s="255" t="s">
        <v>3473</v>
      </c>
      <c r="G462" s="253"/>
      <c r="H462" s="254" t="s">
        <v>1</v>
      </c>
      <c r="I462" s="256"/>
      <c r="J462" s="253"/>
      <c r="K462" s="253"/>
      <c r="L462" s="257"/>
      <c r="M462" s="258"/>
      <c r="N462" s="259"/>
      <c r="O462" s="259"/>
      <c r="P462" s="259"/>
      <c r="Q462" s="259"/>
      <c r="R462" s="259"/>
      <c r="S462" s="259"/>
      <c r="T462" s="260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1" t="s">
        <v>201</v>
      </c>
      <c r="AU462" s="261" t="s">
        <v>83</v>
      </c>
      <c r="AV462" s="13" t="s">
        <v>81</v>
      </c>
      <c r="AW462" s="13" t="s">
        <v>30</v>
      </c>
      <c r="AX462" s="13" t="s">
        <v>73</v>
      </c>
      <c r="AY462" s="261" t="s">
        <v>191</v>
      </c>
    </row>
    <row r="463" s="14" customFormat="1">
      <c r="A463" s="14"/>
      <c r="B463" s="262"/>
      <c r="C463" s="263"/>
      <c r="D463" s="248" t="s">
        <v>201</v>
      </c>
      <c r="E463" s="264" t="s">
        <v>1</v>
      </c>
      <c r="F463" s="265" t="s">
        <v>3474</v>
      </c>
      <c r="G463" s="263"/>
      <c r="H463" s="266">
        <v>32.219999999999999</v>
      </c>
      <c r="I463" s="267"/>
      <c r="J463" s="263"/>
      <c r="K463" s="263"/>
      <c r="L463" s="268"/>
      <c r="M463" s="269"/>
      <c r="N463" s="270"/>
      <c r="O463" s="270"/>
      <c r="P463" s="270"/>
      <c r="Q463" s="270"/>
      <c r="R463" s="270"/>
      <c r="S463" s="270"/>
      <c r="T463" s="271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72" t="s">
        <v>201</v>
      </c>
      <c r="AU463" s="272" t="s">
        <v>83</v>
      </c>
      <c r="AV463" s="14" t="s">
        <v>83</v>
      </c>
      <c r="AW463" s="14" t="s">
        <v>30</v>
      </c>
      <c r="AX463" s="14" t="s">
        <v>73</v>
      </c>
      <c r="AY463" s="272" t="s">
        <v>191</v>
      </c>
    </row>
    <row r="464" s="13" customFormat="1">
      <c r="A464" s="13"/>
      <c r="B464" s="252"/>
      <c r="C464" s="253"/>
      <c r="D464" s="248" t="s">
        <v>201</v>
      </c>
      <c r="E464" s="254" t="s">
        <v>1</v>
      </c>
      <c r="F464" s="255" t="s">
        <v>3475</v>
      </c>
      <c r="G464" s="253"/>
      <c r="H464" s="254" t="s">
        <v>1</v>
      </c>
      <c r="I464" s="256"/>
      <c r="J464" s="253"/>
      <c r="K464" s="253"/>
      <c r="L464" s="257"/>
      <c r="M464" s="258"/>
      <c r="N464" s="259"/>
      <c r="O464" s="259"/>
      <c r="P464" s="259"/>
      <c r="Q464" s="259"/>
      <c r="R464" s="259"/>
      <c r="S464" s="259"/>
      <c r="T464" s="26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1" t="s">
        <v>201</v>
      </c>
      <c r="AU464" s="261" t="s">
        <v>83</v>
      </c>
      <c r="AV464" s="13" t="s">
        <v>81</v>
      </c>
      <c r="AW464" s="13" t="s">
        <v>30</v>
      </c>
      <c r="AX464" s="13" t="s">
        <v>73</v>
      </c>
      <c r="AY464" s="261" t="s">
        <v>191</v>
      </c>
    </row>
    <row r="465" s="14" customFormat="1">
      <c r="A465" s="14"/>
      <c r="B465" s="262"/>
      <c r="C465" s="263"/>
      <c r="D465" s="248" t="s">
        <v>201</v>
      </c>
      <c r="E465" s="264" t="s">
        <v>1</v>
      </c>
      <c r="F465" s="265" t="s">
        <v>3476</v>
      </c>
      <c r="G465" s="263"/>
      <c r="H465" s="266">
        <v>188.03</v>
      </c>
      <c r="I465" s="267"/>
      <c r="J465" s="263"/>
      <c r="K465" s="263"/>
      <c r="L465" s="268"/>
      <c r="M465" s="269"/>
      <c r="N465" s="270"/>
      <c r="O465" s="270"/>
      <c r="P465" s="270"/>
      <c r="Q465" s="270"/>
      <c r="R465" s="270"/>
      <c r="S465" s="270"/>
      <c r="T465" s="271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72" t="s">
        <v>201</v>
      </c>
      <c r="AU465" s="272" t="s">
        <v>83</v>
      </c>
      <c r="AV465" s="14" t="s">
        <v>83</v>
      </c>
      <c r="AW465" s="14" t="s">
        <v>30</v>
      </c>
      <c r="AX465" s="14" t="s">
        <v>73</v>
      </c>
      <c r="AY465" s="272" t="s">
        <v>191</v>
      </c>
    </row>
    <row r="466" s="13" customFormat="1">
      <c r="A466" s="13"/>
      <c r="B466" s="252"/>
      <c r="C466" s="253"/>
      <c r="D466" s="248" t="s">
        <v>201</v>
      </c>
      <c r="E466" s="254" t="s">
        <v>1</v>
      </c>
      <c r="F466" s="255" t="s">
        <v>3477</v>
      </c>
      <c r="G466" s="253"/>
      <c r="H466" s="254" t="s">
        <v>1</v>
      </c>
      <c r="I466" s="256"/>
      <c r="J466" s="253"/>
      <c r="K466" s="253"/>
      <c r="L466" s="257"/>
      <c r="M466" s="258"/>
      <c r="N466" s="259"/>
      <c r="O466" s="259"/>
      <c r="P466" s="259"/>
      <c r="Q466" s="259"/>
      <c r="R466" s="259"/>
      <c r="S466" s="259"/>
      <c r="T466" s="26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1" t="s">
        <v>201</v>
      </c>
      <c r="AU466" s="261" t="s">
        <v>83</v>
      </c>
      <c r="AV466" s="13" t="s">
        <v>81</v>
      </c>
      <c r="AW466" s="13" t="s">
        <v>30</v>
      </c>
      <c r="AX466" s="13" t="s">
        <v>73</v>
      </c>
      <c r="AY466" s="261" t="s">
        <v>191</v>
      </c>
    </row>
    <row r="467" s="14" customFormat="1">
      <c r="A467" s="14"/>
      <c r="B467" s="262"/>
      <c r="C467" s="263"/>
      <c r="D467" s="248" t="s">
        <v>201</v>
      </c>
      <c r="E467" s="264" t="s">
        <v>1</v>
      </c>
      <c r="F467" s="265" t="s">
        <v>3478</v>
      </c>
      <c r="G467" s="263"/>
      <c r="H467" s="266">
        <v>0.47999999999999998</v>
      </c>
      <c r="I467" s="267"/>
      <c r="J467" s="263"/>
      <c r="K467" s="263"/>
      <c r="L467" s="268"/>
      <c r="M467" s="269"/>
      <c r="N467" s="270"/>
      <c r="O467" s="270"/>
      <c r="P467" s="270"/>
      <c r="Q467" s="270"/>
      <c r="R467" s="270"/>
      <c r="S467" s="270"/>
      <c r="T467" s="271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72" t="s">
        <v>201</v>
      </c>
      <c r="AU467" s="272" t="s">
        <v>83</v>
      </c>
      <c r="AV467" s="14" t="s">
        <v>83</v>
      </c>
      <c r="AW467" s="14" t="s">
        <v>30</v>
      </c>
      <c r="AX467" s="14" t="s">
        <v>73</v>
      </c>
      <c r="AY467" s="272" t="s">
        <v>191</v>
      </c>
    </row>
    <row r="468" s="13" customFormat="1">
      <c r="A468" s="13"/>
      <c r="B468" s="252"/>
      <c r="C468" s="253"/>
      <c r="D468" s="248" t="s">
        <v>201</v>
      </c>
      <c r="E468" s="254" t="s">
        <v>1</v>
      </c>
      <c r="F468" s="255" t="s">
        <v>3479</v>
      </c>
      <c r="G468" s="253"/>
      <c r="H468" s="254" t="s">
        <v>1</v>
      </c>
      <c r="I468" s="256"/>
      <c r="J468" s="253"/>
      <c r="K468" s="253"/>
      <c r="L468" s="257"/>
      <c r="M468" s="258"/>
      <c r="N468" s="259"/>
      <c r="O468" s="259"/>
      <c r="P468" s="259"/>
      <c r="Q468" s="259"/>
      <c r="R468" s="259"/>
      <c r="S468" s="259"/>
      <c r="T468" s="260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1" t="s">
        <v>201</v>
      </c>
      <c r="AU468" s="261" t="s">
        <v>83</v>
      </c>
      <c r="AV468" s="13" t="s">
        <v>81</v>
      </c>
      <c r="AW468" s="13" t="s">
        <v>30</v>
      </c>
      <c r="AX468" s="13" t="s">
        <v>73</v>
      </c>
      <c r="AY468" s="261" t="s">
        <v>191</v>
      </c>
    </row>
    <row r="469" s="14" customFormat="1">
      <c r="A469" s="14"/>
      <c r="B469" s="262"/>
      <c r="C469" s="263"/>
      <c r="D469" s="248" t="s">
        <v>201</v>
      </c>
      <c r="E469" s="264" t="s">
        <v>1</v>
      </c>
      <c r="F469" s="265" t="s">
        <v>3480</v>
      </c>
      <c r="G469" s="263"/>
      <c r="H469" s="266">
        <v>2.48</v>
      </c>
      <c r="I469" s="267"/>
      <c r="J469" s="263"/>
      <c r="K469" s="263"/>
      <c r="L469" s="268"/>
      <c r="M469" s="269"/>
      <c r="N469" s="270"/>
      <c r="O469" s="270"/>
      <c r="P469" s="270"/>
      <c r="Q469" s="270"/>
      <c r="R469" s="270"/>
      <c r="S469" s="270"/>
      <c r="T469" s="271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72" t="s">
        <v>201</v>
      </c>
      <c r="AU469" s="272" t="s">
        <v>83</v>
      </c>
      <c r="AV469" s="14" t="s">
        <v>83</v>
      </c>
      <c r="AW469" s="14" t="s">
        <v>30</v>
      </c>
      <c r="AX469" s="14" t="s">
        <v>73</v>
      </c>
      <c r="AY469" s="272" t="s">
        <v>191</v>
      </c>
    </row>
    <row r="470" s="13" customFormat="1">
      <c r="A470" s="13"/>
      <c r="B470" s="252"/>
      <c r="C470" s="253"/>
      <c r="D470" s="248" t="s">
        <v>201</v>
      </c>
      <c r="E470" s="254" t="s">
        <v>1</v>
      </c>
      <c r="F470" s="255" t="s">
        <v>3481</v>
      </c>
      <c r="G470" s="253"/>
      <c r="H470" s="254" t="s">
        <v>1</v>
      </c>
      <c r="I470" s="256"/>
      <c r="J470" s="253"/>
      <c r="K470" s="253"/>
      <c r="L470" s="257"/>
      <c r="M470" s="258"/>
      <c r="N470" s="259"/>
      <c r="O470" s="259"/>
      <c r="P470" s="259"/>
      <c r="Q470" s="259"/>
      <c r="R470" s="259"/>
      <c r="S470" s="259"/>
      <c r="T470" s="26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1" t="s">
        <v>201</v>
      </c>
      <c r="AU470" s="261" t="s">
        <v>83</v>
      </c>
      <c r="AV470" s="13" t="s">
        <v>81</v>
      </c>
      <c r="AW470" s="13" t="s">
        <v>30</v>
      </c>
      <c r="AX470" s="13" t="s">
        <v>73</v>
      </c>
      <c r="AY470" s="261" t="s">
        <v>191</v>
      </c>
    </row>
    <row r="471" s="14" customFormat="1">
      <c r="A471" s="14"/>
      <c r="B471" s="262"/>
      <c r="C471" s="263"/>
      <c r="D471" s="248" t="s">
        <v>201</v>
      </c>
      <c r="E471" s="264" t="s">
        <v>1</v>
      </c>
      <c r="F471" s="265" t="s">
        <v>3482</v>
      </c>
      <c r="G471" s="263"/>
      <c r="H471" s="266">
        <v>0.29999999999999999</v>
      </c>
      <c r="I471" s="267"/>
      <c r="J471" s="263"/>
      <c r="K471" s="263"/>
      <c r="L471" s="268"/>
      <c r="M471" s="269"/>
      <c r="N471" s="270"/>
      <c r="O471" s="270"/>
      <c r="P471" s="270"/>
      <c r="Q471" s="270"/>
      <c r="R471" s="270"/>
      <c r="S471" s="270"/>
      <c r="T471" s="271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72" t="s">
        <v>201</v>
      </c>
      <c r="AU471" s="272" t="s">
        <v>83</v>
      </c>
      <c r="AV471" s="14" t="s">
        <v>83</v>
      </c>
      <c r="AW471" s="14" t="s">
        <v>30</v>
      </c>
      <c r="AX471" s="14" t="s">
        <v>73</v>
      </c>
      <c r="AY471" s="272" t="s">
        <v>191</v>
      </c>
    </row>
    <row r="472" s="13" customFormat="1">
      <c r="A472" s="13"/>
      <c r="B472" s="252"/>
      <c r="C472" s="253"/>
      <c r="D472" s="248" t="s">
        <v>201</v>
      </c>
      <c r="E472" s="254" t="s">
        <v>1</v>
      </c>
      <c r="F472" s="255" t="s">
        <v>2877</v>
      </c>
      <c r="G472" s="253"/>
      <c r="H472" s="254" t="s">
        <v>1</v>
      </c>
      <c r="I472" s="256"/>
      <c r="J472" s="253"/>
      <c r="K472" s="253"/>
      <c r="L472" s="257"/>
      <c r="M472" s="258"/>
      <c r="N472" s="259"/>
      <c r="O472" s="259"/>
      <c r="P472" s="259"/>
      <c r="Q472" s="259"/>
      <c r="R472" s="259"/>
      <c r="S472" s="259"/>
      <c r="T472" s="26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1" t="s">
        <v>201</v>
      </c>
      <c r="AU472" s="261" t="s">
        <v>83</v>
      </c>
      <c r="AV472" s="13" t="s">
        <v>81</v>
      </c>
      <c r="AW472" s="13" t="s">
        <v>30</v>
      </c>
      <c r="AX472" s="13" t="s">
        <v>73</v>
      </c>
      <c r="AY472" s="261" t="s">
        <v>191</v>
      </c>
    </row>
    <row r="473" s="14" customFormat="1">
      <c r="A473" s="14"/>
      <c r="B473" s="262"/>
      <c r="C473" s="263"/>
      <c r="D473" s="248" t="s">
        <v>201</v>
      </c>
      <c r="E473" s="264" t="s">
        <v>1</v>
      </c>
      <c r="F473" s="265" t="s">
        <v>3483</v>
      </c>
      <c r="G473" s="263"/>
      <c r="H473" s="266">
        <v>3</v>
      </c>
      <c r="I473" s="267"/>
      <c r="J473" s="263"/>
      <c r="K473" s="263"/>
      <c r="L473" s="268"/>
      <c r="M473" s="269"/>
      <c r="N473" s="270"/>
      <c r="O473" s="270"/>
      <c r="P473" s="270"/>
      <c r="Q473" s="270"/>
      <c r="R473" s="270"/>
      <c r="S473" s="270"/>
      <c r="T473" s="27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72" t="s">
        <v>201</v>
      </c>
      <c r="AU473" s="272" t="s">
        <v>83</v>
      </c>
      <c r="AV473" s="14" t="s">
        <v>83</v>
      </c>
      <c r="AW473" s="14" t="s">
        <v>30</v>
      </c>
      <c r="AX473" s="14" t="s">
        <v>73</v>
      </c>
      <c r="AY473" s="272" t="s">
        <v>191</v>
      </c>
    </row>
    <row r="474" s="13" customFormat="1">
      <c r="A474" s="13"/>
      <c r="B474" s="252"/>
      <c r="C474" s="253"/>
      <c r="D474" s="248" t="s">
        <v>201</v>
      </c>
      <c r="E474" s="254" t="s">
        <v>1</v>
      </c>
      <c r="F474" s="255" t="s">
        <v>3484</v>
      </c>
      <c r="G474" s="253"/>
      <c r="H474" s="254" t="s">
        <v>1</v>
      </c>
      <c r="I474" s="256"/>
      <c r="J474" s="253"/>
      <c r="K474" s="253"/>
      <c r="L474" s="257"/>
      <c r="M474" s="258"/>
      <c r="N474" s="259"/>
      <c r="O474" s="259"/>
      <c r="P474" s="259"/>
      <c r="Q474" s="259"/>
      <c r="R474" s="259"/>
      <c r="S474" s="259"/>
      <c r="T474" s="26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1" t="s">
        <v>201</v>
      </c>
      <c r="AU474" s="261" t="s">
        <v>83</v>
      </c>
      <c r="AV474" s="13" t="s">
        <v>81</v>
      </c>
      <c r="AW474" s="13" t="s">
        <v>30</v>
      </c>
      <c r="AX474" s="13" t="s">
        <v>73</v>
      </c>
      <c r="AY474" s="261" t="s">
        <v>191</v>
      </c>
    </row>
    <row r="475" s="14" customFormat="1">
      <c r="A475" s="14"/>
      <c r="B475" s="262"/>
      <c r="C475" s="263"/>
      <c r="D475" s="248" t="s">
        <v>201</v>
      </c>
      <c r="E475" s="264" t="s">
        <v>1</v>
      </c>
      <c r="F475" s="265" t="s">
        <v>706</v>
      </c>
      <c r="G475" s="263"/>
      <c r="H475" s="266">
        <v>17.710000000000001</v>
      </c>
      <c r="I475" s="267"/>
      <c r="J475" s="263"/>
      <c r="K475" s="263"/>
      <c r="L475" s="268"/>
      <c r="M475" s="269"/>
      <c r="N475" s="270"/>
      <c r="O475" s="270"/>
      <c r="P475" s="270"/>
      <c r="Q475" s="270"/>
      <c r="R475" s="270"/>
      <c r="S475" s="270"/>
      <c r="T475" s="271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72" t="s">
        <v>201</v>
      </c>
      <c r="AU475" s="272" t="s">
        <v>83</v>
      </c>
      <c r="AV475" s="14" t="s">
        <v>83</v>
      </c>
      <c r="AW475" s="14" t="s">
        <v>30</v>
      </c>
      <c r="AX475" s="14" t="s">
        <v>73</v>
      </c>
      <c r="AY475" s="272" t="s">
        <v>191</v>
      </c>
    </row>
    <row r="476" s="15" customFormat="1">
      <c r="A476" s="15"/>
      <c r="B476" s="273"/>
      <c r="C476" s="274"/>
      <c r="D476" s="248" t="s">
        <v>201</v>
      </c>
      <c r="E476" s="275" t="s">
        <v>1</v>
      </c>
      <c r="F476" s="276" t="s">
        <v>205</v>
      </c>
      <c r="G476" s="274"/>
      <c r="H476" s="277">
        <v>464.04000000000002</v>
      </c>
      <c r="I476" s="278"/>
      <c r="J476" s="274"/>
      <c r="K476" s="274"/>
      <c r="L476" s="279"/>
      <c r="M476" s="280"/>
      <c r="N476" s="281"/>
      <c r="O476" s="281"/>
      <c r="P476" s="281"/>
      <c r="Q476" s="281"/>
      <c r="R476" s="281"/>
      <c r="S476" s="281"/>
      <c r="T476" s="28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83" t="s">
        <v>201</v>
      </c>
      <c r="AU476" s="283" t="s">
        <v>83</v>
      </c>
      <c r="AV476" s="15" t="s">
        <v>198</v>
      </c>
      <c r="AW476" s="15" t="s">
        <v>30</v>
      </c>
      <c r="AX476" s="15" t="s">
        <v>81</v>
      </c>
      <c r="AY476" s="283" t="s">
        <v>191</v>
      </c>
    </row>
    <row r="477" s="2" customFormat="1" ht="21.75" customHeight="1">
      <c r="A477" s="39"/>
      <c r="B477" s="40"/>
      <c r="C477" s="236" t="s">
        <v>599</v>
      </c>
      <c r="D477" s="236" t="s">
        <v>194</v>
      </c>
      <c r="E477" s="237" t="s">
        <v>914</v>
      </c>
      <c r="F477" s="238" t="s">
        <v>716</v>
      </c>
      <c r="G477" s="239" t="s">
        <v>349</v>
      </c>
      <c r="H477" s="240">
        <v>52.109999999999999</v>
      </c>
      <c r="I477" s="241"/>
      <c r="J477" s="240">
        <f>ROUND(I477*H477,2)</f>
        <v>0</v>
      </c>
      <c r="K477" s="238" t="s">
        <v>275</v>
      </c>
      <c r="L477" s="45"/>
      <c r="M477" s="242" t="s">
        <v>1</v>
      </c>
      <c r="N477" s="243" t="s">
        <v>38</v>
      </c>
      <c r="O477" s="92"/>
      <c r="P477" s="244">
        <f>O477*H477</f>
        <v>0</v>
      </c>
      <c r="Q477" s="244">
        <v>0</v>
      </c>
      <c r="R477" s="244">
        <f>Q477*H477</f>
        <v>0</v>
      </c>
      <c r="S477" s="244">
        <v>0</v>
      </c>
      <c r="T477" s="245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46" t="s">
        <v>198</v>
      </c>
      <c r="AT477" s="246" t="s">
        <v>194</v>
      </c>
      <c r="AU477" s="246" t="s">
        <v>83</v>
      </c>
      <c r="AY477" s="18" t="s">
        <v>191</v>
      </c>
      <c r="BE477" s="247">
        <f>IF(N477="základní",J477,0)</f>
        <v>0</v>
      </c>
      <c r="BF477" s="247">
        <f>IF(N477="snížená",J477,0)</f>
        <v>0</v>
      </c>
      <c r="BG477" s="247">
        <f>IF(N477="zákl. přenesená",J477,0)</f>
        <v>0</v>
      </c>
      <c r="BH477" s="247">
        <f>IF(N477="sníž. přenesená",J477,0)</f>
        <v>0</v>
      </c>
      <c r="BI477" s="247">
        <f>IF(N477="nulová",J477,0)</f>
        <v>0</v>
      </c>
      <c r="BJ477" s="18" t="s">
        <v>81</v>
      </c>
      <c r="BK477" s="247">
        <f>ROUND(I477*H477,2)</f>
        <v>0</v>
      </c>
      <c r="BL477" s="18" t="s">
        <v>198</v>
      </c>
      <c r="BM477" s="246" t="s">
        <v>3485</v>
      </c>
    </row>
    <row r="478" s="2" customFormat="1">
      <c r="A478" s="39"/>
      <c r="B478" s="40"/>
      <c r="C478" s="41"/>
      <c r="D478" s="248" t="s">
        <v>200</v>
      </c>
      <c r="E478" s="41"/>
      <c r="F478" s="249" t="s">
        <v>716</v>
      </c>
      <c r="G478" s="41"/>
      <c r="H478" s="41"/>
      <c r="I478" s="145"/>
      <c r="J478" s="41"/>
      <c r="K478" s="41"/>
      <c r="L478" s="45"/>
      <c r="M478" s="250"/>
      <c r="N478" s="251"/>
      <c r="O478" s="92"/>
      <c r="P478" s="92"/>
      <c r="Q478" s="92"/>
      <c r="R478" s="92"/>
      <c r="S478" s="92"/>
      <c r="T478" s="93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200</v>
      </c>
      <c r="AU478" s="18" t="s">
        <v>83</v>
      </c>
    </row>
    <row r="479" s="13" customFormat="1">
      <c r="A479" s="13"/>
      <c r="B479" s="252"/>
      <c r="C479" s="253"/>
      <c r="D479" s="248" t="s">
        <v>201</v>
      </c>
      <c r="E479" s="254" t="s">
        <v>1</v>
      </c>
      <c r="F479" s="255" t="s">
        <v>3486</v>
      </c>
      <c r="G479" s="253"/>
      <c r="H479" s="254" t="s">
        <v>1</v>
      </c>
      <c r="I479" s="256"/>
      <c r="J479" s="253"/>
      <c r="K479" s="253"/>
      <c r="L479" s="257"/>
      <c r="M479" s="258"/>
      <c r="N479" s="259"/>
      <c r="O479" s="259"/>
      <c r="P479" s="259"/>
      <c r="Q479" s="259"/>
      <c r="R479" s="259"/>
      <c r="S479" s="259"/>
      <c r="T479" s="260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1" t="s">
        <v>201</v>
      </c>
      <c r="AU479" s="261" t="s">
        <v>83</v>
      </c>
      <c r="AV479" s="13" t="s">
        <v>81</v>
      </c>
      <c r="AW479" s="13" t="s">
        <v>30</v>
      </c>
      <c r="AX479" s="13" t="s">
        <v>73</v>
      </c>
      <c r="AY479" s="261" t="s">
        <v>191</v>
      </c>
    </row>
    <row r="480" s="14" customFormat="1">
      <c r="A480" s="14"/>
      <c r="B480" s="262"/>
      <c r="C480" s="263"/>
      <c r="D480" s="248" t="s">
        <v>201</v>
      </c>
      <c r="E480" s="264" t="s">
        <v>1</v>
      </c>
      <c r="F480" s="265" t="s">
        <v>3487</v>
      </c>
      <c r="G480" s="263"/>
      <c r="H480" s="266">
        <v>15.050000000000001</v>
      </c>
      <c r="I480" s="267"/>
      <c r="J480" s="263"/>
      <c r="K480" s="263"/>
      <c r="L480" s="268"/>
      <c r="M480" s="269"/>
      <c r="N480" s="270"/>
      <c r="O480" s="270"/>
      <c r="P480" s="270"/>
      <c r="Q480" s="270"/>
      <c r="R480" s="270"/>
      <c r="S480" s="270"/>
      <c r="T480" s="271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72" t="s">
        <v>201</v>
      </c>
      <c r="AU480" s="272" t="s">
        <v>83</v>
      </c>
      <c r="AV480" s="14" t="s">
        <v>83</v>
      </c>
      <c r="AW480" s="14" t="s">
        <v>30</v>
      </c>
      <c r="AX480" s="14" t="s">
        <v>73</v>
      </c>
      <c r="AY480" s="272" t="s">
        <v>191</v>
      </c>
    </row>
    <row r="481" s="13" customFormat="1">
      <c r="A481" s="13"/>
      <c r="B481" s="252"/>
      <c r="C481" s="253"/>
      <c r="D481" s="248" t="s">
        <v>201</v>
      </c>
      <c r="E481" s="254" t="s">
        <v>1</v>
      </c>
      <c r="F481" s="255" t="s">
        <v>3488</v>
      </c>
      <c r="G481" s="253"/>
      <c r="H481" s="254" t="s">
        <v>1</v>
      </c>
      <c r="I481" s="256"/>
      <c r="J481" s="253"/>
      <c r="K481" s="253"/>
      <c r="L481" s="257"/>
      <c r="M481" s="258"/>
      <c r="N481" s="259"/>
      <c r="O481" s="259"/>
      <c r="P481" s="259"/>
      <c r="Q481" s="259"/>
      <c r="R481" s="259"/>
      <c r="S481" s="259"/>
      <c r="T481" s="26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1" t="s">
        <v>201</v>
      </c>
      <c r="AU481" s="261" t="s">
        <v>83</v>
      </c>
      <c r="AV481" s="13" t="s">
        <v>81</v>
      </c>
      <c r="AW481" s="13" t="s">
        <v>30</v>
      </c>
      <c r="AX481" s="13" t="s">
        <v>73</v>
      </c>
      <c r="AY481" s="261" t="s">
        <v>191</v>
      </c>
    </row>
    <row r="482" s="14" customFormat="1">
      <c r="A482" s="14"/>
      <c r="B482" s="262"/>
      <c r="C482" s="263"/>
      <c r="D482" s="248" t="s">
        <v>201</v>
      </c>
      <c r="E482" s="264" t="s">
        <v>1</v>
      </c>
      <c r="F482" s="265" t="s">
        <v>3489</v>
      </c>
      <c r="G482" s="263"/>
      <c r="H482" s="266">
        <v>37.060000000000002</v>
      </c>
      <c r="I482" s="267"/>
      <c r="J482" s="263"/>
      <c r="K482" s="263"/>
      <c r="L482" s="268"/>
      <c r="M482" s="269"/>
      <c r="N482" s="270"/>
      <c r="O482" s="270"/>
      <c r="P482" s="270"/>
      <c r="Q482" s="270"/>
      <c r="R482" s="270"/>
      <c r="S482" s="270"/>
      <c r="T482" s="271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72" t="s">
        <v>201</v>
      </c>
      <c r="AU482" s="272" t="s">
        <v>83</v>
      </c>
      <c r="AV482" s="14" t="s">
        <v>83</v>
      </c>
      <c r="AW482" s="14" t="s">
        <v>30</v>
      </c>
      <c r="AX482" s="14" t="s">
        <v>73</v>
      </c>
      <c r="AY482" s="272" t="s">
        <v>191</v>
      </c>
    </row>
    <row r="483" s="15" customFormat="1">
      <c r="A483" s="15"/>
      <c r="B483" s="273"/>
      <c r="C483" s="274"/>
      <c r="D483" s="248" t="s">
        <v>201</v>
      </c>
      <c r="E483" s="275" t="s">
        <v>1</v>
      </c>
      <c r="F483" s="276" t="s">
        <v>205</v>
      </c>
      <c r="G483" s="274"/>
      <c r="H483" s="277">
        <v>52.109999999999999</v>
      </c>
      <c r="I483" s="278"/>
      <c r="J483" s="274"/>
      <c r="K483" s="274"/>
      <c r="L483" s="279"/>
      <c r="M483" s="280"/>
      <c r="N483" s="281"/>
      <c r="O483" s="281"/>
      <c r="P483" s="281"/>
      <c r="Q483" s="281"/>
      <c r="R483" s="281"/>
      <c r="S483" s="281"/>
      <c r="T483" s="282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83" t="s">
        <v>201</v>
      </c>
      <c r="AU483" s="283" t="s">
        <v>83</v>
      </c>
      <c r="AV483" s="15" t="s">
        <v>198</v>
      </c>
      <c r="AW483" s="15" t="s">
        <v>30</v>
      </c>
      <c r="AX483" s="15" t="s">
        <v>81</v>
      </c>
      <c r="AY483" s="283" t="s">
        <v>191</v>
      </c>
    </row>
    <row r="484" s="2" customFormat="1" ht="21.75" customHeight="1">
      <c r="A484" s="39"/>
      <c r="B484" s="40"/>
      <c r="C484" s="236" t="s">
        <v>608</v>
      </c>
      <c r="D484" s="236" t="s">
        <v>194</v>
      </c>
      <c r="E484" s="237" t="s">
        <v>722</v>
      </c>
      <c r="F484" s="238" t="s">
        <v>723</v>
      </c>
      <c r="G484" s="239" t="s">
        <v>349</v>
      </c>
      <c r="H484" s="240">
        <v>2332.02</v>
      </c>
      <c r="I484" s="241"/>
      <c r="J484" s="240">
        <f>ROUND(I484*H484,2)</f>
        <v>0</v>
      </c>
      <c r="K484" s="238" t="s">
        <v>275</v>
      </c>
      <c r="L484" s="45"/>
      <c r="M484" s="242" t="s">
        <v>1</v>
      </c>
      <c r="N484" s="243" t="s">
        <v>38</v>
      </c>
      <c r="O484" s="92"/>
      <c r="P484" s="244">
        <f>O484*H484</f>
        <v>0</v>
      </c>
      <c r="Q484" s="244">
        <v>0</v>
      </c>
      <c r="R484" s="244">
        <f>Q484*H484</f>
        <v>0</v>
      </c>
      <c r="S484" s="244">
        <v>0</v>
      </c>
      <c r="T484" s="245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46" t="s">
        <v>198</v>
      </c>
      <c r="AT484" s="246" t="s">
        <v>194</v>
      </c>
      <c r="AU484" s="246" t="s">
        <v>83</v>
      </c>
      <c r="AY484" s="18" t="s">
        <v>191</v>
      </c>
      <c r="BE484" s="247">
        <f>IF(N484="základní",J484,0)</f>
        <v>0</v>
      </c>
      <c r="BF484" s="247">
        <f>IF(N484="snížená",J484,0)</f>
        <v>0</v>
      </c>
      <c r="BG484" s="247">
        <f>IF(N484="zákl. přenesená",J484,0)</f>
        <v>0</v>
      </c>
      <c r="BH484" s="247">
        <f>IF(N484="sníž. přenesená",J484,0)</f>
        <v>0</v>
      </c>
      <c r="BI484" s="247">
        <f>IF(N484="nulová",J484,0)</f>
        <v>0</v>
      </c>
      <c r="BJ484" s="18" t="s">
        <v>81</v>
      </c>
      <c r="BK484" s="247">
        <f>ROUND(I484*H484,2)</f>
        <v>0</v>
      </c>
      <c r="BL484" s="18" t="s">
        <v>198</v>
      </c>
      <c r="BM484" s="246" t="s">
        <v>3490</v>
      </c>
    </row>
    <row r="485" s="2" customFormat="1">
      <c r="A485" s="39"/>
      <c r="B485" s="40"/>
      <c r="C485" s="41"/>
      <c r="D485" s="248" t="s">
        <v>200</v>
      </c>
      <c r="E485" s="41"/>
      <c r="F485" s="249" t="s">
        <v>723</v>
      </c>
      <c r="G485" s="41"/>
      <c r="H485" s="41"/>
      <c r="I485" s="145"/>
      <c r="J485" s="41"/>
      <c r="K485" s="41"/>
      <c r="L485" s="45"/>
      <c r="M485" s="250"/>
      <c r="N485" s="251"/>
      <c r="O485" s="92"/>
      <c r="P485" s="92"/>
      <c r="Q485" s="92"/>
      <c r="R485" s="92"/>
      <c r="S485" s="92"/>
      <c r="T485" s="93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200</v>
      </c>
      <c r="AU485" s="18" t="s">
        <v>83</v>
      </c>
    </row>
    <row r="486" s="13" customFormat="1">
      <c r="A486" s="13"/>
      <c r="B486" s="252"/>
      <c r="C486" s="253"/>
      <c r="D486" s="248" t="s">
        <v>201</v>
      </c>
      <c r="E486" s="254" t="s">
        <v>1</v>
      </c>
      <c r="F486" s="255" t="s">
        <v>926</v>
      </c>
      <c r="G486" s="253"/>
      <c r="H486" s="254" t="s">
        <v>1</v>
      </c>
      <c r="I486" s="256"/>
      <c r="J486" s="253"/>
      <c r="K486" s="253"/>
      <c r="L486" s="257"/>
      <c r="M486" s="258"/>
      <c r="N486" s="259"/>
      <c r="O486" s="259"/>
      <c r="P486" s="259"/>
      <c r="Q486" s="259"/>
      <c r="R486" s="259"/>
      <c r="S486" s="259"/>
      <c r="T486" s="260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1" t="s">
        <v>201</v>
      </c>
      <c r="AU486" s="261" t="s">
        <v>83</v>
      </c>
      <c r="AV486" s="13" t="s">
        <v>81</v>
      </c>
      <c r="AW486" s="13" t="s">
        <v>30</v>
      </c>
      <c r="AX486" s="13" t="s">
        <v>73</v>
      </c>
      <c r="AY486" s="261" t="s">
        <v>191</v>
      </c>
    </row>
    <row r="487" s="14" customFormat="1">
      <c r="A487" s="14"/>
      <c r="B487" s="262"/>
      <c r="C487" s="263"/>
      <c r="D487" s="248" t="s">
        <v>201</v>
      </c>
      <c r="E487" s="264" t="s">
        <v>1</v>
      </c>
      <c r="F487" s="265" t="s">
        <v>3491</v>
      </c>
      <c r="G487" s="263"/>
      <c r="H487" s="266">
        <v>3.8599999999999999</v>
      </c>
      <c r="I487" s="267"/>
      <c r="J487" s="263"/>
      <c r="K487" s="263"/>
      <c r="L487" s="268"/>
      <c r="M487" s="269"/>
      <c r="N487" s="270"/>
      <c r="O487" s="270"/>
      <c r="P487" s="270"/>
      <c r="Q487" s="270"/>
      <c r="R487" s="270"/>
      <c r="S487" s="270"/>
      <c r="T487" s="271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72" t="s">
        <v>201</v>
      </c>
      <c r="AU487" s="272" t="s">
        <v>83</v>
      </c>
      <c r="AV487" s="14" t="s">
        <v>83</v>
      </c>
      <c r="AW487" s="14" t="s">
        <v>30</v>
      </c>
      <c r="AX487" s="14" t="s">
        <v>73</v>
      </c>
      <c r="AY487" s="272" t="s">
        <v>191</v>
      </c>
    </row>
    <row r="488" s="13" customFormat="1">
      <c r="A488" s="13"/>
      <c r="B488" s="252"/>
      <c r="C488" s="253"/>
      <c r="D488" s="248" t="s">
        <v>201</v>
      </c>
      <c r="E488" s="254" t="s">
        <v>1</v>
      </c>
      <c r="F488" s="255" t="s">
        <v>3492</v>
      </c>
      <c r="G488" s="253"/>
      <c r="H488" s="254" t="s">
        <v>1</v>
      </c>
      <c r="I488" s="256"/>
      <c r="J488" s="253"/>
      <c r="K488" s="253"/>
      <c r="L488" s="257"/>
      <c r="M488" s="258"/>
      <c r="N488" s="259"/>
      <c r="O488" s="259"/>
      <c r="P488" s="259"/>
      <c r="Q488" s="259"/>
      <c r="R488" s="259"/>
      <c r="S488" s="259"/>
      <c r="T488" s="260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1" t="s">
        <v>201</v>
      </c>
      <c r="AU488" s="261" t="s">
        <v>83</v>
      </c>
      <c r="AV488" s="13" t="s">
        <v>81</v>
      </c>
      <c r="AW488" s="13" t="s">
        <v>30</v>
      </c>
      <c r="AX488" s="13" t="s">
        <v>73</v>
      </c>
      <c r="AY488" s="261" t="s">
        <v>191</v>
      </c>
    </row>
    <row r="489" s="14" customFormat="1">
      <c r="A489" s="14"/>
      <c r="B489" s="262"/>
      <c r="C489" s="263"/>
      <c r="D489" s="248" t="s">
        <v>201</v>
      </c>
      <c r="E489" s="264" t="s">
        <v>1</v>
      </c>
      <c r="F489" s="265" t="s">
        <v>3493</v>
      </c>
      <c r="G489" s="263"/>
      <c r="H489" s="266">
        <v>0.070000000000000007</v>
      </c>
      <c r="I489" s="267"/>
      <c r="J489" s="263"/>
      <c r="K489" s="263"/>
      <c r="L489" s="268"/>
      <c r="M489" s="269"/>
      <c r="N489" s="270"/>
      <c r="O489" s="270"/>
      <c r="P489" s="270"/>
      <c r="Q489" s="270"/>
      <c r="R489" s="270"/>
      <c r="S489" s="270"/>
      <c r="T489" s="271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72" t="s">
        <v>201</v>
      </c>
      <c r="AU489" s="272" t="s">
        <v>83</v>
      </c>
      <c r="AV489" s="14" t="s">
        <v>83</v>
      </c>
      <c r="AW489" s="14" t="s">
        <v>30</v>
      </c>
      <c r="AX489" s="14" t="s">
        <v>73</v>
      </c>
      <c r="AY489" s="272" t="s">
        <v>191</v>
      </c>
    </row>
    <row r="490" s="13" customFormat="1">
      <c r="A490" s="13"/>
      <c r="B490" s="252"/>
      <c r="C490" s="253"/>
      <c r="D490" s="248" t="s">
        <v>201</v>
      </c>
      <c r="E490" s="254" t="s">
        <v>1</v>
      </c>
      <c r="F490" s="255" t="s">
        <v>3494</v>
      </c>
      <c r="G490" s="253"/>
      <c r="H490" s="254" t="s">
        <v>1</v>
      </c>
      <c r="I490" s="256"/>
      <c r="J490" s="253"/>
      <c r="K490" s="253"/>
      <c r="L490" s="257"/>
      <c r="M490" s="258"/>
      <c r="N490" s="259"/>
      <c r="O490" s="259"/>
      <c r="P490" s="259"/>
      <c r="Q490" s="259"/>
      <c r="R490" s="259"/>
      <c r="S490" s="259"/>
      <c r="T490" s="260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1" t="s">
        <v>201</v>
      </c>
      <c r="AU490" s="261" t="s">
        <v>83</v>
      </c>
      <c r="AV490" s="13" t="s">
        <v>81</v>
      </c>
      <c r="AW490" s="13" t="s">
        <v>30</v>
      </c>
      <c r="AX490" s="13" t="s">
        <v>73</v>
      </c>
      <c r="AY490" s="261" t="s">
        <v>191</v>
      </c>
    </row>
    <row r="491" s="14" customFormat="1">
      <c r="A491" s="14"/>
      <c r="B491" s="262"/>
      <c r="C491" s="263"/>
      <c r="D491" s="248" t="s">
        <v>201</v>
      </c>
      <c r="E491" s="264" t="s">
        <v>1</v>
      </c>
      <c r="F491" s="265" t="s">
        <v>3495</v>
      </c>
      <c r="G491" s="263"/>
      <c r="H491" s="266">
        <v>74.689999999999998</v>
      </c>
      <c r="I491" s="267"/>
      <c r="J491" s="263"/>
      <c r="K491" s="263"/>
      <c r="L491" s="268"/>
      <c r="M491" s="269"/>
      <c r="N491" s="270"/>
      <c r="O491" s="270"/>
      <c r="P491" s="270"/>
      <c r="Q491" s="270"/>
      <c r="R491" s="270"/>
      <c r="S491" s="270"/>
      <c r="T491" s="271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72" t="s">
        <v>201</v>
      </c>
      <c r="AU491" s="272" t="s">
        <v>83</v>
      </c>
      <c r="AV491" s="14" t="s">
        <v>83</v>
      </c>
      <c r="AW491" s="14" t="s">
        <v>30</v>
      </c>
      <c r="AX491" s="14" t="s">
        <v>73</v>
      </c>
      <c r="AY491" s="272" t="s">
        <v>191</v>
      </c>
    </row>
    <row r="492" s="13" customFormat="1">
      <c r="A492" s="13"/>
      <c r="B492" s="252"/>
      <c r="C492" s="253"/>
      <c r="D492" s="248" t="s">
        <v>201</v>
      </c>
      <c r="E492" s="254" t="s">
        <v>1</v>
      </c>
      <c r="F492" s="255" t="s">
        <v>3496</v>
      </c>
      <c r="G492" s="253"/>
      <c r="H492" s="254" t="s">
        <v>1</v>
      </c>
      <c r="I492" s="256"/>
      <c r="J492" s="253"/>
      <c r="K492" s="253"/>
      <c r="L492" s="257"/>
      <c r="M492" s="258"/>
      <c r="N492" s="259"/>
      <c r="O492" s="259"/>
      <c r="P492" s="259"/>
      <c r="Q492" s="259"/>
      <c r="R492" s="259"/>
      <c r="S492" s="259"/>
      <c r="T492" s="260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1" t="s">
        <v>201</v>
      </c>
      <c r="AU492" s="261" t="s">
        <v>83</v>
      </c>
      <c r="AV492" s="13" t="s">
        <v>81</v>
      </c>
      <c r="AW492" s="13" t="s">
        <v>30</v>
      </c>
      <c r="AX492" s="13" t="s">
        <v>73</v>
      </c>
      <c r="AY492" s="261" t="s">
        <v>191</v>
      </c>
    </row>
    <row r="493" s="14" customFormat="1">
      <c r="A493" s="14"/>
      <c r="B493" s="262"/>
      <c r="C493" s="263"/>
      <c r="D493" s="248" t="s">
        <v>201</v>
      </c>
      <c r="E493" s="264" t="s">
        <v>1</v>
      </c>
      <c r="F493" s="265" t="s">
        <v>3497</v>
      </c>
      <c r="G493" s="263"/>
      <c r="H493" s="266">
        <v>324.89999999999998</v>
      </c>
      <c r="I493" s="267"/>
      <c r="J493" s="263"/>
      <c r="K493" s="263"/>
      <c r="L493" s="268"/>
      <c r="M493" s="269"/>
      <c r="N493" s="270"/>
      <c r="O493" s="270"/>
      <c r="P493" s="270"/>
      <c r="Q493" s="270"/>
      <c r="R493" s="270"/>
      <c r="S493" s="270"/>
      <c r="T493" s="271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2" t="s">
        <v>201</v>
      </c>
      <c r="AU493" s="272" t="s">
        <v>83</v>
      </c>
      <c r="AV493" s="14" t="s">
        <v>83</v>
      </c>
      <c r="AW493" s="14" t="s">
        <v>30</v>
      </c>
      <c r="AX493" s="14" t="s">
        <v>73</v>
      </c>
      <c r="AY493" s="272" t="s">
        <v>191</v>
      </c>
    </row>
    <row r="494" s="13" customFormat="1">
      <c r="A494" s="13"/>
      <c r="B494" s="252"/>
      <c r="C494" s="253"/>
      <c r="D494" s="248" t="s">
        <v>201</v>
      </c>
      <c r="E494" s="254" t="s">
        <v>1</v>
      </c>
      <c r="F494" s="255" t="s">
        <v>3498</v>
      </c>
      <c r="G494" s="253"/>
      <c r="H494" s="254" t="s">
        <v>1</v>
      </c>
      <c r="I494" s="256"/>
      <c r="J494" s="253"/>
      <c r="K494" s="253"/>
      <c r="L494" s="257"/>
      <c r="M494" s="258"/>
      <c r="N494" s="259"/>
      <c r="O494" s="259"/>
      <c r="P494" s="259"/>
      <c r="Q494" s="259"/>
      <c r="R494" s="259"/>
      <c r="S494" s="259"/>
      <c r="T494" s="260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1" t="s">
        <v>201</v>
      </c>
      <c r="AU494" s="261" t="s">
        <v>83</v>
      </c>
      <c r="AV494" s="13" t="s">
        <v>81</v>
      </c>
      <c r="AW494" s="13" t="s">
        <v>30</v>
      </c>
      <c r="AX494" s="13" t="s">
        <v>73</v>
      </c>
      <c r="AY494" s="261" t="s">
        <v>191</v>
      </c>
    </row>
    <row r="495" s="14" customFormat="1">
      <c r="A495" s="14"/>
      <c r="B495" s="262"/>
      <c r="C495" s="263"/>
      <c r="D495" s="248" t="s">
        <v>201</v>
      </c>
      <c r="E495" s="264" t="s">
        <v>1</v>
      </c>
      <c r="F495" s="265" t="s">
        <v>3499</v>
      </c>
      <c r="G495" s="263"/>
      <c r="H495" s="266">
        <v>118.75</v>
      </c>
      <c r="I495" s="267"/>
      <c r="J495" s="263"/>
      <c r="K495" s="263"/>
      <c r="L495" s="268"/>
      <c r="M495" s="269"/>
      <c r="N495" s="270"/>
      <c r="O495" s="270"/>
      <c r="P495" s="270"/>
      <c r="Q495" s="270"/>
      <c r="R495" s="270"/>
      <c r="S495" s="270"/>
      <c r="T495" s="271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72" t="s">
        <v>201</v>
      </c>
      <c r="AU495" s="272" t="s">
        <v>83</v>
      </c>
      <c r="AV495" s="14" t="s">
        <v>83</v>
      </c>
      <c r="AW495" s="14" t="s">
        <v>30</v>
      </c>
      <c r="AX495" s="14" t="s">
        <v>73</v>
      </c>
      <c r="AY495" s="272" t="s">
        <v>191</v>
      </c>
    </row>
    <row r="496" s="13" customFormat="1">
      <c r="A496" s="13"/>
      <c r="B496" s="252"/>
      <c r="C496" s="253"/>
      <c r="D496" s="248" t="s">
        <v>201</v>
      </c>
      <c r="E496" s="254" t="s">
        <v>1</v>
      </c>
      <c r="F496" s="255" t="s">
        <v>3500</v>
      </c>
      <c r="G496" s="253"/>
      <c r="H496" s="254" t="s">
        <v>1</v>
      </c>
      <c r="I496" s="256"/>
      <c r="J496" s="253"/>
      <c r="K496" s="253"/>
      <c r="L496" s="257"/>
      <c r="M496" s="258"/>
      <c r="N496" s="259"/>
      <c r="O496" s="259"/>
      <c r="P496" s="259"/>
      <c r="Q496" s="259"/>
      <c r="R496" s="259"/>
      <c r="S496" s="259"/>
      <c r="T496" s="260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1" t="s">
        <v>201</v>
      </c>
      <c r="AU496" s="261" t="s">
        <v>83</v>
      </c>
      <c r="AV496" s="13" t="s">
        <v>81</v>
      </c>
      <c r="AW496" s="13" t="s">
        <v>30</v>
      </c>
      <c r="AX496" s="13" t="s">
        <v>73</v>
      </c>
      <c r="AY496" s="261" t="s">
        <v>191</v>
      </c>
    </row>
    <row r="497" s="14" customFormat="1">
      <c r="A497" s="14"/>
      <c r="B497" s="262"/>
      <c r="C497" s="263"/>
      <c r="D497" s="248" t="s">
        <v>201</v>
      </c>
      <c r="E497" s="264" t="s">
        <v>1</v>
      </c>
      <c r="F497" s="265" t="s">
        <v>3501</v>
      </c>
      <c r="G497" s="263"/>
      <c r="H497" s="266">
        <v>370.5</v>
      </c>
      <c r="I497" s="267"/>
      <c r="J497" s="263"/>
      <c r="K497" s="263"/>
      <c r="L497" s="268"/>
      <c r="M497" s="269"/>
      <c r="N497" s="270"/>
      <c r="O497" s="270"/>
      <c r="P497" s="270"/>
      <c r="Q497" s="270"/>
      <c r="R497" s="270"/>
      <c r="S497" s="270"/>
      <c r="T497" s="271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72" t="s">
        <v>201</v>
      </c>
      <c r="AU497" s="272" t="s">
        <v>83</v>
      </c>
      <c r="AV497" s="14" t="s">
        <v>83</v>
      </c>
      <c r="AW497" s="14" t="s">
        <v>30</v>
      </c>
      <c r="AX497" s="14" t="s">
        <v>73</v>
      </c>
      <c r="AY497" s="272" t="s">
        <v>191</v>
      </c>
    </row>
    <row r="498" s="13" customFormat="1">
      <c r="A498" s="13"/>
      <c r="B498" s="252"/>
      <c r="C498" s="253"/>
      <c r="D498" s="248" t="s">
        <v>201</v>
      </c>
      <c r="E498" s="254" t="s">
        <v>1</v>
      </c>
      <c r="F498" s="255" t="s">
        <v>2891</v>
      </c>
      <c r="G498" s="253"/>
      <c r="H498" s="254" t="s">
        <v>1</v>
      </c>
      <c r="I498" s="256"/>
      <c r="J498" s="253"/>
      <c r="K498" s="253"/>
      <c r="L498" s="257"/>
      <c r="M498" s="258"/>
      <c r="N498" s="259"/>
      <c r="O498" s="259"/>
      <c r="P498" s="259"/>
      <c r="Q498" s="259"/>
      <c r="R498" s="259"/>
      <c r="S498" s="259"/>
      <c r="T498" s="260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1" t="s">
        <v>201</v>
      </c>
      <c r="AU498" s="261" t="s">
        <v>83</v>
      </c>
      <c r="AV498" s="13" t="s">
        <v>81</v>
      </c>
      <c r="AW498" s="13" t="s">
        <v>30</v>
      </c>
      <c r="AX498" s="13" t="s">
        <v>73</v>
      </c>
      <c r="AY498" s="261" t="s">
        <v>191</v>
      </c>
    </row>
    <row r="499" s="14" customFormat="1">
      <c r="A499" s="14"/>
      <c r="B499" s="262"/>
      <c r="C499" s="263"/>
      <c r="D499" s="248" t="s">
        <v>201</v>
      </c>
      <c r="E499" s="264" t="s">
        <v>1</v>
      </c>
      <c r="F499" s="265" t="s">
        <v>3502</v>
      </c>
      <c r="G499" s="263"/>
      <c r="H499" s="266">
        <v>1439.25</v>
      </c>
      <c r="I499" s="267"/>
      <c r="J499" s="263"/>
      <c r="K499" s="263"/>
      <c r="L499" s="268"/>
      <c r="M499" s="269"/>
      <c r="N499" s="270"/>
      <c r="O499" s="270"/>
      <c r="P499" s="270"/>
      <c r="Q499" s="270"/>
      <c r="R499" s="270"/>
      <c r="S499" s="270"/>
      <c r="T499" s="271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72" t="s">
        <v>201</v>
      </c>
      <c r="AU499" s="272" t="s">
        <v>83</v>
      </c>
      <c r="AV499" s="14" t="s">
        <v>83</v>
      </c>
      <c r="AW499" s="14" t="s">
        <v>30</v>
      </c>
      <c r="AX499" s="14" t="s">
        <v>73</v>
      </c>
      <c r="AY499" s="272" t="s">
        <v>191</v>
      </c>
    </row>
    <row r="500" s="15" customFormat="1">
      <c r="A500" s="15"/>
      <c r="B500" s="273"/>
      <c r="C500" s="274"/>
      <c r="D500" s="248" t="s">
        <v>201</v>
      </c>
      <c r="E500" s="275" t="s">
        <v>1</v>
      </c>
      <c r="F500" s="276" t="s">
        <v>205</v>
      </c>
      <c r="G500" s="274"/>
      <c r="H500" s="277">
        <v>2332.02</v>
      </c>
      <c r="I500" s="278"/>
      <c r="J500" s="274"/>
      <c r="K500" s="274"/>
      <c r="L500" s="279"/>
      <c r="M500" s="280"/>
      <c r="N500" s="281"/>
      <c r="O500" s="281"/>
      <c r="P500" s="281"/>
      <c r="Q500" s="281"/>
      <c r="R500" s="281"/>
      <c r="S500" s="281"/>
      <c r="T500" s="282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83" t="s">
        <v>201</v>
      </c>
      <c r="AU500" s="283" t="s">
        <v>83</v>
      </c>
      <c r="AV500" s="15" t="s">
        <v>198</v>
      </c>
      <c r="AW500" s="15" t="s">
        <v>30</v>
      </c>
      <c r="AX500" s="15" t="s">
        <v>81</v>
      </c>
      <c r="AY500" s="283" t="s">
        <v>191</v>
      </c>
    </row>
    <row r="501" s="2" customFormat="1" ht="33" customHeight="1">
      <c r="A501" s="39"/>
      <c r="B501" s="40"/>
      <c r="C501" s="236" t="s">
        <v>613</v>
      </c>
      <c r="D501" s="236" t="s">
        <v>194</v>
      </c>
      <c r="E501" s="237" t="s">
        <v>1194</v>
      </c>
      <c r="F501" s="238" t="s">
        <v>709</v>
      </c>
      <c r="G501" s="239" t="s">
        <v>349</v>
      </c>
      <c r="H501" s="240">
        <v>4.9500000000000002</v>
      </c>
      <c r="I501" s="241"/>
      <c r="J501" s="240">
        <f>ROUND(I501*H501,2)</f>
        <v>0</v>
      </c>
      <c r="K501" s="238" t="s">
        <v>275</v>
      </c>
      <c r="L501" s="45"/>
      <c r="M501" s="242" t="s">
        <v>1</v>
      </c>
      <c r="N501" s="243" t="s">
        <v>38</v>
      </c>
      <c r="O501" s="92"/>
      <c r="P501" s="244">
        <f>O501*H501</f>
        <v>0</v>
      </c>
      <c r="Q501" s="244">
        <v>0</v>
      </c>
      <c r="R501" s="244">
        <f>Q501*H501</f>
        <v>0</v>
      </c>
      <c r="S501" s="244">
        <v>0</v>
      </c>
      <c r="T501" s="245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46" t="s">
        <v>198</v>
      </c>
      <c r="AT501" s="246" t="s">
        <v>194</v>
      </c>
      <c r="AU501" s="246" t="s">
        <v>83</v>
      </c>
      <c r="AY501" s="18" t="s">
        <v>191</v>
      </c>
      <c r="BE501" s="247">
        <f>IF(N501="základní",J501,0)</f>
        <v>0</v>
      </c>
      <c r="BF501" s="247">
        <f>IF(N501="snížená",J501,0)</f>
        <v>0</v>
      </c>
      <c r="BG501" s="247">
        <f>IF(N501="zákl. přenesená",J501,0)</f>
        <v>0</v>
      </c>
      <c r="BH501" s="247">
        <f>IF(N501="sníž. přenesená",J501,0)</f>
        <v>0</v>
      </c>
      <c r="BI501" s="247">
        <f>IF(N501="nulová",J501,0)</f>
        <v>0</v>
      </c>
      <c r="BJ501" s="18" t="s">
        <v>81</v>
      </c>
      <c r="BK501" s="247">
        <f>ROUND(I501*H501,2)</f>
        <v>0</v>
      </c>
      <c r="BL501" s="18" t="s">
        <v>198</v>
      </c>
      <c r="BM501" s="246" t="s">
        <v>3503</v>
      </c>
    </row>
    <row r="502" s="2" customFormat="1">
      <c r="A502" s="39"/>
      <c r="B502" s="40"/>
      <c r="C502" s="41"/>
      <c r="D502" s="248" t="s">
        <v>200</v>
      </c>
      <c r="E502" s="41"/>
      <c r="F502" s="249" t="s">
        <v>709</v>
      </c>
      <c r="G502" s="41"/>
      <c r="H502" s="41"/>
      <c r="I502" s="145"/>
      <c r="J502" s="41"/>
      <c r="K502" s="41"/>
      <c r="L502" s="45"/>
      <c r="M502" s="250"/>
      <c r="N502" s="251"/>
      <c r="O502" s="92"/>
      <c r="P502" s="92"/>
      <c r="Q502" s="92"/>
      <c r="R502" s="92"/>
      <c r="S502" s="92"/>
      <c r="T502" s="93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200</v>
      </c>
      <c r="AU502" s="18" t="s">
        <v>83</v>
      </c>
    </row>
    <row r="503" s="13" customFormat="1">
      <c r="A503" s="13"/>
      <c r="B503" s="252"/>
      <c r="C503" s="253"/>
      <c r="D503" s="248" t="s">
        <v>201</v>
      </c>
      <c r="E503" s="254" t="s">
        <v>1</v>
      </c>
      <c r="F503" s="255" t="s">
        <v>3504</v>
      </c>
      <c r="G503" s="253"/>
      <c r="H503" s="254" t="s">
        <v>1</v>
      </c>
      <c r="I503" s="256"/>
      <c r="J503" s="253"/>
      <c r="K503" s="253"/>
      <c r="L503" s="257"/>
      <c r="M503" s="258"/>
      <c r="N503" s="259"/>
      <c r="O503" s="259"/>
      <c r="P503" s="259"/>
      <c r="Q503" s="259"/>
      <c r="R503" s="259"/>
      <c r="S503" s="259"/>
      <c r="T503" s="260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1" t="s">
        <v>201</v>
      </c>
      <c r="AU503" s="261" t="s">
        <v>83</v>
      </c>
      <c r="AV503" s="13" t="s">
        <v>81</v>
      </c>
      <c r="AW503" s="13" t="s">
        <v>30</v>
      </c>
      <c r="AX503" s="13" t="s">
        <v>73</v>
      </c>
      <c r="AY503" s="261" t="s">
        <v>191</v>
      </c>
    </row>
    <row r="504" s="14" customFormat="1">
      <c r="A504" s="14"/>
      <c r="B504" s="262"/>
      <c r="C504" s="263"/>
      <c r="D504" s="248" t="s">
        <v>201</v>
      </c>
      <c r="E504" s="264" t="s">
        <v>1</v>
      </c>
      <c r="F504" s="265" t="s">
        <v>3505</v>
      </c>
      <c r="G504" s="263"/>
      <c r="H504" s="266">
        <v>4.9500000000000002</v>
      </c>
      <c r="I504" s="267"/>
      <c r="J504" s="263"/>
      <c r="K504" s="263"/>
      <c r="L504" s="268"/>
      <c r="M504" s="269"/>
      <c r="N504" s="270"/>
      <c r="O504" s="270"/>
      <c r="P504" s="270"/>
      <c r="Q504" s="270"/>
      <c r="R504" s="270"/>
      <c r="S504" s="270"/>
      <c r="T504" s="271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72" t="s">
        <v>201</v>
      </c>
      <c r="AU504" s="272" t="s">
        <v>83</v>
      </c>
      <c r="AV504" s="14" t="s">
        <v>83</v>
      </c>
      <c r="AW504" s="14" t="s">
        <v>30</v>
      </c>
      <c r="AX504" s="14" t="s">
        <v>73</v>
      </c>
      <c r="AY504" s="272" t="s">
        <v>191</v>
      </c>
    </row>
    <row r="505" s="15" customFormat="1">
      <c r="A505" s="15"/>
      <c r="B505" s="273"/>
      <c r="C505" s="274"/>
      <c r="D505" s="248" t="s">
        <v>201</v>
      </c>
      <c r="E505" s="275" t="s">
        <v>1</v>
      </c>
      <c r="F505" s="276" t="s">
        <v>205</v>
      </c>
      <c r="G505" s="274"/>
      <c r="H505" s="277">
        <v>4.9500000000000002</v>
      </c>
      <c r="I505" s="278"/>
      <c r="J505" s="274"/>
      <c r="K505" s="274"/>
      <c r="L505" s="279"/>
      <c r="M505" s="280"/>
      <c r="N505" s="281"/>
      <c r="O505" s="281"/>
      <c r="P505" s="281"/>
      <c r="Q505" s="281"/>
      <c r="R505" s="281"/>
      <c r="S505" s="281"/>
      <c r="T505" s="282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83" t="s">
        <v>201</v>
      </c>
      <c r="AU505" s="283" t="s">
        <v>83</v>
      </c>
      <c r="AV505" s="15" t="s">
        <v>198</v>
      </c>
      <c r="AW505" s="15" t="s">
        <v>30</v>
      </c>
      <c r="AX505" s="15" t="s">
        <v>81</v>
      </c>
      <c r="AY505" s="283" t="s">
        <v>191</v>
      </c>
    </row>
    <row r="506" s="2" customFormat="1" ht="21.75" customHeight="1">
      <c r="A506" s="39"/>
      <c r="B506" s="40"/>
      <c r="C506" s="236" t="s">
        <v>365</v>
      </c>
      <c r="D506" s="236" t="s">
        <v>194</v>
      </c>
      <c r="E506" s="237" t="s">
        <v>3506</v>
      </c>
      <c r="F506" s="238" t="s">
        <v>3507</v>
      </c>
      <c r="G506" s="239" t="s">
        <v>349</v>
      </c>
      <c r="H506" s="240">
        <v>18.27</v>
      </c>
      <c r="I506" s="241"/>
      <c r="J506" s="240">
        <f>ROUND(I506*H506,2)</f>
        <v>0</v>
      </c>
      <c r="K506" s="238" t="s">
        <v>275</v>
      </c>
      <c r="L506" s="45"/>
      <c r="M506" s="242" t="s">
        <v>1</v>
      </c>
      <c r="N506" s="243" t="s">
        <v>38</v>
      </c>
      <c r="O506" s="92"/>
      <c r="P506" s="244">
        <f>O506*H506</f>
        <v>0</v>
      </c>
      <c r="Q506" s="244">
        <v>0</v>
      </c>
      <c r="R506" s="244">
        <f>Q506*H506</f>
        <v>0</v>
      </c>
      <c r="S506" s="244">
        <v>0</v>
      </c>
      <c r="T506" s="245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46" t="s">
        <v>198</v>
      </c>
      <c r="AT506" s="246" t="s">
        <v>194</v>
      </c>
      <c r="AU506" s="246" t="s">
        <v>83</v>
      </c>
      <c r="AY506" s="18" t="s">
        <v>191</v>
      </c>
      <c r="BE506" s="247">
        <f>IF(N506="základní",J506,0)</f>
        <v>0</v>
      </c>
      <c r="BF506" s="247">
        <f>IF(N506="snížená",J506,0)</f>
        <v>0</v>
      </c>
      <c r="BG506" s="247">
        <f>IF(N506="zákl. přenesená",J506,0)</f>
        <v>0</v>
      </c>
      <c r="BH506" s="247">
        <f>IF(N506="sníž. přenesená",J506,0)</f>
        <v>0</v>
      </c>
      <c r="BI506" s="247">
        <f>IF(N506="nulová",J506,0)</f>
        <v>0</v>
      </c>
      <c r="BJ506" s="18" t="s">
        <v>81</v>
      </c>
      <c r="BK506" s="247">
        <f>ROUND(I506*H506,2)</f>
        <v>0</v>
      </c>
      <c r="BL506" s="18" t="s">
        <v>198</v>
      </c>
      <c r="BM506" s="246" t="s">
        <v>3508</v>
      </c>
    </row>
    <row r="507" s="2" customFormat="1">
      <c r="A507" s="39"/>
      <c r="B507" s="40"/>
      <c r="C507" s="41"/>
      <c r="D507" s="248" t="s">
        <v>200</v>
      </c>
      <c r="E507" s="41"/>
      <c r="F507" s="249" t="s">
        <v>3507</v>
      </c>
      <c r="G507" s="41"/>
      <c r="H507" s="41"/>
      <c r="I507" s="145"/>
      <c r="J507" s="41"/>
      <c r="K507" s="41"/>
      <c r="L507" s="45"/>
      <c r="M507" s="250"/>
      <c r="N507" s="251"/>
      <c r="O507" s="92"/>
      <c r="P507" s="92"/>
      <c r="Q507" s="92"/>
      <c r="R507" s="92"/>
      <c r="S507" s="92"/>
      <c r="T507" s="93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200</v>
      </c>
      <c r="AU507" s="18" t="s">
        <v>83</v>
      </c>
    </row>
    <row r="508" s="13" customFormat="1">
      <c r="A508" s="13"/>
      <c r="B508" s="252"/>
      <c r="C508" s="253"/>
      <c r="D508" s="248" t="s">
        <v>201</v>
      </c>
      <c r="E508" s="254" t="s">
        <v>1</v>
      </c>
      <c r="F508" s="255" t="s">
        <v>3509</v>
      </c>
      <c r="G508" s="253"/>
      <c r="H508" s="254" t="s">
        <v>1</v>
      </c>
      <c r="I508" s="256"/>
      <c r="J508" s="253"/>
      <c r="K508" s="253"/>
      <c r="L508" s="257"/>
      <c r="M508" s="258"/>
      <c r="N508" s="259"/>
      <c r="O508" s="259"/>
      <c r="P508" s="259"/>
      <c r="Q508" s="259"/>
      <c r="R508" s="259"/>
      <c r="S508" s="259"/>
      <c r="T508" s="26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1" t="s">
        <v>201</v>
      </c>
      <c r="AU508" s="261" t="s">
        <v>83</v>
      </c>
      <c r="AV508" s="13" t="s">
        <v>81</v>
      </c>
      <c r="AW508" s="13" t="s">
        <v>30</v>
      </c>
      <c r="AX508" s="13" t="s">
        <v>73</v>
      </c>
      <c r="AY508" s="261" t="s">
        <v>191</v>
      </c>
    </row>
    <row r="509" s="14" customFormat="1">
      <c r="A509" s="14"/>
      <c r="B509" s="262"/>
      <c r="C509" s="263"/>
      <c r="D509" s="248" t="s">
        <v>201</v>
      </c>
      <c r="E509" s="264" t="s">
        <v>1</v>
      </c>
      <c r="F509" s="265" t="s">
        <v>3510</v>
      </c>
      <c r="G509" s="263"/>
      <c r="H509" s="266">
        <v>2.6099999999999999</v>
      </c>
      <c r="I509" s="267"/>
      <c r="J509" s="263"/>
      <c r="K509" s="263"/>
      <c r="L509" s="268"/>
      <c r="M509" s="269"/>
      <c r="N509" s="270"/>
      <c r="O509" s="270"/>
      <c r="P509" s="270"/>
      <c r="Q509" s="270"/>
      <c r="R509" s="270"/>
      <c r="S509" s="270"/>
      <c r="T509" s="271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72" t="s">
        <v>201</v>
      </c>
      <c r="AU509" s="272" t="s">
        <v>83</v>
      </c>
      <c r="AV509" s="14" t="s">
        <v>83</v>
      </c>
      <c r="AW509" s="14" t="s">
        <v>30</v>
      </c>
      <c r="AX509" s="14" t="s">
        <v>73</v>
      </c>
      <c r="AY509" s="272" t="s">
        <v>191</v>
      </c>
    </row>
    <row r="510" s="13" customFormat="1">
      <c r="A510" s="13"/>
      <c r="B510" s="252"/>
      <c r="C510" s="253"/>
      <c r="D510" s="248" t="s">
        <v>201</v>
      </c>
      <c r="E510" s="254" t="s">
        <v>1</v>
      </c>
      <c r="F510" s="255" t="s">
        <v>3511</v>
      </c>
      <c r="G510" s="253"/>
      <c r="H510" s="254" t="s">
        <v>1</v>
      </c>
      <c r="I510" s="256"/>
      <c r="J510" s="253"/>
      <c r="K510" s="253"/>
      <c r="L510" s="257"/>
      <c r="M510" s="258"/>
      <c r="N510" s="259"/>
      <c r="O510" s="259"/>
      <c r="P510" s="259"/>
      <c r="Q510" s="259"/>
      <c r="R510" s="259"/>
      <c r="S510" s="259"/>
      <c r="T510" s="260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1" t="s">
        <v>201</v>
      </c>
      <c r="AU510" s="261" t="s">
        <v>83</v>
      </c>
      <c r="AV510" s="13" t="s">
        <v>81</v>
      </c>
      <c r="AW510" s="13" t="s">
        <v>30</v>
      </c>
      <c r="AX510" s="13" t="s">
        <v>73</v>
      </c>
      <c r="AY510" s="261" t="s">
        <v>191</v>
      </c>
    </row>
    <row r="511" s="14" customFormat="1">
      <c r="A511" s="14"/>
      <c r="B511" s="262"/>
      <c r="C511" s="263"/>
      <c r="D511" s="248" t="s">
        <v>201</v>
      </c>
      <c r="E511" s="264" t="s">
        <v>1</v>
      </c>
      <c r="F511" s="265" t="s">
        <v>3512</v>
      </c>
      <c r="G511" s="263"/>
      <c r="H511" s="266">
        <v>11.560000000000001</v>
      </c>
      <c r="I511" s="267"/>
      <c r="J511" s="263"/>
      <c r="K511" s="263"/>
      <c r="L511" s="268"/>
      <c r="M511" s="269"/>
      <c r="N511" s="270"/>
      <c r="O511" s="270"/>
      <c r="P511" s="270"/>
      <c r="Q511" s="270"/>
      <c r="R511" s="270"/>
      <c r="S511" s="270"/>
      <c r="T511" s="271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72" t="s">
        <v>201</v>
      </c>
      <c r="AU511" s="272" t="s">
        <v>83</v>
      </c>
      <c r="AV511" s="14" t="s">
        <v>83</v>
      </c>
      <c r="AW511" s="14" t="s">
        <v>30</v>
      </c>
      <c r="AX511" s="14" t="s">
        <v>73</v>
      </c>
      <c r="AY511" s="272" t="s">
        <v>191</v>
      </c>
    </row>
    <row r="512" s="13" customFormat="1">
      <c r="A512" s="13"/>
      <c r="B512" s="252"/>
      <c r="C512" s="253"/>
      <c r="D512" s="248" t="s">
        <v>201</v>
      </c>
      <c r="E512" s="254" t="s">
        <v>1</v>
      </c>
      <c r="F512" s="255" t="s">
        <v>3513</v>
      </c>
      <c r="G512" s="253"/>
      <c r="H512" s="254" t="s">
        <v>1</v>
      </c>
      <c r="I512" s="256"/>
      <c r="J512" s="253"/>
      <c r="K512" s="253"/>
      <c r="L512" s="257"/>
      <c r="M512" s="258"/>
      <c r="N512" s="259"/>
      <c r="O512" s="259"/>
      <c r="P512" s="259"/>
      <c r="Q512" s="259"/>
      <c r="R512" s="259"/>
      <c r="S512" s="259"/>
      <c r="T512" s="260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1" t="s">
        <v>201</v>
      </c>
      <c r="AU512" s="261" t="s">
        <v>83</v>
      </c>
      <c r="AV512" s="13" t="s">
        <v>81</v>
      </c>
      <c r="AW512" s="13" t="s">
        <v>30</v>
      </c>
      <c r="AX512" s="13" t="s">
        <v>73</v>
      </c>
      <c r="AY512" s="261" t="s">
        <v>191</v>
      </c>
    </row>
    <row r="513" s="14" customFormat="1">
      <c r="A513" s="14"/>
      <c r="B513" s="262"/>
      <c r="C513" s="263"/>
      <c r="D513" s="248" t="s">
        <v>201</v>
      </c>
      <c r="E513" s="264" t="s">
        <v>1</v>
      </c>
      <c r="F513" s="265" t="s">
        <v>3514</v>
      </c>
      <c r="G513" s="263"/>
      <c r="H513" s="266">
        <v>0.90000000000000002</v>
      </c>
      <c r="I513" s="267"/>
      <c r="J513" s="263"/>
      <c r="K513" s="263"/>
      <c r="L513" s="268"/>
      <c r="M513" s="269"/>
      <c r="N513" s="270"/>
      <c r="O513" s="270"/>
      <c r="P513" s="270"/>
      <c r="Q513" s="270"/>
      <c r="R513" s="270"/>
      <c r="S513" s="270"/>
      <c r="T513" s="271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72" t="s">
        <v>201</v>
      </c>
      <c r="AU513" s="272" t="s">
        <v>83</v>
      </c>
      <c r="AV513" s="14" t="s">
        <v>83</v>
      </c>
      <c r="AW513" s="14" t="s">
        <v>30</v>
      </c>
      <c r="AX513" s="14" t="s">
        <v>73</v>
      </c>
      <c r="AY513" s="272" t="s">
        <v>191</v>
      </c>
    </row>
    <row r="514" s="13" customFormat="1">
      <c r="A514" s="13"/>
      <c r="B514" s="252"/>
      <c r="C514" s="253"/>
      <c r="D514" s="248" t="s">
        <v>201</v>
      </c>
      <c r="E514" s="254" t="s">
        <v>1</v>
      </c>
      <c r="F514" s="255" t="s">
        <v>3515</v>
      </c>
      <c r="G514" s="253"/>
      <c r="H514" s="254" t="s">
        <v>1</v>
      </c>
      <c r="I514" s="256"/>
      <c r="J514" s="253"/>
      <c r="K514" s="253"/>
      <c r="L514" s="257"/>
      <c r="M514" s="258"/>
      <c r="N514" s="259"/>
      <c r="O514" s="259"/>
      <c r="P514" s="259"/>
      <c r="Q514" s="259"/>
      <c r="R514" s="259"/>
      <c r="S514" s="259"/>
      <c r="T514" s="26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1" t="s">
        <v>201</v>
      </c>
      <c r="AU514" s="261" t="s">
        <v>83</v>
      </c>
      <c r="AV514" s="13" t="s">
        <v>81</v>
      </c>
      <c r="AW514" s="13" t="s">
        <v>30</v>
      </c>
      <c r="AX514" s="13" t="s">
        <v>73</v>
      </c>
      <c r="AY514" s="261" t="s">
        <v>191</v>
      </c>
    </row>
    <row r="515" s="14" customFormat="1">
      <c r="A515" s="14"/>
      <c r="B515" s="262"/>
      <c r="C515" s="263"/>
      <c r="D515" s="248" t="s">
        <v>201</v>
      </c>
      <c r="E515" s="264" t="s">
        <v>1</v>
      </c>
      <c r="F515" s="265" t="s">
        <v>3516</v>
      </c>
      <c r="G515" s="263"/>
      <c r="H515" s="266">
        <v>3.2000000000000002</v>
      </c>
      <c r="I515" s="267"/>
      <c r="J515" s="263"/>
      <c r="K515" s="263"/>
      <c r="L515" s="268"/>
      <c r="M515" s="269"/>
      <c r="N515" s="270"/>
      <c r="O515" s="270"/>
      <c r="P515" s="270"/>
      <c r="Q515" s="270"/>
      <c r="R515" s="270"/>
      <c r="S515" s="270"/>
      <c r="T515" s="271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72" t="s">
        <v>201</v>
      </c>
      <c r="AU515" s="272" t="s">
        <v>83</v>
      </c>
      <c r="AV515" s="14" t="s">
        <v>83</v>
      </c>
      <c r="AW515" s="14" t="s">
        <v>30</v>
      </c>
      <c r="AX515" s="14" t="s">
        <v>73</v>
      </c>
      <c r="AY515" s="272" t="s">
        <v>191</v>
      </c>
    </row>
    <row r="516" s="15" customFormat="1">
      <c r="A516" s="15"/>
      <c r="B516" s="273"/>
      <c r="C516" s="274"/>
      <c r="D516" s="248" t="s">
        <v>201</v>
      </c>
      <c r="E516" s="275" t="s">
        <v>1</v>
      </c>
      <c r="F516" s="276" t="s">
        <v>205</v>
      </c>
      <c r="G516" s="274"/>
      <c r="H516" s="277">
        <v>18.27</v>
      </c>
      <c r="I516" s="278"/>
      <c r="J516" s="274"/>
      <c r="K516" s="274"/>
      <c r="L516" s="279"/>
      <c r="M516" s="280"/>
      <c r="N516" s="281"/>
      <c r="O516" s="281"/>
      <c r="P516" s="281"/>
      <c r="Q516" s="281"/>
      <c r="R516" s="281"/>
      <c r="S516" s="281"/>
      <c r="T516" s="282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83" t="s">
        <v>201</v>
      </c>
      <c r="AU516" s="283" t="s">
        <v>83</v>
      </c>
      <c r="AV516" s="15" t="s">
        <v>198</v>
      </c>
      <c r="AW516" s="15" t="s">
        <v>30</v>
      </c>
      <c r="AX516" s="15" t="s">
        <v>81</v>
      </c>
      <c r="AY516" s="283" t="s">
        <v>191</v>
      </c>
    </row>
    <row r="517" s="12" customFormat="1" ht="22.8" customHeight="1">
      <c r="A517" s="12"/>
      <c r="B517" s="220"/>
      <c r="C517" s="221"/>
      <c r="D517" s="222" t="s">
        <v>72</v>
      </c>
      <c r="E517" s="234" t="s">
        <v>229</v>
      </c>
      <c r="F517" s="234" t="s">
        <v>364</v>
      </c>
      <c r="G517" s="221"/>
      <c r="H517" s="221"/>
      <c r="I517" s="224"/>
      <c r="J517" s="235">
        <f>BK517</f>
        <v>0</v>
      </c>
      <c r="K517" s="221"/>
      <c r="L517" s="226"/>
      <c r="M517" s="227"/>
      <c r="N517" s="228"/>
      <c r="O517" s="228"/>
      <c r="P517" s="229">
        <f>P518+P588</f>
        <v>0</v>
      </c>
      <c r="Q517" s="228"/>
      <c r="R517" s="229">
        <f>R518+R588</f>
        <v>389.38458116000004</v>
      </c>
      <c r="S517" s="228"/>
      <c r="T517" s="230">
        <f>T518+T588</f>
        <v>0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231" t="s">
        <v>81</v>
      </c>
      <c r="AT517" s="232" t="s">
        <v>72</v>
      </c>
      <c r="AU517" s="232" t="s">
        <v>81</v>
      </c>
      <c r="AY517" s="231" t="s">
        <v>191</v>
      </c>
      <c r="BK517" s="233">
        <f>BK518+BK588</f>
        <v>0</v>
      </c>
    </row>
    <row r="518" s="12" customFormat="1" ht="20.88" customHeight="1">
      <c r="A518" s="12"/>
      <c r="B518" s="220"/>
      <c r="C518" s="221"/>
      <c r="D518" s="222" t="s">
        <v>72</v>
      </c>
      <c r="E518" s="234" t="s">
        <v>365</v>
      </c>
      <c r="F518" s="234" t="s">
        <v>366</v>
      </c>
      <c r="G518" s="221"/>
      <c r="H518" s="221"/>
      <c r="I518" s="224"/>
      <c r="J518" s="235">
        <f>BK518</f>
        <v>0</v>
      </c>
      <c r="K518" s="221"/>
      <c r="L518" s="226"/>
      <c r="M518" s="227"/>
      <c r="N518" s="228"/>
      <c r="O518" s="228"/>
      <c r="P518" s="229">
        <f>SUM(P519:P587)</f>
        <v>0</v>
      </c>
      <c r="Q518" s="228"/>
      <c r="R518" s="229">
        <f>SUM(R519:R587)</f>
        <v>45.889200000000002</v>
      </c>
      <c r="S518" s="228"/>
      <c r="T518" s="230">
        <f>SUM(T519:T587)</f>
        <v>0</v>
      </c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R518" s="231" t="s">
        <v>81</v>
      </c>
      <c r="AT518" s="232" t="s">
        <v>72</v>
      </c>
      <c r="AU518" s="232" t="s">
        <v>83</v>
      </c>
      <c r="AY518" s="231" t="s">
        <v>191</v>
      </c>
      <c r="BK518" s="233">
        <f>SUM(BK519:BK587)</f>
        <v>0</v>
      </c>
    </row>
    <row r="519" s="2" customFormat="1" ht="21.75" customHeight="1">
      <c r="A519" s="39"/>
      <c r="B519" s="40"/>
      <c r="C519" s="236" t="s">
        <v>627</v>
      </c>
      <c r="D519" s="236" t="s">
        <v>194</v>
      </c>
      <c r="E519" s="237" t="s">
        <v>2902</v>
      </c>
      <c r="F519" s="238" t="s">
        <v>2903</v>
      </c>
      <c r="G519" s="239" t="s">
        <v>215</v>
      </c>
      <c r="H519" s="240">
        <v>328.76999999999998</v>
      </c>
      <c r="I519" s="241"/>
      <c r="J519" s="240">
        <f>ROUND(I519*H519,2)</f>
        <v>0</v>
      </c>
      <c r="K519" s="238" t="s">
        <v>275</v>
      </c>
      <c r="L519" s="45"/>
      <c r="M519" s="242" t="s">
        <v>1</v>
      </c>
      <c r="N519" s="243" t="s">
        <v>38</v>
      </c>
      <c r="O519" s="92"/>
      <c r="P519" s="244">
        <f>O519*H519</f>
        <v>0</v>
      </c>
      <c r="Q519" s="244">
        <v>0</v>
      </c>
      <c r="R519" s="244">
        <f>Q519*H519</f>
        <v>0</v>
      </c>
      <c r="S519" s="244">
        <v>0</v>
      </c>
      <c r="T519" s="245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46" t="s">
        <v>198</v>
      </c>
      <c r="AT519" s="246" t="s">
        <v>194</v>
      </c>
      <c r="AU519" s="246" t="s">
        <v>212</v>
      </c>
      <c r="AY519" s="18" t="s">
        <v>191</v>
      </c>
      <c r="BE519" s="247">
        <f>IF(N519="základní",J519,0)</f>
        <v>0</v>
      </c>
      <c r="BF519" s="247">
        <f>IF(N519="snížená",J519,0)</f>
        <v>0</v>
      </c>
      <c r="BG519" s="247">
        <f>IF(N519="zákl. přenesená",J519,0)</f>
        <v>0</v>
      </c>
      <c r="BH519" s="247">
        <f>IF(N519="sníž. přenesená",J519,0)</f>
        <v>0</v>
      </c>
      <c r="BI519" s="247">
        <f>IF(N519="nulová",J519,0)</f>
        <v>0</v>
      </c>
      <c r="BJ519" s="18" t="s">
        <v>81</v>
      </c>
      <c r="BK519" s="247">
        <f>ROUND(I519*H519,2)</f>
        <v>0</v>
      </c>
      <c r="BL519" s="18" t="s">
        <v>198</v>
      </c>
      <c r="BM519" s="246" t="s">
        <v>3517</v>
      </c>
    </row>
    <row r="520" s="2" customFormat="1">
      <c r="A520" s="39"/>
      <c r="B520" s="40"/>
      <c r="C520" s="41"/>
      <c r="D520" s="248" t="s">
        <v>200</v>
      </c>
      <c r="E520" s="41"/>
      <c r="F520" s="249" t="s">
        <v>2903</v>
      </c>
      <c r="G520" s="41"/>
      <c r="H520" s="41"/>
      <c r="I520" s="145"/>
      <c r="J520" s="41"/>
      <c r="K520" s="41"/>
      <c r="L520" s="45"/>
      <c r="M520" s="250"/>
      <c r="N520" s="251"/>
      <c r="O520" s="92"/>
      <c r="P520" s="92"/>
      <c r="Q520" s="92"/>
      <c r="R520" s="92"/>
      <c r="S520" s="92"/>
      <c r="T520" s="93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200</v>
      </c>
      <c r="AU520" s="18" t="s">
        <v>212</v>
      </c>
    </row>
    <row r="521" s="13" customFormat="1">
      <c r="A521" s="13"/>
      <c r="B521" s="252"/>
      <c r="C521" s="253"/>
      <c r="D521" s="248" t="s">
        <v>201</v>
      </c>
      <c r="E521" s="254" t="s">
        <v>1</v>
      </c>
      <c r="F521" s="255" t="s">
        <v>3518</v>
      </c>
      <c r="G521" s="253"/>
      <c r="H521" s="254" t="s">
        <v>1</v>
      </c>
      <c r="I521" s="256"/>
      <c r="J521" s="253"/>
      <c r="K521" s="253"/>
      <c r="L521" s="257"/>
      <c r="M521" s="258"/>
      <c r="N521" s="259"/>
      <c r="O521" s="259"/>
      <c r="P521" s="259"/>
      <c r="Q521" s="259"/>
      <c r="R521" s="259"/>
      <c r="S521" s="259"/>
      <c r="T521" s="260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1" t="s">
        <v>201</v>
      </c>
      <c r="AU521" s="261" t="s">
        <v>212</v>
      </c>
      <c r="AV521" s="13" t="s">
        <v>81</v>
      </c>
      <c r="AW521" s="13" t="s">
        <v>30</v>
      </c>
      <c r="AX521" s="13" t="s">
        <v>73</v>
      </c>
      <c r="AY521" s="261" t="s">
        <v>191</v>
      </c>
    </row>
    <row r="522" s="13" customFormat="1">
      <c r="A522" s="13"/>
      <c r="B522" s="252"/>
      <c r="C522" s="253"/>
      <c r="D522" s="248" t="s">
        <v>201</v>
      </c>
      <c r="E522" s="254" t="s">
        <v>1</v>
      </c>
      <c r="F522" s="255" t="s">
        <v>3519</v>
      </c>
      <c r="G522" s="253"/>
      <c r="H522" s="254" t="s">
        <v>1</v>
      </c>
      <c r="I522" s="256"/>
      <c r="J522" s="253"/>
      <c r="K522" s="253"/>
      <c r="L522" s="257"/>
      <c r="M522" s="258"/>
      <c r="N522" s="259"/>
      <c r="O522" s="259"/>
      <c r="P522" s="259"/>
      <c r="Q522" s="259"/>
      <c r="R522" s="259"/>
      <c r="S522" s="259"/>
      <c r="T522" s="260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1" t="s">
        <v>201</v>
      </c>
      <c r="AU522" s="261" t="s">
        <v>212</v>
      </c>
      <c r="AV522" s="13" t="s">
        <v>81</v>
      </c>
      <c r="AW522" s="13" t="s">
        <v>30</v>
      </c>
      <c r="AX522" s="13" t="s">
        <v>73</v>
      </c>
      <c r="AY522" s="261" t="s">
        <v>191</v>
      </c>
    </row>
    <row r="523" s="14" customFormat="1">
      <c r="A523" s="14"/>
      <c r="B523" s="262"/>
      <c r="C523" s="263"/>
      <c r="D523" s="248" t="s">
        <v>201</v>
      </c>
      <c r="E523" s="264" t="s">
        <v>1</v>
      </c>
      <c r="F523" s="265" t="s">
        <v>3520</v>
      </c>
      <c r="G523" s="263"/>
      <c r="H523" s="266">
        <v>33.450000000000003</v>
      </c>
      <c r="I523" s="267"/>
      <c r="J523" s="263"/>
      <c r="K523" s="263"/>
      <c r="L523" s="268"/>
      <c r="M523" s="269"/>
      <c r="N523" s="270"/>
      <c r="O523" s="270"/>
      <c r="P523" s="270"/>
      <c r="Q523" s="270"/>
      <c r="R523" s="270"/>
      <c r="S523" s="270"/>
      <c r="T523" s="271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72" t="s">
        <v>201</v>
      </c>
      <c r="AU523" s="272" t="s">
        <v>212</v>
      </c>
      <c r="AV523" s="14" t="s">
        <v>83</v>
      </c>
      <c r="AW523" s="14" t="s">
        <v>30</v>
      </c>
      <c r="AX523" s="14" t="s">
        <v>73</v>
      </c>
      <c r="AY523" s="272" t="s">
        <v>191</v>
      </c>
    </row>
    <row r="524" s="13" customFormat="1">
      <c r="A524" s="13"/>
      <c r="B524" s="252"/>
      <c r="C524" s="253"/>
      <c r="D524" s="248" t="s">
        <v>201</v>
      </c>
      <c r="E524" s="254" t="s">
        <v>1</v>
      </c>
      <c r="F524" s="255" t="s">
        <v>3521</v>
      </c>
      <c r="G524" s="253"/>
      <c r="H524" s="254" t="s">
        <v>1</v>
      </c>
      <c r="I524" s="256"/>
      <c r="J524" s="253"/>
      <c r="K524" s="253"/>
      <c r="L524" s="257"/>
      <c r="M524" s="258"/>
      <c r="N524" s="259"/>
      <c r="O524" s="259"/>
      <c r="P524" s="259"/>
      <c r="Q524" s="259"/>
      <c r="R524" s="259"/>
      <c r="S524" s="259"/>
      <c r="T524" s="260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1" t="s">
        <v>201</v>
      </c>
      <c r="AU524" s="261" t="s">
        <v>212</v>
      </c>
      <c r="AV524" s="13" t="s">
        <v>81</v>
      </c>
      <c r="AW524" s="13" t="s">
        <v>30</v>
      </c>
      <c r="AX524" s="13" t="s">
        <v>73</v>
      </c>
      <c r="AY524" s="261" t="s">
        <v>191</v>
      </c>
    </row>
    <row r="525" s="14" customFormat="1">
      <c r="A525" s="14"/>
      <c r="B525" s="262"/>
      <c r="C525" s="263"/>
      <c r="D525" s="248" t="s">
        <v>201</v>
      </c>
      <c r="E525" s="264" t="s">
        <v>1</v>
      </c>
      <c r="F525" s="265" t="s">
        <v>3522</v>
      </c>
      <c r="G525" s="263"/>
      <c r="H525" s="266">
        <v>295.31999999999999</v>
      </c>
      <c r="I525" s="267"/>
      <c r="J525" s="263"/>
      <c r="K525" s="263"/>
      <c r="L525" s="268"/>
      <c r="M525" s="269"/>
      <c r="N525" s="270"/>
      <c r="O525" s="270"/>
      <c r="P525" s="270"/>
      <c r="Q525" s="270"/>
      <c r="R525" s="270"/>
      <c r="S525" s="270"/>
      <c r="T525" s="271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72" t="s">
        <v>201</v>
      </c>
      <c r="AU525" s="272" t="s">
        <v>212</v>
      </c>
      <c r="AV525" s="14" t="s">
        <v>83</v>
      </c>
      <c r="AW525" s="14" t="s">
        <v>30</v>
      </c>
      <c r="AX525" s="14" t="s">
        <v>73</v>
      </c>
      <c r="AY525" s="272" t="s">
        <v>191</v>
      </c>
    </row>
    <row r="526" s="15" customFormat="1">
      <c r="A526" s="15"/>
      <c r="B526" s="273"/>
      <c r="C526" s="274"/>
      <c r="D526" s="248" t="s">
        <v>201</v>
      </c>
      <c r="E526" s="275" t="s">
        <v>1</v>
      </c>
      <c r="F526" s="276" t="s">
        <v>205</v>
      </c>
      <c r="G526" s="274"/>
      <c r="H526" s="277">
        <v>328.76999999999998</v>
      </c>
      <c r="I526" s="278"/>
      <c r="J526" s="274"/>
      <c r="K526" s="274"/>
      <c r="L526" s="279"/>
      <c r="M526" s="280"/>
      <c r="N526" s="281"/>
      <c r="O526" s="281"/>
      <c r="P526" s="281"/>
      <c r="Q526" s="281"/>
      <c r="R526" s="281"/>
      <c r="S526" s="281"/>
      <c r="T526" s="282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83" t="s">
        <v>201</v>
      </c>
      <c r="AU526" s="283" t="s">
        <v>212</v>
      </c>
      <c r="AV526" s="15" t="s">
        <v>198</v>
      </c>
      <c r="AW526" s="15" t="s">
        <v>30</v>
      </c>
      <c r="AX526" s="15" t="s">
        <v>81</v>
      </c>
      <c r="AY526" s="283" t="s">
        <v>191</v>
      </c>
    </row>
    <row r="527" s="2" customFormat="1" ht="16.5" customHeight="1">
      <c r="A527" s="39"/>
      <c r="B527" s="40"/>
      <c r="C527" s="236" t="s">
        <v>511</v>
      </c>
      <c r="D527" s="236" t="s">
        <v>194</v>
      </c>
      <c r="E527" s="237" t="s">
        <v>3523</v>
      </c>
      <c r="F527" s="238" t="s">
        <v>3524</v>
      </c>
      <c r="G527" s="239" t="s">
        <v>197</v>
      </c>
      <c r="H527" s="240">
        <v>47.700000000000003</v>
      </c>
      <c r="I527" s="241"/>
      <c r="J527" s="240">
        <f>ROUND(I527*H527,2)</f>
        <v>0</v>
      </c>
      <c r="K527" s="238" t="s">
        <v>275</v>
      </c>
      <c r="L527" s="45"/>
      <c r="M527" s="242" t="s">
        <v>1</v>
      </c>
      <c r="N527" s="243" t="s">
        <v>38</v>
      </c>
      <c r="O527" s="92"/>
      <c r="P527" s="244">
        <f>O527*H527</f>
        <v>0</v>
      </c>
      <c r="Q527" s="244">
        <v>0</v>
      </c>
      <c r="R527" s="244">
        <f>Q527*H527</f>
        <v>0</v>
      </c>
      <c r="S527" s="244">
        <v>0</v>
      </c>
      <c r="T527" s="245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46" t="s">
        <v>198</v>
      </c>
      <c r="AT527" s="246" t="s">
        <v>194</v>
      </c>
      <c r="AU527" s="246" t="s">
        <v>212</v>
      </c>
      <c r="AY527" s="18" t="s">
        <v>191</v>
      </c>
      <c r="BE527" s="247">
        <f>IF(N527="základní",J527,0)</f>
        <v>0</v>
      </c>
      <c r="BF527" s="247">
        <f>IF(N527="snížená",J527,0)</f>
        <v>0</v>
      </c>
      <c r="BG527" s="247">
        <f>IF(N527="zákl. přenesená",J527,0)</f>
        <v>0</v>
      </c>
      <c r="BH527" s="247">
        <f>IF(N527="sníž. přenesená",J527,0)</f>
        <v>0</v>
      </c>
      <c r="BI527" s="247">
        <f>IF(N527="nulová",J527,0)</f>
        <v>0</v>
      </c>
      <c r="BJ527" s="18" t="s">
        <v>81</v>
      </c>
      <c r="BK527" s="247">
        <f>ROUND(I527*H527,2)</f>
        <v>0</v>
      </c>
      <c r="BL527" s="18" t="s">
        <v>198</v>
      </c>
      <c r="BM527" s="246" t="s">
        <v>3525</v>
      </c>
    </row>
    <row r="528" s="2" customFormat="1">
      <c r="A528" s="39"/>
      <c r="B528" s="40"/>
      <c r="C528" s="41"/>
      <c r="D528" s="248" t="s">
        <v>200</v>
      </c>
      <c r="E528" s="41"/>
      <c r="F528" s="249" t="s">
        <v>3524</v>
      </c>
      <c r="G528" s="41"/>
      <c r="H528" s="41"/>
      <c r="I528" s="145"/>
      <c r="J528" s="41"/>
      <c r="K528" s="41"/>
      <c r="L528" s="45"/>
      <c r="M528" s="250"/>
      <c r="N528" s="251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200</v>
      </c>
      <c r="AU528" s="18" t="s">
        <v>212</v>
      </c>
    </row>
    <row r="529" s="13" customFormat="1">
      <c r="A529" s="13"/>
      <c r="B529" s="252"/>
      <c r="C529" s="253"/>
      <c r="D529" s="248" t="s">
        <v>201</v>
      </c>
      <c r="E529" s="254" t="s">
        <v>1</v>
      </c>
      <c r="F529" s="255" t="s">
        <v>3526</v>
      </c>
      <c r="G529" s="253"/>
      <c r="H529" s="254" t="s">
        <v>1</v>
      </c>
      <c r="I529" s="256"/>
      <c r="J529" s="253"/>
      <c r="K529" s="253"/>
      <c r="L529" s="257"/>
      <c r="M529" s="258"/>
      <c r="N529" s="259"/>
      <c r="O529" s="259"/>
      <c r="P529" s="259"/>
      <c r="Q529" s="259"/>
      <c r="R529" s="259"/>
      <c r="S529" s="259"/>
      <c r="T529" s="260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1" t="s">
        <v>201</v>
      </c>
      <c r="AU529" s="261" t="s">
        <v>212</v>
      </c>
      <c r="AV529" s="13" t="s">
        <v>81</v>
      </c>
      <c r="AW529" s="13" t="s">
        <v>30</v>
      </c>
      <c r="AX529" s="13" t="s">
        <v>73</v>
      </c>
      <c r="AY529" s="261" t="s">
        <v>191</v>
      </c>
    </row>
    <row r="530" s="13" customFormat="1">
      <c r="A530" s="13"/>
      <c r="B530" s="252"/>
      <c r="C530" s="253"/>
      <c r="D530" s="248" t="s">
        <v>201</v>
      </c>
      <c r="E530" s="254" t="s">
        <v>1</v>
      </c>
      <c r="F530" s="255" t="s">
        <v>3527</v>
      </c>
      <c r="G530" s="253"/>
      <c r="H530" s="254" t="s">
        <v>1</v>
      </c>
      <c r="I530" s="256"/>
      <c r="J530" s="253"/>
      <c r="K530" s="253"/>
      <c r="L530" s="257"/>
      <c r="M530" s="258"/>
      <c r="N530" s="259"/>
      <c r="O530" s="259"/>
      <c r="P530" s="259"/>
      <c r="Q530" s="259"/>
      <c r="R530" s="259"/>
      <c r="S530" s="259"/>
      <c r="T530" s="260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61" t="s">
        <v>201</v>
      </c>
      <c r="AU530" s="261" t="s">
        <v>212</v>
      </c>
      <c r="AV530" s="13" t="s">
        <v>81</v>
      </c>
      <c r="AW530" s="13" t="s">
        <v>30</v>
      </c>
      <c r="AX530" s="13" t="s">
        <v>73</v>
      </c>
      <c r="AY530" s="261" t="s">
        <v>191</v>
      </c>
    </row>
    <row r="531" s="14" customFormat="1">
      <c r="A531" s="14"/>
      <c r="B531" s="262"/>
      <c r="C531" s="263"/>
      <c r="D531" s="248" t="s">
        <v>201</v>
      </c>
      <c r="E531" s="264" t="s">
        <v>1</v>
      </c>
      <c r="F531" s="265" t="s">
        <v>3528</v>
      </c>
      <c r="G531" s="263"/>
      <c r="H531" s="266">
        <v>47.700000000000003</v>
      </c>
      <c r="I531" s="267"/>
      <c r="J531" s="263"/>
      <c r="K531" s="263"/>
      <c r="L531" s="268"/>
      <c r="M531" s="269"/>
      <c r="N531" s="270"/>
      <c r="O531" s="270"/>
      <c r="P531" s="270"/>
      <c r="Q531" s="270"/>
      <c r="R531" s="270"/>
      <c r="S531" s="270"/>
      <c r="T531" s="271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72" t="s">
        <v>201</v>
      </c>
      <c r="AU531" s="272" t="s">
        <v>212</v>
      </c>
      <c r="AV531" s="14" t="s">
        <v>83</v>
      </c>
      <c r="AW531" s="14" t="s">
        <v>30</v>
      </c>
      <c r="AX531" s="14" t="s">
        <v>73</v>
      </c>
      <c r="AY531" s="272" t="s">
        <v>191</v>
      </c>
    </row>
    <row r="532" s="15" customFormat="1">
      <c r="A532" s="15"/>
      <c r="B532" s="273"/>
      <c r="C532" s="274"/>
      <c r="D532" s="248" t="s">
        <v>201</v>
      </c>
      <c r="E532" s="275" t="s">
        <v>1</v>
      </c>
      <c r="F532" s="276" t="s">
        <v>205</v>
      </c>
      <c r="G532" s="274"/>
      <c r="H532" s="277">
        <v>47.700000000000003</v>
      </c>
      <c r="I532" s="278"/>
      <c r="J532" s="274"/>
      <c r="K532" s="274"/>
      <c r="L532" s="279"/>
      <c r="M532" s="280"/>
      <c r="N532" s="281"/>
      <c r="O532" s="281"/>
      <c r="P532" s="281"/>
      <c r="Q532" s="281"/>
      <c r="R532" s="281"/>
      <c r="S532" s="281"/>
      <c r="T532" s="282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83" t="s">
        <v>201</v>
      </c>
      <c r="AU532" s="283" t="s">
        <v>212</v>
      </c>
      <c r="AV532" s="15" t="s">
        <v>198</v>
      </c>
      <c r="AW532" s="15" t="s">
        <v>30</v>
      </c>
      <c r="AX532" s="15" t="s">
        <v>81</v>
      </c>
      <c r="AY532" s="283" t="s">
        <v>191</v>
      </c>
    </row>
    <row r="533" s="2" customFormat="1" ht="16.5" customHeight="1">
      <c r="A533" s="39"/>
      <c r="B533" s="40"/>
      <c r="C533" s="236" t="s">
        <v>639</v>
      </c>
      <c r="D533" s="236" t="s">
        <v>194</v>
      </c>
      <c r="E533" s="237" t="s">
        <v>2922</v>
      </c>
      <c r="F533" s="238" t="s">
        <v>2923</v>
      </c>
      <c r="G533" s="239" t="s">
        <v>197</v>
      </c>
      <c r="H533" s="240">
        <v>111.5</v>
      </c>
      <c r="I533" s="241"/>
      <c r="J533" s="240">
        <f>ROUND(I533*H533,2)</f>
        <v>0</v>
      </c>
      <c r="K533" s="238" t="s">
        <v>275</v>
      </c>
      <c r="L533" s="45"/>
      <c r="M533" s="242" t="s">
        <v>1</v>
      </c>
      <c r="N533" s="243" t="s">
        <v>38</v>
      </c>
      <c r="O533" s="92"/>
      <c r="P533" s="244">
        <f>O533*H533</f>
        <v>0</v>
      </c>
      <c r="Q533" s="244">
        <v>0</v>
      </c>
      <c r="R533" s="244">
        <f>Q533*H533</f>
        <v>0</v>
      </c>
      <c r="S533" s="244">
        <v>0</v>
      </c>
      <c r="T533" s="245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46" t="s">
        <v>198</v>
      </c>
      <c r="AT533" s="246" t="s">
        <v>194</v>
      </c>
      <c r="AU533" s="246" t="s">
        <v>212</v>
      </c>
      <c r="AY533" s="18" t="s">
        <v>191</v>
      </c>
      <c r="BE533" s="247">
        <f>IF(N533="základní",J533,0)</f>
        <v>0</v>
      </c>
      <c r="BF533" s="247">
        <f>IF(N533="snížená",J533,0)</f>
        <v>0</v>
      </c>
      <c r="BG533" s="247">
        <f>IF(N533="zákl. přenesená",J533,0)</f>
        <v>0</v>
      </c>
      <c r="BH533" s="247">
        <f>IF(N533="sníž. přenesená",J533,0)</f>
        <v>0</v>
      </c>
      <c r="BI533" s="247">
        <f>IF(N533="nulová",J533,0)</f>
        <v>0</v>
      </c>
      <c r="BJ533" s="18" t="s">
        <v>81</v>
      </c>
      <c r="BK533" s="247">
        <f>ROUND(I533*H533,2)</f>
        <v>0</v>
      </c>
      <c r="BL533" s="18" t="s">
        <v>198</v>
      </c>
      <c r="BM533" s="246" t="s">
        <v>3529</v>
      </c>
    </row>
    <row r="534" s="2" customFormat="1">
      <c r="A534" s="39"/>
      <c r="B534" s="40"/>
      <c r="C534" s="41"/>
      <c r="D534" s="248" t="s">
        <v>200</v>
      </c>
      <c r="E534" s="41"/>
      <c r="F534" s="249" t="s">
        <v>2923</v>
      </c>
      <c r="G534" s="41"/>
      <c r="H534" s="41"/>
      <c r="I534" s="145"/>
      <c r="J534" s="41"/>
      <c r="K534" s="41"/>
      <c r="L534" s="45"/>
      <c r="M534" s="250"/>
      <c r="N534" s="251"/>
      <c r="O534" s="92"/>
      <c r="P534" s="92"/>
      <c r="Q534" s="92"/>
      <c r="R534" s="92"/>
      <c r="S534" s="92"/>
      <c r="T534" s="93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200</v>
      </c>
      <c r="AU534" s="18" t="s">
        <v>212</v>
      </c>
    </row>
    <row r="535" s="13" customFormat="1">
      <c r="A535" s="13"/>
      <c r="B535" s="252"/>
      <c r="C535" s="253"/>
      <c r="D535" s="248" t="s">
        <v>201</v>
      </c>
      <c r="E535" s="254" t="s">
        <v>1</v>
      </c>
      <c r="F535" s="255" t="s">
        <v>3530</v>
      </c>
      <c r="G535" s="253"/>
      <c r="H535" s="254" t="s">
        <v>1</v>
      </c>
      <c r="I535" s="256"/>
      <c r="J535" s="253"/>
      <c r="K535" s="253"/>
      <c r="L535" s="257"/>
      <c r="M535" s="258"/>
      <c r="N535" s="259"/>
      <c r="O535" s="259"/>
      <c r="P535" s="259"/>
      <c r="Q535" s="259"/>
      <c r="R535" s="259"/>
      <c r="S535" s="259"/>
      <c r="T535" s="260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1" t="s">
        <v>201</v>
      </c>
      <c r="AU535" s="261" t="s">
        <v>212</v>
      </c>
      <c r="AV535" s="13" t="s">
        <v>81</v>
      </c>
      <c r="AW535" s="13" t="s">
        <v>30</v>
      </c>
      <c r="AX535" s="13" t="s">
        <v>73</v>
      </c>
      <c r="AY535" s="261" t="s">
        <v>191</v>
      </c>
    </row>
    <row r="536" s="13" customFormat="1">
      <c r="A536" s="13"/>
      <c r="B536" s="252"/>
      <c r="C536" s="253"/>
      <c r="D536" s="248" t="s">
        <v>201</v>
      </c>
      <c r="E536" s="254" t="s">
        <v>1</v>
      </c>
      <c r="F536" s="255" t="s">
        <v>3531</v>
      </c>
      <c r="G536" s="253"/>
      <c r="H536" s="254" t="s">
        <v>1</v>
      </c>
      <c r="I536" s="256"/>
      <c r="J536" s="253"/>
      <c r="K536" s="253"/>
      <c r="L536" s="257"/>
      <c r="M536" s="258"/>
      <c r="N536" s="259"/>
      <c r="O536" s="259"/>
      <c r="P536" s="259"/>
      <c r="Q536" s="259"/>
      <c r="R536" s="259"/>
      <c r="S536" s="259"/>
      <c r="T536" s="260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1" t="s">
        <v>201</v>
      </c>
      <c r="AU536" s="261" t="s">
        <v>212</v>
      </c>
      <c r="AV536" s="13" t="s">
        <v>81</v>
      </c>
      <c r="AW536" s="13" t="s">
        <v>30</v>
      </c>
      <c r="AX536" s="13" t="s">
        <v>73</v>
      </c>
      <c r="AY536" s="261" t="s">
        <v>191</v>
      </c>
    </row>
    <row r="537" s="14" customFormat="1">
      <c r="A537" s="14"/>
      <c r="B537" s="262"/>
      <c r="C537" s="263"/>
      <c r="D537" s="248" t="s">
        <v>201</v>
      </c>
      <c r="E537" s="264" t="s">
        <v>1</v>
      </c>
      <c r="F537" s="265" t="s">
        <v>3432</v>
      </c>
      <c r="G537" s="263"/>
      <c r="H537" s="266">
        <v>111.5</v>
      </c>
      <c r="I537" s="267"/>
      <c r="J537" s="263"/>
      <c r="K537" s="263"/>
      <c r="L537" s="268"/>
      <c r="M537" s="269"/>
      <c r="N537" s="270"/>
      <c r="O537" s="270"/>
      <c r="P537" s="270"/>
      <c r="Q537" s="270"/>
      <c r="R537" s="270"/>
      <c r="S537" s="270"/>
      <c r="T537" s="271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72" t="s">
        <v>201</v>
      </c>
      <c r="AU537" s="272" t="s">
        <v>212</v>
      </c>
      <c r="AV537" s="14" t="s">
        <v>83</v>
      </c>
      <c r="AW537" s="14" t="s">
        <v>30</v>
      </c>
      <c r="AX537" s="14" t="s">
        <v>73</v>
      </c>
      <c r="AY537" s="272" t="s">
        <v>191</v>
      </c>
    </row>
    <row r="538" s="15" customFormat="1">
      <c r="A538" s="15"/>
      <c r="B538" s="273"/>
      <c r="C538" s="274"/>
      <c r="D538" s="248" t="s">
        <v>201</v>
      </c>
      <c r="E538" s="275" t="s">
        <v>1</v>
      </c>
      <c r="F538" s="276" t="s">
        <v>205</v>
      </c>
      <c r="G538" s="274"/>
      <c r="H538" s="277">
        <v>111.5</v>
      </c>
      <c r="I538" s="278"/>
      <c r="J538" s="274"/>
      <c r="K538" s="274"/>
      <c r="L538" s="279"/>
      <c r="M538" s="280"/>
      <c r="N538" s="281"/>
      <c r="O538" s="281"/>
      <c r="P538" s="281"/>
      <c r="Q538" s="281"/>
      <c r="R538" s="281"/>
      <c r="S538" s="281"/>
      <c r="T538" s="282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83" t="s">
        <v>201</v>
      </c>
      <c r="AU538" s="283" t="s">
        <v>212</v>
      </c>
      <c r="AV538" s="15" t="s">
        <v>198</v>
      </c>
      <c r="AW538" s="15" t="s">
        <v>30</v>
      </c>
      <c r="AX538" s="15" t="s">
        <v>81</v>
      </c>
      <c r="AY538" s="283" t="s">
        <v>191</v>
      </c>
    </row>
    <row r="539" s="2" customFormat="1" ht="16.5" customHeight="1">
      <c r="A539" s="39"/>
      <c r="B539" s="40"/>
      <c r="C539" s="236" t="s">
        <v>646</v>
      </c>
      <c r="D539" s="236" t="s">
        <v>194</v>
      </c>
      <c r="E539" s="237" t="s">
        <v>946</v>
      </c>
      <c r="F539" s="238" t="s">
        <v>947</v>
      </c>
      <c r="G539" s="239" t="s">
        <v>197</v>
      </c>
      <c r="H539" s="240">
        <v>121.40000000000001</v>
      </c>
      <c r="I539" s="241"/>
      <c r="J539" s="240">
        <f>ROUND(I539*H539,2)</f>
        <v>0</v>
      </c>
      <c r="K539" s="238" t="s">
        <v>1</v>
      </c>
      <c r="L539" s="45"/>
      <c r="M539" s="242" t="s">
        <v>1</v>
      </c>
      <c r="N539" s="243" t="s">
        <v>38</v>
      </c>
      <c r="O539" s="92"/>
      <c r="P539" s="244">
        <f>O539*H539</f>
        <v>0</v>
      </c>
      <c r="Q539" s="244">
        <v>0.378</v>
      </c>
      <c r="R539" s="244">
        <f>Q539*H539</f>
        <v>45.889200000000002</v>
      </c>
      <c r="S539" s="244">
        <v>0</v>
      </c>
      <c r="T539" s="245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46" t="s">
        <v>198</v>
      </c>
      <c r="AT539" s="246" t="s">
        <v>194</v>
      </c>
      <c r="AU539" s="246" t="s">
        <v>212</v>
      </c>
      <c r="AY539" s="18" t="s">
        <v>191</v>
      </c>
      <c r="BE539" s="247">
        <f>IF(N539="základní",J539,0)</f>
        <v>0</v>
      </c>
      <c r="BF539" s="247">
        <f>IF(N539="snížená",J539,0)</f>
        <v>0</v>
      </c>
      <c r="BG539" s="247">
        <f>IF(N539="zákl. přenesená",J539,0)</f>
        <v>0</v>
      </c>
      <c r="BH539" s="247">
        <f>IF(N539="sníž. přenesená",J539,0)</f>
        <v>0</v>
      </c>
      <c r="BI539" s="247">
        <f>IF(N539="nulová",J539,0)</f>
        <v>0</v>
      </c>
      <c r="BJ539" s="18" t="s">
        <v>81</v>
      </c>
      <c r="BK539" s="247">
        <f>ROUND(I539*H539,2)</f>
        <v>0</v>
      </c>
      <c r="BL539" s="18" t="s">
        <v>198</v>
      </c>
      <c r="BM539" s="246" t="s">
        <v>3532</v>
      </c>
    </row>
    <row r="540" s="2" customFormat="1">
      <c r="A540" s="39"/>
      <c r="B540" s="40"/>
      <c r="C540" s="41"/>
      <c r="D540" s="248" t="s">
        <v>200</v>
      </c>
      <c r="E540" s="41"/>
      <c r="F540" s="249" t="s">
        <v>947</v>
      </c>
      <c r="G540" s="41"/>
      <c r="H540" s="41"/>
      <c r="I540" s="145"/>
      <c r="J540" s="41"/>
      <c r="K540" s="41"/>
      <c r="L540" s="45"/>
      <c r="M540" s="250"/>
      <c r="N540" s="251"/>
      <c r="O540" s="92"/>
      <c r="P540" s="92"/>
      <c r="Q540" s="92"/>
      <c r="R540" s="92"/>
      <c r="S540" s="92"/>
      <c r="T540" s="93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200</v>
      </c>
      <c r="AU540" s="18" t="s">
        <v>212</v>
      </c>
    </row>
    <row r="541" s="13" customFormat="1">
      <c r="A541" s="13"/>
      <c r="B541" s="252"/>
      <c r="C541" s="253"/>
      <c r="D541" s="248" t="s">
        <v>201</v>
      </c>
      <c r="E541" s="254" t="s">
        <v>1</v>
      </c>
      <c r="F541" s="255" t="s">
        <v>3533</v>
      </c>
      <c r="G541" s="253"/>
      <c r="H541" s="254" t="s">
        <v>1</v>
      </c>
      <c r="I541" s="256"/>
      <c r="J541" s="253"/>
      <c r="K541" s="253"/>
      <c r="L541" s="257"/>
      <c r="M541" s="258"/>
      <c r="N541" s="259"/>
      <c r="O541" s="259"/>
      <c r="P541" s="259"/>
      <c r="Q541" s="259"/>
      <c r="R541" s="259"/>
      <c r="S541" s="259"/>
      <c r="T541" s="260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61" t="s">
        <v>201</v>
      </c>
      <c r="AU541" s="261" t="s">
        <v>212</v>
      </c>
      <c r="AV541" s="13" t="s">
        <v>81</v>
      </c>
      <c r="AW541" s="13" t="s">
        <v>30</v>
      </c>
      <c r="AX541" s="13" t="s">
        <v>73</v>
      </c>
      <c r="AY541" s="261" t="s">
        <v>191</v>
      </c>
    </row>
    <row r="542" s="14" customFormat="1">
      <c r="A542" s="14"/>
      <c r="B542" s="262"/>
      <c r="C542" s="263"/>
      <c r="D542" s="248" t="s">
        <v>201</v>
      </c>
      <c r="E542" s="264" t="s">
        <v>1</v>
      </c>
      <c r="F542" s="265" t="s">
        <v>3432</v>
      </c>
      <c r="G542" s="263"/>
      <c r="H542" s="266">
        <v>111.5</v>
      </c>
      <c r="I542" s="267"/>
      <c r="J542" s="263"/>
      <c r="K542" s="263"/>
      <c r="L542" s="268"/>
      <c r="M542" s="269"/>
      <c r="N542" s="270"/>
      <c r="O542" s="270"/>
      <c r="P542" s="270"/>
      <c r="Q542" s="270"/>
      <c r="R542" s="270"/>
      <c r="S542" s="270"/>
      <c r="T542" s="271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72" t="s">
        <v>201</v>
      </c>
      <c r="AU542" s="272" t="s">
        <v>212</v>
      </c>
      <c r="AV542" s="14" t="s">
        <v>83</v>
      </c>
      <c r="AW542" s="14" t="s">
        <v>30</v>
      </c>
      <c r="AX542" s="14" t="s">
        <v>73</v>
      </c>
      <c r="AY542" s="272" t="s">
        <v>191</v>
      </c>
    </row>
    <row r="543" s="13" customFormat="1">
      <c r="A543" s="13"/>
      <c r="B543" s="252"/>
      <c r="C543" s="253"/>
      <c r="D543" s="248" t="s">
        <v>201</v>
      </c>
      <c r="E543" s="254" t="s">
        <v>1</v>
      </c>
      <c r="F543" s="255" t="s">
        <v>3534</v>
      </c>
      <c r="G543" s="253"/>
      <c r="H543" s="254" t="s">
        <v>1</v>
      </c>
      <c r="I543" s="256"/>
      <c r="J543" s="253"/>
      <c r="K543" s="253"/>
      <c r="L543" s="257"/>
      <c r="M543" s="258"/>
      <c r="N543" s="259"/>
      <c r="O543" s="259"/>
      <c r="P543" s="259"/>
      <c r="Q543" s="259"/>
      <c r="R543" s="259"/>
      <c r="S543" s="259"/>
      <c r="T543" s="260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61" t="s">
        <v>201</v>
      </c>
      <c r="AU543" s="261" t="s">
        <v>212</v>
      </c>
      <c r="AV543" s="13" t="s">
        <v>81</v>
      </c>
      <c r="AW543" s="13" t="s">
        <v>30</v>
      </c>
      <c r="AX543" s="13" t="s">
        <v>73</v>
      </c>
      <c r="AY543" s="261" t="s">
        <v>191</v>
      </c>
    </row>
    <row r="544" s="14" customFormat="1">
      <c r="A544" s="14"/>
      <c r="B544" s="262"/>
      <c r="C544" s="263"/>
      <c r="D544" s="248" t="s">
        <v>201</v>
      </c>
      <c r="E544" s="264" t="s">
        <v>1</v>
      </c>
      <c r="F544" s="265" t="s">
        <v>3343</v>
      </c>
      <c r="G544" s="263"/>
      <c r="H544" s="266">
        <v>9.9000000000000004</v>
      </c>
      <c r="I544" s="267"/>
      <c r="J544" s="263"/>
      <c r="K544" s="263"/>
      <c r="L544" s="268"/>
      <c r="M544" s="269"/>
      <c r="N544" s="270"/>
      <c r="O544" s="270"/>
      <c r="P544" s="270"/>
      <c r="Q544" s="270"/>
      <c r="R544" s="270"/>
      <c r="S544" s="270"/>
      <c r="T544" s="271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72" t="s">
        <v>201</v>
      </c>
      <c r="AU544" s="272" t="s">
        <v>212</v>
      </c>
      <c r="AV544" s="14" t="s">
        <v>83</v>
      </c>
      <c r="AW544" s="14" t="s">
        <v>30</v>
      </c>
      <c r="AX544" s="14" t="s">
        <v>73</v>
      </c>
      <c r="AY544" s="272" t="s">
        <v>191</v>
      </c>
    </row>
    <row r="545" s="15" customFormat="1">
      <c r="A545" s="15"/>
      <c r="B545" s="273"/>
      <c r="C545" s="274"/>
      <c r="D545" s="248" t="s">
        <v>201</v>
      </c>
      <c r="E545" s="275" t="s">
        <v>1</v>
      </c>
      <c r="F545" s="276" t="s">
        <v>205</v>
      </c>
      <c r="G545" s="274"/>
      <c r="H545" s="277">
        <v>121.40000000000001</v>
      </c>
      <c r="I545" s="278"/>
      <c r="J545" s="274"/>
      <c r="K545" s="274"/>
      <c r="L545" s="279"/>
      <c r="M545" s="280"/>
      <c r="N545" s="281"/>
      <c r="O545" s="281"/>
      <c r="P545" s="281"/>
      <c r="Q545" s="281"/>
      <c r="R545" s="281"/>
      <c r="S545" s="281"/>
      <c r="T545" s="282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83" t="s">
        <v>201</v>
      </c>
      <c r="AU545" s="283" t="s">
        <v>212</v>
      </c>
      <c r="AV545" s="15" t="s">
        <v>198</v>
      </c>
      <c r="AW545" s="15" t="s">
        <v>30</v>
      </c>
      <c r="AX545" s="15" t="s">
        <v>81</v>
      </c>
      <c r="AY545" s="283" t="s">
        <v>191</v>
      </c>
    </row>
    <row r="546" s="2" customFormat="1" ht="16.5" customHeight="1">
      <c r="A546" s="39"/>
      <c r="B546" s="40"/>
      <c r="C546" s="236" t="s">
        <v>651</v>
      </c>
      <c r="D546" s="236" t="s">
        <v>194</v>
      </c>
      <c r="E546" s="237" t="s">
        <v>3535</v>
      </c>
      <c r="F546" s="238" t="s">
        <v>3536</v>
      </c>
      <c r="G546" s="239" t="s">
        <v>197</v>
      </c>
      <c r="H546" s="240">
        <v>936.70000000000005</v>
      </c>
      <c r="I546" s="241"/>
      <c r="J546" s="240">
        <f>ROUND(I546*H546,2)</f>
        <v>0</v>
      </c>
      <c r="K546" s="238" t="s">
        <v>1</v>
      </c>
      <c r="L546" s="45"/>
      <c r="M546" s="242" t="s">
        <v>1</v>
      </c>
      <c r="N546" s="243" t="s">
        <v>38</v>
      </c>
      <c r="O546" s="92"/>
      <c r="P546" s="244">
        <f>O546*H546</f>
        <v>0</v>
      </c>
      <c r="Q546" s="244">
        <v>0</v>
      </c>
      <c r="R546" s="244">
        <f>Q546*H546</f>
        <v>0</v>
      </c>
      <c r="S546" s="244">
        <v>0</v>
      </c>
      <c r="T546" s="245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46" t="s">
        <v>198</v>
      </c>
      <c r="AT546" s="246" t="s">
        <v>194</v>
      </c>
      <c r="AU546" s="246" t="s">
        <v>212</v>
      </c>
      <c r="AY546" s="18" t="s">
        <v>191</v>
      </c>
      <c r="BE546" s="247">
        <f>IF(N546="základní",J546,0)</f>
        <v>0</v>
      </c>
      <c r="BF546" s="247">
        <f>IF(N546="snížená",J546,0)</f>
        <v>0</v>
      </c>
      <c r="BG546" s="247">
        <f>IF(N546="zákl. přenesená",J546,0)</f>
        <v>0</v>
      </c>
      <c r="BH546" s="247">
        <f>IF(N546="sníž. přenesená",J546,0)</f>
        <v>0</v>
      </c>
      <c r="BI546" s="247">
        <f>IF(N546="nulová",J546,0)</f>
        <v>0</v>
      </c>
      <c r="BJ546" s="18" t="s">
        <v>81</v>
      </c>
      <c r="BK546" s="247">
        <f>ROUND(I546*H546,2)</f>
        <v>0</v>
      </c>
      <c r="BL546" s="18" t="s">
        <v>198</v>
      </c>
      <c r="BM546" s="246" t="s">
        <v>3537</v>
      </c>
    </row>
    <row r="547" s="2" customFormat="1">
      <c r="A547" s="39"/>
      <c r="B547" s="40"/>
      <c r="C547" s="41"/>
      <c r="D547" s="248" t="s">
        <v>200</v>
      </c>
      <c r="E547" s="41"/>
      <c r="F547" s="249" t="s">
        <v>3536</v>
      </c>
      <c r="G547" s="41"/>
      <c r="H547" s="41"/>
      <c r="I547" s="145"/>
      <c r="J547" s="41"/>
      <c r="K547" s="41"/>
      <c r="L547" s="45"/>
      <c r="M547" s="250"/>
      <c r="N547" s="251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200</v>
      </c>
      <c r="AU547" s="18" t="s">
        <v>212</v>
      </c>
    </row>
    <row r="548" s="13" customFormat="1">
      <c r="A548" s="13"/>
      <c r="B548" s="252"/>
      <c r="C548" s="253"/>
      <c r="D548" s="248" t="s">
        <v>201</v>
      </c>
      <c r="E548" s="254" t="s">
        <v>1</v>
      </c>
      <c r="F548" s="255" t="s">
        <v>3538</v>
      </c>
      <c r="G548" s="253"/>
      <c r="H548" s="254" t="s">
        <v>1</v>
      </c>
      <c r="I548" s="256"/>
      <c r="J548" s="253"/>
      <c r="K548" s="253"/>
      <c r="L548" s="257"/>
      <c r="M548" s="258"/>
      <c r="N548" s="259"/>
      <c r="O548" s="259"/>
      <c r="P548" s="259"/>
      <c r="Q548" s="259"/>
      <c r="R548" s="259"/>
      <c r="S548" s="259"/>
      <c r="T548" s="260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1" t="s">
        <v>201</v>
      </c>
      <c r="AU548" s="261" t="s">
        <v>212</v>
      </c>
      <c r="AV548" s="13" t="s">
        <v>81</v>
      </c>
      <c r="AW548" s="13" t="s">
        <v>30</v>
      </c>
      <c r="AX548" s="13" t="s">
        <v>73</v>
      </c>
      <c r="AY548" s="261" t="s">
        <v>191</v>
      </c>
    </row>
    <row r="549" s="13" customFormat="1">
      <c r="A549" s="13"/>
      <c r="B549" s="252"/>
      <c r="C549" s="253"/>
      <c r="D549" s="248" t="s">
        <v>201</v>
      </c>
      <c r="E549" s="254" t="s">
        <v>1</v>
      </c>
      <c r="F549" s="255" t="s">
        <v>3539</v>
      </c>
      <c r="G549" s="253"/>
      <c r="H549" s="254" t="s">
        <v>1</v>
      </c>
      <c r="I549" s="256"/>
      <c r="J549" s="253"/>
      <c r="K549" s="253"/>
      <c r="L549" s="257"/>
      <c r="M549" s="258"/>
      <c r="N549" s="259"/>
      <c r="O549" s="259"/>
      <c r="P549" s="259"/>
      <c r="Q549" s="259"/>
      <c r="R549" s="259"/>
      <c r="S549" s="259"/>
      <c r="T549" s="260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61" t="s">
        <v>201</v>
      </c>
      <c r="AU549" s="261" t="s">
        <v>212</v>
      </c>
      <c r="AV549" s="13" t="s">
        <v>81</v>
      </c>
      <c r="AW549" s="13" t="s">
        <v>30</v>
      </c>
      <c r="AX549" s="13" t="s">
        <v>73</v>
      </c>
      <c r="AY549" s="261" t="s">
        <v>191</v>
      </c>
    </row>
    <row r="550" s="14" customFormat="1">
      <c r="A550" s="14"/>
      <c r="B550" s="262"/>
      <c r="C550" s="263"/>
      <c r="D550" s="248" t="s">
        <v>201</v>
      </c>
      <c r="E550" s="264" t="s">
        <v>1</v>
      </c>
      <c r="F550" s="265" t="s">
        <v>3540</v>
      </c>
      <c r="G550" s="263"/>
      <c r="H550" s="266">
        <v>936.70000000000005</v>
      </c>
      <c r="I550" s="267"/>
      <c r="J550" s="263"/>
      <c r="K550" s="263"/>
      <c r="L550" s="268"/>
      <c r="M550" s="269"/>
      <c r="N550" s="270"/>
      <c r="O550" s="270"/>
      <c r="P550" s="270"/>
      <c r="Q550" s="270"/>
      <c r="R550" s="270"/>
      <c r="S550" s="270"/>
      <c r="T550" s="271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72" t="s">
        <v>201</v>
      </c>
      <c r="AU550" s="272" t="s">
        <v>212</v>
      </c>
      <c r="AV550" s="14" t="s">
        <v>83</v>
      </c>
      <c r="AW550" s="14" t="s">
        <v>30</v>
      </c>
      <c r="AX550" s="14" t="s">
        <v>73</v>
      </c>
      <c r="AY550" s="272" t="s">
        <v>191</v>
      </c>
    </row>
    <row r="551" s="15" customFormat="1">
      <c r="A551" s="15"/>
      <c r="B551" s="273"/>
      <c r="C551" s="274"/>
      <c r="D551" s="248" t="s">
        <v>201</v>
      </c>
      <c r="E551" s="275" t="s">
        <v>1</v>
      </c>
      <c r="F551" s="276" t="s">
        <v>205</v>
      </c>
      <c r="G551" s="274"/>
      <c r="H551" s="277">
        <v>936.70000000000005</v>
      </c>
      <c r="I551" s="278"/>
      <c r="J551" s="274"/>
      <c r="K551" s="274"/>
      <c r="L551" s="279"/>
      <c r="M551" s="280"/>
      <c r="N551" s="281"/>
      <c r="O551" s="281"/>
      <c r="P551" s="281"/>
      <c r="Q551" s="281"/>
      <c r="R551" s="281"/>
      <c r="S551" s="281"/>
      <c r="T551" s="282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83" t="s">
        <v>201</v>
      </c>
      <c r="AU551" s="283" t="s">
        <v>212</v>
      </c>
      <c r="AV551" s="15" t="s">
        <v>198</v>
      </c>
      <c r="AW551" s="15" t="s">
        <v>30</v>
      </c>
      <c r="AX551" s="15" t="s">
        <v>81</v>
      </c>
      <c r="AY551" s="283" t="s">
        <v>191</v>
      </c>
    </row>
    <row r="552" s="2" customFormat="1" ht="21.75" customHeight="1">
      <c r="A552" s="39"/>
      <c r="B552" s="40"/>
      <c r="C552" s="236" t="s">
        <v>661</v>
      </c>
      <c r="D552" s="236" t="s">
        <v>194</v>
      </c>
      <c r="E552" s="237" t="s">
        <v>2930</v>
      </c>
      <c r="F552" s="238" t="s">
        <v>2931</v>
      </c>
      <c r="G552" s="239" t="s">
        <v>197</v>
      </c>
      <c r="H552" s="240">
        <v>111.5</v>
      </c>
      <c r="I552" s="241"/>
      <c r="J552" s="240">
        <f>ROUND(I552*H552,2)</f>
        <v>0</v>
      </c>
      <c r="K552" s="238" t="s">
        <v>275</v>
      </c>
      <c r="L552" s="45"/>
      <c r="M552" s="242" t="s">
        <v>1</v>
      </c>
      <c r="N552" s="243" t="s">
        <v>38</v>
      </c>
      <c r="O552" s="92"/>
      <c r="P552" s="244">
        <f>O552*H552</f>
        <v>0</v>
      </c>
      <c r="Q552" s="244">
        <v>0</v>
      </c>
      <c r="R552" s="244">
        <f>Q552*H552</f>
        <v>0</v>
      </c>
      <c r="S552" s="244">
        <v>0</v>
      </c>
      <c r="T552" s="245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46" t="s">
        <v>198</v>
      </c>
      <c r="AT552" s="246" t="s">
        <v>194</v>
      </c>
      <c r="AU552" s="246" t="s">
        <v>212</v>
      </c>
      <c r="AY552" s="18" t="s">
        <v>191</v>
      </c>
      <c r="BE552" s="247">
        <f>IF(N552="základní",J552,0)</f>
        <v>0</v>
      </c>
      <c r="BF552" s="247">
        <f>IF(N552="snížená",J552,0)</f>
        <v>0</v>
      </c>
      <c r="BG552" s="247">
        <f>IF(N552="zákl. přenesená",J552,0)</f>
        <v>0</v>
      </c>
      <c r="BH552" s="247">
        <f>IF(N552="sníž. přenesená",J552,0)</f>
        <v>0</v>
      </c>
      <c r="BI552" s="247">
        <f>IF(N552="nulová",J552,0)</f>
        <v>0</v>
      </c>
      <c r="BJ552" s="18" t="s">
        <v>81</v>
      </c>
      <c r="BK552" s="247">
        <f>ROUND(I552*H552,2)</f>
        <v>0</v>
      </c>
      <c r="BL552" s="18" t="s">
        <v>198</v>
      </c>
      <c r="BM552" s="246" t="s">
        <v>3541</v>
      </c>
    </row>
    <row r="553" s="2" customFormat="1">
      <c r="A553" s="39"/>
      <c r="B553" s="40"/>
      <c r="C553" s="41"/>
      <c r="D553" s="248" t="s">
        <v>200</v>
      </c>
      <c r="E553" s="41"/>
      <c r="F553" s="249" t="s">
        <v>2931</v>
      </c>
      <c r="G553" s="41"/>
      <c r="H553" s="41"/>
      <c r="I553" s="145"/>
      <c r="J553" s="41"/>
      <c r="K553" s="41"/>
      <c r="L553" s="45"/>
      <c r="M553" s="250"/>
      <c r="N553" s="251"/>
      <c r="O553" s="92"/>
      <c r="P553" s="92"/>
      <c r="Q553" s="92"/>
      <c r="R553" s="92"/>
      <c r="S553" s="92"/>
      <c r="T553" s="93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200</v>
      </c>
      <c r="AU553" s="18" t="s">
        <v>212</v>
      </c>
    </row>
    <row r="554" s="13" customFormat="1">
      <c r="A554" s="13"/>
      <c r="B554" s="252"/>
      <c r="C554" s="253"/>
      <c r="D554" s="248" t="s">
        <v>201</v>
      </c>
      <c r="E554" s="254" t="s">
        <v>1</v>
      </c>
      <c r="F554" s="255" t="s">
        <v>3542</v>
      </c>
      <c r="G554" s="253"/>
      <c r="H554" s="254" t="s">
        <v>1</v>
      </c>
      <c r="I554" s="256"/>
      <c r="J554" s="253"/>
      <c r="K554" s="253"/>
      <c r="L554" s="257"/>
      <c r="M554" s="258"/>
      <c r="N554" s="259"/>
      <c r="O554" s="259"/>
      <c r="P554" s="259"/>
      <c r="Q554" s="259"/>
      <c r="R554" s="259"/>
      <c r="S554" s="259"/>
      <c r="T554" s="260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1" t="s">
        <v>201</v>
      </c>
      <c r="AU554" s="261" t="s">
        <v>212</v>
      </c>
      <c r="AV554" s="13" t="s">
        <v>81</v>
      </c>
      <c r="AW554" s="13" t="s">
        <v>30</v>
      </c>
      <c r="AX554" s="13" t="s">
        <v>73</v>
      </c>
      <c r="AY554" s="261" t="s">
        <v>191</v>
      </c>
    </row>
    <row r="555" s="14" customFormat="1">
      <c r="A555" s="14"/>
      <c r="B555" s="262"/>
      <c r="C555" s="263"/>
      <c r="D555" s="248" t="s">
        <v>201</v>
      </c>
      <c r="E555" s="264" t="s">
        <v>1</v>
      </c>
      <c r="F555" s="265" t="s">
        <v>3432</v>
      </c>
      <c r="G555" s="263"/>
      <c r="H555" s="266">
        <v>111.5</v>
      </c>
      <c r="I555" s="267"/>
      <c r="J555" s="263"/>
      <c r="K555" s="263"/>
      <c r="L555" s="268"/>
      <c r="M555" s="269"/>
      <c r="N555" s="270"/>
      <c r="O555" s="270"/>
      <c r="P555" s="270"/>
      <c r="Q555" s="270"/>
      <c r="R555" s="270"/>
      <c r="S555" s="270"/>
      <c r="T555" s="271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72" t="s">
        <v>201</v>
      </c>
      <c r="AU555" s="272" t="s">
        <v>212</v>
      </c>
      <c r="AV555" s="14" t="s">
        <v>83</v>
      </c>
      <c r="AW555" s="14" t="s">
        <v>30</v>
      </c>
      <c r="AX555" s="14" t="s">
        <v>73</v>
      </c>
      <c r="AY555" s="272" t="s">
        <v>191</v>
      </c>
    </row>
    <row r="556" s="15" customFormat="1">
      <c r="A556" s="15"/>
      <c r="B556" s="273"/>
      <c r="C556" s="274"/>
      <c r="D556" s="248" t="s">
        <v>201</v>
      </c>
      <c r="E556" s="275" t="s">
        <v>1</v>
      </c>
      <c r="F556" s="276" t="s">
        <v>205</v>
      </c>
      <c r="G556" s="274"/>
      <c r="H556" s="277">
        <v>111.5</v>
      </c>
      <c r="I556" s="278"/>
      <c r="J556" s="274"/>
      <c r="K556" s="274"/>
      <c r="L556" s="279"/>
      <c r="M556" s="280"/>
      <c r="N556" s="281"/>
      <c r="O556" s="281"/>
      <c r="P556" s="281"/>
      <c r="Q556" s="281"/>
      <c r="R556" s="281"/>
      <c r="S556" s="281"/>
      <c r="T556" s="282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83" t="s">
        <v>201</v>
      </c>
      <c r="AU556" s="283" t="s">
        <v>212</v>
      </c>
      <c r="AV556" s="15" t="s">
        <v>198</v>
      </c>
      <c r="AW556" s="15" t="s">
        <v>30</v>
      </c>
      <c r="AX556" s="15" t="s">
        <v>81</v>
      </c>
      <c r="AY556" s="283" t="s">
        <v>191</v>
      </c>
    </row>
    <row r="557" s="2" customFormat="1" ht="21.75" customHeight="1">
      <c r="A557" s="39"/>
      <c r="B557" s="40"/>
      <c r="C557" s="236" t="s">
        <v>668</v>
      </c>
      <c r="D557" s="236" t="s">
        <v>194</v>
      </c>
      <c r="E557" s="237" t="s">
        <v>2939</v>
      </c>
      <c r="F557" s="238" t="s">
        <v>2940</v>
      </c>
      <c r="G557" s="239" t="s">
        <v>197</v>
      </c>
      <c r="H557" s="240">
        <v>159.19999999999999</v>
      </c>
      <c r="I557" s="241"/>
      <c r="J557" s="240">
        <f>ROUND(I557*H557,2)</f>
        <v>0</v>
      </c>
      <c r="K557" s="238" t="s">
        <v>275</v>
      </c>
      <c r="L557" s="45"/>
      <c r="M557" s="242" t="s">
        <v>1</v>
      </c>
      <c r="N557" s="243" t="s">
        <v>38</v>
      </c>
      <c r="O557" s="92"/>
      <c r="P557" s="244">
        <f>O557*H557</f>
        <v>0</v>
      </c>
      <c r="Q557" s="244">
        <v>0</v>
      </c>
      <c r="R557" s="244">
        <f>Q557*H557</f>
        <v>0</v>
      </c>
      <c r="S557" s="244">
        <v>0</v>
      </c>
      <c r="T557" s="245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46" t="s">
        <v>198</v>
      </c>
      <c r="AT557" s="246" t="s">
        <v>194</v>
      </c>
      <c r="AU557" s="246" t="s">
        <v>212</v>
      </c>
      <c r="AY557" s="18" t="s">
        <v>191</v>
      </c>
      <c r="BE557" s="247">
        <f>IF(N557="základní",J557,0)</f>
        <v>0</v>
      </c>
      <c r="BF557" s="247">
        <f>IF(N557="snížená",J557,0)</f>
        <v>0</v>
      </c>
      <c r="BG557" s="247">
        <f>IF(N557="zákl. přenesená",J557,0)</f>
        <v>0</v>
      </c>
      <c r="BH557" s="247">
        <f>IF(N557="sníž. přenesená",J557,0)</f>
        <v>0</v>
      </c>
      <c r="BI557" s="247">
        <f>IF(N557="nulová",J557,0)</f>
        <v>0</v>
      </c>
      <c r="BJ557" s="18" t="s">
        <v>81</v>
      </c>
      <c r="BK557" s="247">
        <f>ROUND(I557*H557,2)</f>
        <v>0</v>
      </c>
      <c r="BL557" s="18" t="s">
        <v>198</v>
      </c>
      <c r="BM557" s="246" t="s">
        <v>3543</v>
      </c>
    </row>
    <row r="558" s="2" customFormat="1">
      <c r="A558" s="39"/>
      <c r="B558" s="40"/>
      <c r="C558" s="41"/>
      <c r="D558" s="248" t="s">
        <v>200</v>
      </c>
      <c r="E558" s="41"/>
      <c r="F558" s="249" t="s">
        <v>2940</v>
      </c>
      <c r="G558" s="41"/>
      <c r="H558" s="41"/>
      <c r="I558" s="145"/>
      <c r="J558" s="41"/>
      <c r="K558" s="41"/>
      <c r="L558" s="45"/>
      <c r="M558" s="250"/>
      <c r="N558" s="251"/>
      <c r="O558" s="92"/>
      <c r="P558" s="92"/>
      <c r="Q558" s="92"/>
      <c r="R558" s="92"/>
      <c r="S558" s="92"/>
      <c r="T558" s="93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T558" s="18" t="s">
        <v>200</v>
      </c>
      <c r="AU558" s="18" t="s">
        <v>212</v>
      </c>
    </row>
    <row r="559" s="13" customFormat="1">
      <c r="A559" s="13"/>
      <c r="B559" s="252"/>
      <c r="C559" s="253"/>
      <c r="D559" s="248" t="s">
        <v>201</v>
      </c>
      <c r="E559" s="254" t="s">
        <v>1</v>
      </c>
      <c r="F559" s="255" t="s">
        <v>3544</v>
      </c>
      <c r="G559" s="253"/>
      <c r="H559" s="254" t="s">
        <v>1</v>
      </c>
      <c r="I559" s="256"/>
      <c r="J559" s="253"/>
      <c r="K559" s="253"/>
      <c r="L559" s="257"/>
      <c r="M559" s="258"/>
      <c r="N559" s="259"/>
      <c r="O559" s="259"/>
      <c r="P559" s="259"/>
      <c r="Q559" s="259"/>
      <c r="R559" s="259"/>
      <c r="S559" s="259"/>
      <c r="T559" s="260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61" t="s">
        <v>201</v>
      </c>
      <c r="AU559" s="261" t="s">
        <v>212</v>
      </c>
      <c r="AV559" s="13" t="s">
        <v>81</v>
      </c>
      <c r="AW559" s="13" t="s">
        <v>30</v>
      </c>
      <c r="AX559" s="13" t="s">
        <v>73</v>
      </c>
      <c r="AY559" s="261" t="s">
        <v>191</v>
      </c>
    </row>
    <row r="560" s="14" customFormat="1">
      <c r="A560" s="14"/>
      <c r="B560" s="262"/>
      <c r="C560" s="263"/>
      <c r="D560" s="248" t="s">
        <v>201</v>
      </c>
      <c r="E560" s="264" t="s">
        <v>1</v>
      </c>
      <c r="F560" s="265" t="s">
        <v>3545</v>
      </c>
      <c r="G560" s="263"/>
      <c r="H560" s="266">
        <v>47.700000000000003</v>
      </c>
      <c r="I560" s="267"/>
      <c r="J560" s="263"/>
      <c r="K560" s="263"/>
      <c r="L560" s="268"/>
      <c r="M560" s="269"/>
      <c r="N560" s="270"/>
      <c r="O560" s="270"/>
      <c r="P560" s="270"/>
      <c r="Q560" s="270"/>
      <c r="R560" s="270"/>
      <c r="S560" s="270"/>
      <c r="T560" s="271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72" t="s">
        <v>201</v>
      </c>
      <c r="AU560" s="272" t="s">
        <v>212</v>
      </c>
      <c r="AV560" s="14" t="s">
        <v>83</v>
      </c>
      <c r="AW560" s="14" t="s">
        <v>30</v>
      </c>
      <c r="AX560" s="14" t="s">
        <v>73</v>
      </c>
      <c r="AY560" s="272" t="s">
        <v>191</v>
      </c>
    </row>
    <row r="561" s="13" customFormat="1">
      <c r="A561" s="13"/>
      <c r="B561" s="252"/>
      <c r="C561" s="253"/>
      <c r="D561" s="248" t="s">
        <v>201</v>
      </c>
      <c r="E561" s="254" t="s">
        <v>1</v>
      </c>
      <c r="F561" s="255" t="s">
        <v>3546</v>
      </c>
      <c r="G561" s="253"/>
      <c r="H561" s="254" t="s">
        <v>1</v>
      </c>
      <c r="I561" s="256"/>
      <c r="J561" s="253"/>
      <c r="K561" s="253"/>
      <c r="L561" s="257"/>
      <c r="M561" s="258"/>
      <c r="N561" s="259"/>
      <c r="O561" s="259"/>
      <c r="P561" s="259"/>
      <c r="Q561" s="259"/>
      <c r="R561" s="259"/>
      <c r="S561" s="259"/>
      <c r="T561" s="260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61" t="s">
        <v>201</v>
      </c>
      <c r="AU561" s="261" t="s">
        <v>212</v>
      </c>
      <c r="AV561" s="13" t="s">
        <v>81</v>
      </c>
      <c r="AW561" s="13" t="s">
        <v>30</v>
      </c>
      <c r="AX561" s="13" t="s">
        <v>73</v>
      </c>
      <c r="AY561" s="261" t="s">
        <v>191</v>
      </c>
    </row>
    <row r="562" s="14" customFormat="1">
      <c r="A562" s="14"/>
      <c r="B562" s="262"/>
      <c r="C562" s="263"/>
      <c r="D562" s="248" t="s">
        <v>201</v>
      </c>
      <c r="E562" s="264" t="s">
        <v>1</v>
      </c>
      <c r="F562" s="265" t="s">
        <v>3432</v>
      </c>
      <c r="G562" s="263"/>
      <c r="H562" s="266">
        <v>111.5</v>
      </c>
      <c r="I562" s="267"/>
      <c r="J562" s="263"/>
      <c r="K562" s="263"/>
      <c r="L562" s="268"/>
      <c r="M562" s="269"/>
      <c r="N562" s="270"/>
      <c r="O562" s="270"/>
      <c r="P562" s="270"/>
      <c r="Q562" s="270"/>
      <c r="R562" s="270"/>
      <c r="S562" s="270"/>
      <c r="T562" s="271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72" t="s">
        <v>201</v>
      </c>
      <c r="AU562" s="272" t="s">
        <v>212</v>
      </c>
      <c r="AV562" s="14" t="s">
        <v>83</v>
      </c>
      <c r="AW562" s="14" t="s">
        <v>30</v>
      </c>
      <c r="AX562" s="14" t="s">
        <v>73</v>
      </c>
      <c r="AY562" s="272" t="s">
        <v>191</v>
      </c>
    </row>
    <row r="563" s="15" customFormat="1">
      <c r="A563" s="15"/>
      <c r="B563" s="273"/>
      <c r="C563" s="274"/>
      <c r="D563" s="248" t="s">
        <v>201</v>
      </c>
      <c r="E563" s="275" t="s">
        <v>1</v>
      </c>
      <c r="F563" s="276" t="s">
        <v>205</v>
      </c>
      <c r="G563" s="274"/>
      <c r="H563" s="277">
        <v>159.19999999999999</v>
      </c>
      <c r="I563" s="278"/>
      <c r="J563" s="274"/>
      <c r="K563" s="274"/>
      <c r="L563" s="279"/>
      <c r="M563" s="280"/>
      <c r="N563" s="281"/>
      <c r="O563" s="281"/>
      <c r="P563" s="281"/>
      <c r="Q563" s="281"/>
      <c r="R563" s="281"/>
      <c r="S563" s="281"/>
      <c r="T563" s="282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83" t="s">
        <v>201</v>
      </c>
      <c r="AU563" s="283" t="s">
        <v>212</v>
      </c>
      <c r="AV563" s="15" t="s">
        <v>198</v>
      </c>
      <c r="AW563" s="15" t="s">
        <v>30</v>
      </c>
      <c r="AX563" s="15" t="s">
        <v>81</v>
      </c>
      <c r="AY563" s="283" t="s">
        <v>191</v>
      </c>
    </row>
    <row r="564" s="2" customFormat="1" ht="21.75" customHeight="1">
      <c r="A564" s="39"/>
      <c r="B564" s="40"/>
      <c r="C564" s="236" t="s">
        <v>673</v>
      </c>
      <c r="D564" s="236" t="s">
        <v>194</v>
      </c>
      <c r="E564" s="237" t="s">
        <v>2943</v>
      </c>
      <c r="F564" s="238" t="s">
        <v>2944</v>
      </c>
      <c r="G564" s="239" t="s">
        <v>197</v>
      </c>
      <c r="H564" s="240">
        <v>270.69999999999999</v>
      </c>
      <c r="I564" s="241"/>
      <c r="J564" s="240">
        <f>ROUND(I564*H564,2)</f>
        <v>0</v>
      </c>
      <c r="K564" s="238" t="s">
        <v>1</v>
      </c>
      <c r="L564" s="45"/>
      <c r="M564" s="242" t="s">
        <v>1</v>
      </c>
      <c r="N564" s="243" t="s">
        <v>38</v>
      </c>
      <c r="O564" s="92"/>
      <c r="P564" s="244">
        <f>O564*H564</f>
        <v>0</v>
      </c>
      <c r="Q564" s="244">
        <v>0</v>
      </c>
      <c r="R564" s="244">
        <f>Q564*H564</f>
        <v>0</v>
      </c>
      <c r="S564" s="244">
        <v>0</v>
      </c>
      <c r="T564" s="245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46" t="s">
        <v>198</v>
      </c>
      <c r="AT564" s="246" t="s">
        <v>194</v>
      </c>
      <c r="AU564" s="246" t="s">
        <v>212</v>
      </c>
      <c r="AY564" s="18" t="s">
        <v>191</v>
      </c>
      <c r="BE564" s="247">
        <f>IF(N564="základní",J564,0)</f>
        <v>0</v>
      </c>
      <c r="BF564" s="247">
        <f>IF(N564="snížená",J564,0)</f>
        <v>0</v>
      </c>
      <c r="BG564" s="247">
        <f>IF(N564="zákl. přenesená",J564,0)</f>
        <v>0</v>
      </c>
      <c r="BH564" s="247">
        <f>IF(N564="sníž. přenesená",J564,0)</f>
        <v>0</v>
      </c>
      <c r="BI564" s="247">
        <f>IF(N564="nulová",J564,0)</f>
        <v>0</v>
      </c>
      <c r="BJ564" s="18" t="s">
        <v>81</v>
      </c>
      <c r="BK564" s="247">
        <f>ROUND(I564*H564,2)</f>
        <v>0</v>
      </c>
      <c r="BL564" s="18" t="s">
        <v>198</v>
      </c>
      <c r="BM564" s="246" t="s">
        <v>3547</v>
      </c>
    </row>
    <row r="565" s="2" customFormat="1">
      <c r="A565" s="39"/>
      <c r="B565" s="40"/>
      <c r="C565" s="41"/>
      <c r="D565" s="248" t="s">
        <v>200</v>
      </c>
      <c r="E565" s="41"/>
      <c r="F565" s="249" t="s">
        <v>2944</v>
      </c>
      <c r="G565" s="41"/>
      <c r="H565" s="41"/>
      <c r="I565" s="145"/>
      <c r="J565" s="41"/>
      <c r="K565" s="41"/>
      <c r="L565" s="45"/>
      <c r="M565" s="250"/>
      <c r="N565" s="251"/>
      <c r="O565" s="92"/>
      <c r="P565" s="92"/>
      <c r="Q565" s="92"/>
      <c r="R565" s="92"/>
      <c r="S565" s="92"/>
      <c r="T565" s="93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18" t="s">
        <v>200</v>
      </c>
      <c r="AU565" s="18" t="s">
        <v>212</v>
      </c>
    </row>
    <row r="566" s="13" customFormat="1">
      <c r="A566" s="13"/>
      <c r="B566" s="252"/>
      <c r="C566" s="253"/>
      <c r="D566" s="248" t="s">
        <v>201</v>
      </c>
      <c r="E566" s="254" t="s">
        <v>1</v>
      </c>
      <c r="F566" s="255" t="s">
        <v>3548</v>
      </c>
      <c r="G566" s="253"/>
      <c r="H566" s="254" t="s">
        <v>1</v>
      </c>
      <c r="I566" s="256"/>
      <c r="J566" s="253"/>
      <c r="K566" s="253"/>
      <c r="L566" s="257"/>
      <c r="M566" s="258"/>
      <c r="N566" s="259"/>
      <c r="O566" s="259"/>
      <c r="P566" s="259"/>
      <c r="Q566" s="259"/>
      <c r="R566" s="259"/>
      <c r="S566" s="259"/>
      <c r="T566" s="26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1" t="s">
        <v>201</v>
      </c>
      <c r="AU566" s="261" t="s">
        <v>212</v>
      </c>
      <c r="AV566" s="13" t="s">
        <v>81</v>
      </c>
      <c r="AW566" s="13" t="s">
        <v>30</v>
      </c>
      <c r="AX566" s="13" t="s">
        <v>73</v>
      </c>
      <c r="AY566" s="261" t="s">
        <v>191</v>
      </c>
    </row>
    <row r="567" s="14" customFormat="1">
      <c r="A567" s="14"/>
      <c r="B567" s="262"/>
      <c r="C567" s="263"/>
      <c r="D567" s="248" t="s">
        <v>201</v>
      </c>
      <c r="E567" s="264" t="s">
        <v>1</v>
      </c>
      <c r="F567" s="265" t="s">
        <v>3528</v>
      </c>
      <c r="G567" s="263"/>
      <c r="H567" s="266">
        <v>47.700000000000003</v>
      </c>
      <c r="I567" s="267"/>
      <c r="J567" s="263"/>
      <c r="K567" s="263"/>
      <c r="L567" s="268"/>
      <c r="M567" s="269"/>
      <c r="N567" s="270"/>
      <c r="O567" s="270"/>
      <c r="P567" s="270"/>
      <c r="Q567" s="270"/>
      <c r="R567" s="270"/>
      <c r="S567" s="270"/>
      <c r="T567" s="271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72" t="s">
        <v>201</v>
      </c>
      <c r="AU567" s="272" t="s">
        <v>212</v>
      </c>
      <c r="AV567" s="14" t="s">
        <v>83</v>
      </c>
      <c r="AW567" s="14" t="s">
        <v>30</v>
      </c>
      <c r="AX567" s="14" t="s">
        <v>73</v>
      </c>
      <c r="AY567" s="272" t="s">
        <v>191</v>
      </c>
    </row>
    <row r="568" s="13" customFormat="1">
      <c r="A568" s="13"/>
      <c r="B568" s="252"/>
      <c r="C568" s="253"/>
      <c r="D568" s="248" t="s">
        <v>201</v>
      </c>
      <c r="E568" s="254" t="s">
        <v>1</v>
      </c>
      <c r="F568" s="255" t="s">
        <v>3549</v>
      </c>
      <c r="G568" s="253"/>
      <c r="H568" s="254" t="s">
        <v>1</v>
      </c>
      <c r="I568" s="256"/>
      <c r="J568" s="253"/>
      <c r="K568" s="253"/>
      <c r="L568" s="257"/>
      <c r="M568" s="258"/>
      <c r="N568" s="259"/>
      <c r="O568" s="259"/>
      <c r="P568" s="259"/>
      <c r="Q568" s="259"/>
      <c r="R568" s="259"/>
      <c r="S568" s="259"/>
      <c r="T568" s="260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1" t="s">
        <v>201</v>
      </c>
      <c r="AU568" s="261" t="s">
        <v>212</v>
      </c>
      <c r="AV568" s="13" t="s">
        <v>81</v>
      </c>
      <c r="AW568" s="13" t="s">
        <v>30</v>
      </c>
      <c r="AX568" s="13" t="s">
        <v>73</v>
      </c>
      <c r="AY568" s="261" t="s">
        <v>191</v>
      </c>
    </row>
    <row r="569" s="14" customFormat="1">
      <c r="A569" s="14"/>
      <c r="B569" s="262"/>
      <c r="C569" s="263"/>
      <c r="D569" s="248" t="s">
        <v>201</v>
      </c>
      <c r="E569" s="264" t="s">
        <v>1</v>
      </c>
      <c r="F569" s="265" t="s">
        <v>3550</v>
      </c>
      <c r="G569" s="263"/>
      <c r="H569" s="266">
        <v>223</v>
      </c>
      <c r="I569" s="267"/>
      <c r="J569" s="263"/>
      <c r="K569" s="263"/>
      <c r="L569" s="268"/>
      <c r="M569" s="269"/>
      <c r="N569" s="270"/>
      <c r="O569" s="270"/>
      <c r="P569" s="270"/>
      <c r="Q569" s="270"/>
      <c r="R569" s="270"/>
      <c r="S569" s="270"/>
      <c r="T569" s="271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72" t="s">
        <v>201</v>
      </c>
      <c r="AU569" s="272" t="s">
        <v>212</v>
      </c>
      <c r="AV569" s="14" t="s">
        <v>83</v>
      </c>
      <c r="AW569" s="14" t="s">
        <v>30</v>
      </c>
      <c r="AX569" s="14" t="s">
        <v>73</v>
      </c>
      <c r="AY569" s="272" t="s">
        <v>191</v>
      </c>
    </row>
    <row r="570" s="15" customFormat="1">
      <c r="A570" s="15"/>
      <c r="B570" s="273"/>
      <c r="C570" s="274"/>
      <c r="D570" s="248" t="s">
        <v>201</v>
      </c>
      <c r="E570" s="275" t="s">
        <v>1</v>
      </c>
      <c r="F570" s="276" t="s">
        <v>205</v>
      </c>
      <c r="G570" s="274"/>
      <c r="H570" s="277">
        <v>270.69999999999999</v>
      </c>
      <c r="I570" s="278"/>
      <c r="J570" s="274"/>
      <c r="K570" s="274"/>
      <c r="L570" s="279"/>
      <c r="M570" s="280"/>
      <c r="N570" s="281"/>
      <c r="O570" s="281"/>
      <c r="P570" s="281"/>
      <c r="Q570" s="281"/>
      <c r="R570" s="281"/>
      <c r="S570" s="281"/>
      <c r="T570" s="282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83" t="s">
        <v>201</v>
      </c>
      <c r="AU570" s="283" t="s">
        <v>212</v>
      </c>
      <c r="AV570" s="15" t="s">
        <v>198</v>
      </c>
      <c r="AW570" s="15" t="s">
        <v>30</v>
      </c>
      <c r="AX570" s="15" t="s">
        <v>81</v>
      </c>
      <c r="AY570" s="283" t="s">
        <v>191</v>
      </c>
    </row>
    <row r="571" s="2" customFormat="1" ht="21.75" customHeight="1">
      <c r="A571" s="39"/>
      <c r="B571" s="40"/>
      <c r="C571" s="236" t="s">
        <v>680</v>
      </c>
      <c r="D571" s="236" t="s">
        <v>194</v>
      </c>
      <c r="E571" s="237" t="s">
        <v>3551</v>
      </c>
      <c r="F571" s="238" t="s">
        <v>3552</v>
      </c>
      <c r="G571" s="239" t="s">
        <v>197</v>
      </c>
      <c r="H571" s="240">
        <v>47.700000000000003</v>
      </c>
      <c r="I571" s="241"/>
      <c r="J571" s="240">
        <f>ROUND(I571*H571,2)</f>
        <v>0</v>
      </c>
      <c r="K571" s="238" t="s">
        <v>275</v>
      </c>
      <c r="L571" s="45"/>
      <c r="M571" s="242" t="s">
        <v>1</v>
      </c>
      <c r="N571" s="243" t="s">
        <v>38</v>
      </c>
      <c r="O571" s="92"/>
      <c r="P571" s="244">
        <f>O571*H571</f>
        <v>0</v>
      </c>
      <c r="Q571" s="244">
        <v>0</v>
      </c>
      <c r="R571" s="244">
        <f>Q571*H571</f>
        <v>0</v>
      </c>
      <c r="S571" s="244">
        <v>0</v>
      </c>
      <c r="T571" s="245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46" t="s">
        <v>198</v>
      </c>
      <c r="AT571" s="246" t="s">
        <v>194</v>
      </c>
      <c r="AU571" s="246" t="s">
        <v>212</v>
      </c>
      <c r="AY571" s="18" t="s">
        <v>191</v>
      </c>
      <c r="BE571" s="247">
        <f>IF(N571="základní",J571,0)</f>
        <v>0</v>
      </c>
      <c r="BF571" s="247">
        <f>IF(N571="snížená",J571,0)</f>
        <v>0</v>
      </c>
      <c r="BG571" s="247">
        <f>IF(N571="zákl. přenesená",J571,0)</f>
        <v>0</v>
      </c>
      <c r="BH571" s="247">
        <f>IF(N571="sníž. přenesená",J571,0)</f>
        <v>0</v>
      </c>
      <c r="BI571" s="247">
        <f>IF(N571="nulová",J571,0)</f>
        <v>0</v>
      </c>
      <c r="BJ571" s="18" t="s">
        <v>81</v>
      </c>
      <c r="BK571" s="247">
        <f>ROUND(I571*H571,2)</f>
        <v>0</v>
      </c>
      <c r="BL571" s="18" t="s">
        <v>198</v>
      </c>
      <c r="BM571" s="246" t="s">
        <v>3553</v>
      </c>
    </row>
    <row r="572" s="2" customFormat="1">
      <c r="A572" s="39"/>
      <c r="B572" s="40"/>
      <c r="C572" s="41"/>
      <c r="D572" s="248" t="s">
        <v>200</v>
      </c>
      <c r="E572" s="41"/>
      <c r="F572" s="249" t="s">
        <v>3552</v>
      </c>
      <c r="G572" s="41"/>
      <c r="H572" s="41"/>
      <c r="I572" s="145"/>
      <c r="J572" s="41"/>
      <c r="K572" s="41"/>
      <c r="L572" s="45"/>
      <c r="M572" s="250"/>
      <c r="N572" s="251"/>
      <c r="O572" s="92"/>
      <c r="P572" s="92"/>
      <c r="Q572" s="92"/>
      <c r="R572" s="92"/>
      <c r="S572" s="92"/>
      <c r="T572" s="93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T572" s="18" t="s">
        <v>200</v>
      </c>
      <c r="AU572" s="18" t="s">
        <v>212</v>
      </c>
    </row>
    <row r="573" s="13" customFormat="1">
      <c r="A573" s="13"/>
      <c r="B573" s="252"/>
      <c r="C573" s="253"/>
      <c r="D573" s="248" t="s">
        <v>201</v>
      </c>
      <c r="E573" s="254" t="s">
        <v>1</v>
      </c>
      <c r="F573" s="255" t="s">
        <v>3554</v>
      </c>
      <c r="G573" s="253"/>
      <c r="H573" s="254" t="s">
        <v>1</v>
      </c>
      <c r="I573" s="256"/>
      <c r="J573" s="253"/>
      <c r="K573" s="253"/>
      <c r="L573" s="257"/>
      <c r="M573" s="258"/>
      <c r="N573" s="259"/>
      <c r="O573" s="259"/>
      <c r="P573" s="259"/>
      <c r="Q573" s="259"/>
      <c r="R573" s="259"/>
      <c r="S573" s="259"/>
      <c r="T573" s="260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61" t="s">
        <v>201</v>
      </c>
      <c r="AU573" s="261" t="s">
        <v>212</v>
      </c>
      <c r="AV573" s="13" t="s">
        <v>81</v>
      </c>
      <c r="AW573" s="13" t="s">
        <v>30</v>
      </c>
      <c r="AX573" s="13" t="s">
        <v>73</v>
      </c>
      <c r="AY573" s="261" t="s">
        <v>191</v>
      </c>
    </row>
    <row r="574" s="14" customFormat="1">
      <c r="A574" s="14"/>
      <c r="B574" s="262"/>
      <c r="C574" s="263"/>
      <c r="D574" s="248" t="s">
        <v>201</v>
      </c>
      <c r="E574" s="264" t="s">
        <v>1</v>
      </c>
      <c r="F574" s="265" t="s">
        <v>3528</v>
      </c>
      <c r="G574" s="263"/>
      <c r="H574" s="266">
        <v>47.700000000000003</v>
      </c>
      <c r="I574" s="267"/>
      <c r="J574" s="263"/>
      <c r="K574" s="263"/>
      <c r="L574" s="268"/>
      <c r="M574" s="269"/>
      <c r="N574" s="270"/>
      <c r="O574" s="270"/>
      <c r="P574" s="270"/>
      <c r="Q574" s="270"/>
      <c r="R574" s="270"/>
      <c r="S574" s="270"/>
      <c r="T574" s="271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72" t="s">
        <v>201</v>
      </c>
      <c r="AU574" s="272" t="s">
        <v>212</v>
      </c>
      <c r="AV574" s="14" t="s">
        <v>83</v>
      </c>
      <c r="AW574" s="14" t="s">
        <v>30</v>
      </c>
      <c r="AX574" s="14" t="s">
        <v>73</v>
      </c>
      <c r="AY574" s="272" t="s">
        <v>191</v>
      </c>
    </row>
    <row r="575" s="15" customFormat="1">
      <c r="A575" s="15"/>
      <c r="B575" s="273"/>
      <c r="C575" s="274"/>
      <c r="D575" s="248" t="s">
        <v>201</v>
      </c>
      <c r="E575" s="275" t="s">
        <v>1</v>
      </c>
      <c r="F575" s="276" t="s">
        <v>205</v>
      </c>
      <c r="G575" s="274"/>
      <c r="H575" s="277">
        <v>47.700000000000003</v>
      </c>
      <c r="I575" s="278"/>
      <c r="J575" s="274"/>
      <c r="K575" s="274"/>
      <c r="L575" s="279"/>
      <c r="M575" s="280"/>
      <c r="N575" s="281"/>
      <c r="O575" s="281"/>
      <c r="P575" s="281"/>
      <c r="Q575" s="281"/>
      <c r="R575" s="281"/>
      <c r="S575" s="281"/>
      <c r="T575" s="282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83" t="s">
        <v>201</v>
      </c>
      <c r="AU575" s="283" t="s">
        <v>212</v>
      </c>
      <c r="AV575" s="15" t="s">
        <v>198</v>
      </c>
      <c r="AW575" s="15" t="s">
        <v>30</v>
      </c>
      <c r="AX575" s="15" t="s">
        <v>81</v>
      </c>
      <c r="AY575" s="283" t="s">
        <v>191</v>
      </c>
    </row>
    <row r="576" s="2" customFormat="1" ht="21.75" customHeight="1">
      <c r="A576" s="39"/>
      <c r="B576" s="40"/>
      <c r="C576" s="236" t="s">
        <v>686</v>
      </c>
      <c r="D576" s="236" t="s">
        <v>194</v>
      </c>
      <c r="E576" s="237" t="s">
        <v>489</v>
      </c>
      <c r="F576" s="238" t="s">
        <v>490</v>
      </c>
      <c r="G576" s="239" t="s">
        <v>197</v>
      </c>
      <c r="H576" s="240">
        <v>111.5</v>
      </c>
      <c r="I576" s="241"/>
      <c r="J576" s="240">
        <f>ROUND(I576*H576,2)</f>
        <v>0</v>
      </c>
      <c r="K576" s="238" t="s">
        <v>1</v>
      </c>
      <c r="L576" s="45"/>
      <c r="M576" s="242" t="s">
        <v>1</v>
      </c>
      <c r="N576" s="243" t="s">
        <v>38</v>
      </c>
      <c r="O576" s="92"/>
      <c r="P576" s="244">
        <f>O576*H576</f>
        <v>0</v>
      </c>
      <c r="Q576" s="244">
        <v>0</v>
      </c>
      <c r="R576" s="244">
        <f>Q576*H576</f>
        <v>0</v>
      </c>
      <c r="S576" s="244">
        <v>0</v>
      </c>
      <c r="T576" s="245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46" t="s">
        <v>198</v>
      </c>
      <c r="AT576" s="246" t="s">
        <v>194</v>
      </c>
      <c r="AU576" s="246" t="s">
        <v>212</v>
      </c>
      <c r="AY576" s="18" t="s">
        <v>191</v>
      </c>
      <c r="BE576" s="247">
        <f>IF(N576="základní",J576,0)</f>
        <v>0</v>
      </c>
      <c r="BF576" s="247">
        <f>IF(N576="snížená",J576,0)</f>
        <v>0</v>
      </c>
      <c r="BG576" s="247">
        <f>IF(N576="zákl. přenesená",J576,0)</f>
        <v>0</v>
      </c>
      <c r="BH576" s="247">
        <f>IF(N576="sníž. přenesená",J576,0)</f>
        <v>0</v>
      </c>
      <c r="BI576" s="247">
        <f>IF(N576="nulová",J576,0)</f>
        <v>0</v>
      </c>
      <c r="BJ576" s="18" t="s">
        <v>81</v>
      </c>
      <c r="BK576" s="247">
        <f>ROUND(I576*H576,2)</f>
        <v>0</v>
      </c>
      <c r="BL576" s="18" t="s">
        <v>198</v>
      </c>
      <c r="BM576" s="246" t="s">
        <v>3555</v>
      </c>
    </row>
    <row r="577" s="2" customFormat="1">
      <c r="A577" s="39"/>
      <c r="B577" s="40"/>
      <c r="C577" s="41"/>
      <c r="D577" s="248" t="s">
        <v>200</v>
      </c>
      <c r="E577" s="41"/>
      <c r="F577" s="249" t="s">
        <v>490</v>
      </c>
      <c r="G577" s="41"/>
      <c r="H577" s="41"/>
      <c r="I577" s="145"/>
      <c r="J577" s="41"/>
      <c r="K577" s="41"/>
      <c r="L577" s="45"/>
      <c r="M577" s="250"/>
      <c r="N577" s="251"/>
      <c r="O577" s="92"/>
      <c r="P577" s="92"/>
      <c r="Q577" s="92"/>
      <c r="R577" s="92"/>
      <c r="S577" s="92"/>
      <c r="T577" s="93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18" t="s">
        <v>200</v>
      </c>
      <c r="AU577" s="18" t="s">
        <v>212</v>
      </c>
    </row>
    <row r="578" s="13" customFormat="1">
      <c r="A578" s="13"/>
      <c r="B578" s="252"/>
      <c r="C578" s="253"/>
      <c r="D578" s="248" t="s">
        <v>201</v>
      </c>
      <c r="E578" s="254" t="s">
        <v>1</v>
      </c>
      <c r="F578" s="255" t="s">
        <v>3556</v>
      </c>
      <c r="G578" s="253"/>
      <c r="H578" s="254" t="s">
        <v>1</v>
      </c>
      <c r="I578" s="256"/>
      <c r="J578" s="253"/>
      <c r="K578" s="253"/>
      <c r="L578" s="257"/>
      <c r="M578" s="258"/>
      <c r="N578" s="259"/>
      <c r="O578" s="259"/>
      <c r="P578" s="259"/>
      <c r="Q578" s="259"/>
      <c r="R578" s="259"/>
      <c r="S578" s="259"/>
      <c r="T578" s="260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61" t="s">
        <v>201</v>
      </c>
      <c r="AU578" s="261" t="s">
        <v>212</v>
      </c>
      <c r="AV578" s="13" t="s">
        <v>81</v>
      </c>
      <c r="AW578" s="13" t="s">
        <v>30</v>
      </c>
      <c r="AX578" s="13" t="s">
        <v>73</v>
      </c>
      <c r="AY578" s="261" t="s">
        <v>191</v>
      </c>
    </row>
    <row r="579" s="14" customFormat="1">
      <c r="A579" s="14"/>
      <c r="B579" s="262"/>
      <c r="C579" s="263"/>
      <c r="D579" s="248" t="s">
        <v>201</v>
      </c>
      <c r="E579" s="264" t="s">
        <v>1</v>
      </c>
      <c r="F579" s="265" t="s">
        <v>3432</v>
      </c>
      <c r="G579" s="263"/>
      <c r="H579" s="266">
        <v>111.5</v>
      </c>
      <c r="I579" s="267"/>
      <c r="J579" s="263"/>
      <c r="K579" s="263"/>
      <c r="L579" s="268"/>
      <c r="M579" s="269"/>
      <c r="N579" s="270"/>
      <c r="O579" s="270"/>
      <c r="P579" s="270"/>
      <c r="Q579" s="270"/>
      <c r="R579" s="270"/>
      <c r="S579" s="270"/>
      <c r="T579" s="271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72" t="s">
        <v>201</v>
      </c>
      <c r="AU579" s="272" t="s">
        <v>212</v>
      </c>
      <c r="AV579" s="14" t="s">
        <v>83</v>
      </c>
      <c r="AW579" s="14" t="s">
        <v>30</v>
      </c>
      <c r="AX579" s="14" t="s">
        <v>73</v>
      </c>
      <c r="AY579" s="272" t="s">
        <v>191</v>
      </c>
    </row>
    <row r="580" s="15" customFormat="1">
      <c r="A580" s="15"/>
      <c r="B580" s="273"/>
      <c r="C580" s="274"/>
      <c r="D580" s="248" t="s">
        <v>201</v>
      </c>
      <c r="E580" s="275" t="s">
        <v>1</v>
      </c>
      <c r="F580" s="276" t="s">
        <v>205</v>
      </c>
      <c r="G580" s="274"/>
      <c r="H580" s="277">
        <v>111.5</v>
      </c>
      <c r="I580" s="278"/>
      <c r="J580" s="274"/>
      <c r="K580" s="274"/>
      <c r="L580" s="279"/>
      <c r="M580" s="280"/>
      <c r="N580" s="281"/>
      <c r="O580" s="281"/>
      <c r="P580" s="281"/>
      <c r="Q580" s="281"/>
      <c r="R580" s="281"/>
      <c r="S580" s="281"/>
      <c r="T580" s="282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83" t="s">
        <v>201</v>
      </c>
      <c r="AU580" s="283" t="s">
        <v>212</v>
      </c>
      <c r="AV580" s="15" t="s">
        <v>198</v>
      </c>
      <c r="AW580" s="15" t="s">
        <v>30</v>
      </c>
      <c r="AX580" s="15" t="s">
        <v>81</v>
      </c>
      <c r="AY580" s="283" t="s">
        <v>191</v>
      </c>
    </row>
    <row r="581" s="2" customFormat="1" ht="21.75" customHeight="1">
      <c r="A581" s="39"/>
      <c r="B581" s="40"/>
      <c r="C581" s="236" t="s">
        <v>693</v>
      </c>
      <c r="D581" s="236" t="s">
        <v>194</v>
      </c>
      <c r="E581" s="237" t="s">
        <v>2951</v>
      </c>
      <c r="F581" s="238" t="s">
        <v>2952</v>
      </c>
      <c r="G581" s="239" t="s">
        <v>197</v>
      </c>
      <c r="H581" s="240">
        <v>159.19999999999999</v>
      </c>
      <c r="I581" s="241"/>
      <c r="J581" s="240">
        <f>ROUND(I581*H581,2)</f>
        <v>0</v>
      </c>
      <c r="K581" s="238" t="s">
        <v>275</v>
      </c>
      <c r="L581" s="45"/>
      <c r="M581" s="242" t="s">
        <v>1</v>
      </c>
      <c r="N581" s="243" t="s">
        <v>38</v>
      </c>
      <c r="O581" s="92"/>
      <c r="P581" s="244">
        <f>O581*H581</f>
        <v>0</v>
      </c>
      <c r="Q581" s="244">
        <v>0</v>
      </c>
      <c r="R581" s="244">
        <f>Q581*H581</f>
        <v>0</v>
      </c>
      <c r="S581" s="244">
        <v>0</v>
      </c>
      <c r="T581" s="245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46" t="s">
        <v>198</v>
      </c>
      <c r="AT581" s="246" t="s">
        <v>194</v>
      </c>
      <c r="AU581" s="246" t="s">
        <v>212</v>
      </c>
      <c r="AY581" s="18" t="s">
        <v>191</v>
      </c>
      <c r="BE581" s="247">
        <f>IF(N581="základní",J581,0)</f>
        <v>0</v>
      </c>
      <c r="BF581" s="247">
        <f>IF(N581="snížená",J581,0)</f>
        <v>0</v>
      </c>
      <c r="BG581" s="247">
        <f>IF(N581="zákl. přenesená",J581,0)</f>
        <v>0</v>
      </c>
      <c r="BH581" s="247">
        <f>IF(N581="sníž. přenesená",J581,0)</f>
        <v>0</v>
      </c>
      <c r="BI581" s="247">
        <f>IF(N581="nulová",J581,0)</f>
        <v>0</v>
      </c>
      <c r="BJ581" s="18" t="s">
        <v>81</v>
      </c>
      <c r="BK581" s="247">
        <f>ROUND(I581*H581,2)</f>
        <v>0</v>
      </c>
      <c r="BL581" s="18" t="s">
        <v>198</v>
      </c>
      <c r="BM581" s="246" t="s">
        <v>3557</v>
      </c>
    </row>
    <row r="582" s="2" customFormat="1">
      <c r="A582" s="39"/>
      <c r="B582" s="40"/>
      <c r="C582" s="41"/>
      <c r="D582" s="248" t="s">
        <v>200</v>
      </c>
      <c r="E582" s="41"/>
      <c r="F582" s="249" t="s">
        <v>2952</v>
      </c>
      <c r="G582" s="41"/>
      <c r="H582" s="41"/>
      <c r="I582" s="145"/>
      <c r="J582" s="41"/>
      <c r="K582" s="41"/>
      <c r="L582" s="45"/>
      <c r="M582" s="250"/>
      <c r="N582" s="251"/>
      <c r="O582" s="92"/>
      <c r="P582" s="92"/>
      <c r="Q582" s="92"/>
      <c r="R582" s="92"/>
      <c r="S582" s="92"/>
      <c r="T582" s="93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200</v>
      </c>
      <c r="AU582" s="18" t="s">
        <v>212</v>
      </c>
    </row>
    <row r="583" s="13" customFormat="1">
      <c r="A583" s="13"/>
      <c r="B583" s="252"/>
      <c r="C583" s="253"/>
      <c r="D583" s="248" t="s">
        <v>201</v>
      </c>
      <c r="E583" s="254" t="s">
        <v>1</v>
      </c>
      <c r="F583" s="255" t="s">
        <v>3558</v>
      </c>
      <c r="G583" s="253"/>
      <c r="H583" s="254" t="s">
        <v>1</v>
      </c>
      <c r="I583" s="256"/>
      <c r="J583" s="253"/>
      <c r="K583" s="253"/>
      <c r="L583" s="257"/>
      <c r="M583" s="258"/>
      <c r="N583" s="259"/>
      <c r="O583" s="259"/>
      <c r="P583" s="259"/>
      <c r="Q583" s="259"/>
      <c r="R583" s="259"/>
      <c r="S583" s="259"/>
      <c r="T583" s="260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1" t="s">
        <v>201</v>
      </c>
      <c r="AU583" s="261" t="s">
        <v>212</v>
      </c>
      <c r="AV583" s="13" t="s">
        <v>81</v>
      </c>
      <c r="AW583" s="13" t="s">
        <v>30</v>
      </c>
      <c r="AX583" s="13" t="s">
        <v>73</v>
      </c>
      <c r="AY583" s="261" t="s">
        <v>191</v>
      </c>
    </row>
    <row r="584" s="14" customFormat="1">
      <c r="A584" s="14"/>
      <c r="B584" s="262"/>
      <c r="C584" s="263"/>
      <c r="D584" s="248" t="s">
        <v>201</v>
      </c>
      <c r="E584" s="264" t="s">
        <v>1</v>
      </c>
      <c r="F584" s="265" t="s">
        <v>3528</v>
      </c>
      <c r="G584" s="263"/>
      <c r="H584" s="266">
        <v>47.700000000000003</v>
      </c>
      <c r="I584" s="267"/>
      <c r="J584" s="263"/>
      <c r="K584" s="263"/>
      <c r="L584" s="268"/>
      <c r="M584" s="269"/>
      <c r="N584" s="270"/>
      <c r="O584" s="270"/>
      <c r="P584" s="270"/>
      <c r="Q584" s="270"/>
      <c r="R584" s="270"/>
      <c r="S584" s="270"/>
      <c r="T584" s="271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72" t="s">
        <v>201</v>
      </c>
      <c r="AU584" s="272" t="s">
        <v>212</v>
      </c>
      <c r="AV584" s="14" t="s">
        <v>83</v>
      </c>
      <c r="AW584" s="14" t="s">
        <v>30</v>
      </c>
      <c r="AX584" s="14" t="s">
        <v>73</v>
      </c>
      <c r="AY584" s="272" t="s">
        <v>191</v>
      </c>
    </row>
    <row r="585" s="13" customFormat="1">
      <c r="A585" s="13"/>
      <c r="B585" s="252"/>
      <c r="C585" s="253"/>
      <c r="D585" s="248" t="s">
        <v>201</v>
      </c>
      <c r="E585" s="254" t="s">
        <v>1</v>
      </c>
      <c r="F585" s="255" t="s">
        <v>3559</v>
      </c>
      <c r="G585" s="253"/>
      <c r="H585" s="254" t="s">
        <v>1</v>
      </c>
      <c r="I585" s="256"/>
      <c r="J585" s="253"/>
      <c r="K585" s="253"/>
      <c r="L585" s="257"/>
      <c r="M585" s="258"/>
      <c r="N585" s="259"/>
      <c r="O585" s="259"/>
      <c r="P585" s="259"/>
      <c r="Q585" s="259"/>
      <c r="R585" s="259"/>
      <c r="S585" s="259"/>
      <c r="T585" s="260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61" t="s">
        <v>201</v>
      </c>
      <c r="AU585" s="261" t="s">
        <v>212</v>
      </c>
      <c r="AV585" s="13" t="s">
        <v>81</v>
      </c>
      <c r="AW585" s="13" t="s">
        <v>30</v>
      </c>
      <c r="AX585" s="13" t="s">
        <v>73</v>
      </c>
      <c r="AY585" s="261" t="s">
        <v>191</v>
      </c>
    </row>
    <row r="586" s="14" customFormat="1">
      <c r="A586" s="14"/>
      <c r="B586" s="262"/>
      <c r="C586" s="263"/>
      <c r="D586" s="248" t="s">
        <v>201</v>
      </c>
      <c r="E586" s="264" t="s">
        <v>1</v>
      </c>
      <c r="F586" s="265" t="s">
        <v>3432</v>
      </c>
      <c r="G586" s="263"/>
      <c r="H586" s="266">
        <v>111.5</v>
      </c>
      <c r="I586" s="267"/>
      <c r="J586" s="263"/>
      <c r="K586" s="263"/>
      <c r="L586" s="268"/>
      <c r="M586" s="269"/>
      <c r="N586" s="270"/>
      <c r="O586" s="270"/>
      <c r="P586" s="270"/>
      <c r="Q586" s="270"/>
      <c r="R586" s="270"/>
      <c r="S586" s="270"/>
      <c r="T586" s="271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72" t="s">
        <v>201</v>
      </c>
      <c r="AU586" s="272" t="s">
        <v>212</v>
      </c>
      <c r="AV586" s="14" t="s">
        <v>83</v>
      </c>
      <c r="AW586" s="14" t="s">
        <v>30</v>
      </c>
      <c r="AX586" s="14" t="s">
        <v>73</v>
      </c>
      <c r="AY586" s="272" t="s">
        <v>191</v>
      </c>
    </row>
    <row r="587" s="15" customFormat="1">
      <c r="A587" s="15"/>
      <c r="B587" s="273"/>
      <c r="C587" s="274"/>
      <c r="D587" s="248" t="s">
        <v>201</v>
      </c>
      <c r="E587" s="275" t="s">
        <v>1</v>
      </c>
      <c r="F587" s="276" t="s">
        <v>205</v>
      </c>
      <c r="G587" s="274"/>
      <c r="H587" s="277">
        <v>159.19999999999999</v>
      </c>
      <c r="I587" s="278"/>
      <c r="J587" s="274"/>
      <c r="K587" s="274"/>
      <c r="L587" s="279"/>
      <c r="M587" s="280"/>
      <c r="N587" s="281"/>
      <c r="O587" s="281"/>
      <c r="P587" s="281"/>
      <c r="Q587" s="281"/>
      <c r="R587" s="281"/>
      <c r="S587" s="281"/>
      <c r="T587" s="282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83" t="s">
        <v>201</v>
      </c>
      <c r="AU587" s="283" t="s">
        <v>212</v>
      </c>
      <c r="AV587" s="15" t="s">
        <v>198</v>
      </c>
      <c r="AW587" s="15" t="s">
        <v>30</v>
      </c>
      <c r="AX587" s="15" t="s">
        <v>81</v>
      </c>
      <c r="AY587" s="283" t="s">
        <v>191</v>
      </c>
    </row>
    <row r="588" s="12" customFormat="1" ht="20.88" customHeight="1">
      <c r="A588" s="12"/>
      <c r="B588" s="220"/>
      <c r="C588" s="221"/>
      <c r="D588" s="222" t="s">
        <v>72</v>
      </c>
      <c r="E588" s="234" t="s">
        <v>511</v>
      </c>
      <c r="F588" s="234" t="s">
        <v>512</v>
      </c>
      <c r="G588" s="221"/>
      <c r="H588" s="221"/>
      <c r="I588" s="224"/>
      <c r="J588" s="235">
        <f>BK588</f>
        <v>0</v>
      </c>
      <c r="K588" s="221"/>
      <c r="L588" s="226"/>
      <c r="M588" s="227"/>
      <c r="N588" s="228"/>
      <c r="O588" s="228"/>
      <c r="P588" s="229">
        <f>SUM(P589:P702)</f>
        <v>0</v>
      </c>
      <c r="Q588" s="228"/>
      <c r="R588" s="229">
        <f>SUM(R589:R702)</f>
        <v>343.49538116000002</v>
      </c>
      <c r="S588" s="228"/>
      <c r="T588" s="230">
        <f>SUM(T589:T702)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31" t="s">
        <v>81</v>
      </c>
      <c r="AT588" s="232" t="s">
        <v>72</v>
      </c>
      <c r="AU588" s="232" t="s">
        <v>83</v>
      </c>
      <c r="AY588" s="231" t="s">
        <v>191</v>
      </c>
      <c r="BK588" s="233">
        <f>SUM(BK589:BK702)</f>
        <v>0</v>
      </c>
    </row>
    <row r="589" s="2" customFormat="1" ht="21.75" customHeight="1">
      <c r="A589" s="39"/>
      <c r="B589" s="40"/>
      <c r="C589" s="285" t="s">
        <v>700</v>
      </c>
      <c r="D589" s="285" t="s">
        <v>341</v>
      </c>
      <c r="E589" s="286" t="s">
        <v>3022</v>
      </c>
      <c r="F589" s="287" t="s">
        <v>3023</v>
      </c>
      <c r="G589" s="288" t="s">
        <v>197</v>
      </c>
      <c r="H589" s="289">
        <v>76.650000000000006</v>
      </c>
      <c r="I589" s="290"/>
      <c r="J589" s="289">
        <f>ROUND(I589*H589,2)</f>
        <v>0</v>
      </c>
      <c r="K589" s="287" t="s">
        <v>275</v>
      </c>
      <c r="L589" s="291"/>
      <c r="M589" s="292" t="s">
        <v>1</v>
      </c>
      <c r="N589" s="293" t="s">
        <v>38</v>
      </c>
      <c r="O589" s="92"/>
      <c r="P589" s="244">
        <f>O589*H589</f>
        <v>0</v>
      </c>
      <c r="Q589" s="244">
        <v>0.13100000000000001</v>
      </c>
      <c r="R589" s="244">
        <f>Q589*H589</f>
        <v>10.041150000000002</v>
      </c>
      <c r="S589" s="244">
        <v>0</v>
      </c>
      <c r="T589" s="245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46" t="s">
        <v>255</v>
      </c>
      <c r="AT589" s="246" t="s">
        <v>341</v>
      </c>
      <c r="AU589" s="246" t="s">
        <v>212</v>
      </c>
      <c r="AY589" s="18" t="s">
        <v>191</v>
      </c>
      <c r="BE589" s="247">
        <f>IF(N589="základní",J589,0)</f>
        <v>0</v>
      </c>
      <c r="BF589" s="247">
        <f>IF(N589="snížená",J589,0)</f>
        <v>0</v>
      </c>
      <c r="BG589" s="247">
        <f>IF(N589="zákl. přenesená",J589,0)</f>
        <v>0</v>
      </c>
      <c r="BH589" s="247">
        <f>IF(N589="sníž. přenesená",J589,0)</f>
        <v>0</v>
      </c>
      <c r="BI589" s="247">
        <f>IF(N589="nulová",J589,0)</f>
        <v>0</v>
      </c>
      <c r="BJ589" s="18" t="s">
        <v>81</v>
      </c>
      <c r="BK589" s="247">
        <f>ROUND(I589*H589,2)</f>
        <v>0</v>
      </c>
      <c r="BL589" s="18" t="s">
        <v>198</v>
      </c>
      <c r="BM589" s="246" t="s">
        <v>3560</v>
      </c>
    </row>
    <row r="590" s="2" customFormat="1">
      <c r="A590" s="39"/>
      <c r="B590" s="40"/>
      <c r="C590" s="41"/>
      <c r="D590" s="248" t="s">
        <v>200</v>
      </c>
      <c r="E590" s="41"/>
      <c r="F590" s="249" t="s">
        <v>3023</v>
      </c>
      <c r="G590" s="41"/>
      <c r="H590" s="41"/>
      <c r="I590" s="145"/>
      <c r="J590" s="41"/>
      <c r="K590" s="41"/>
      <c r="L590" s="45"/>
      <c r="M590" s="250"/>
      <c r="N590" s="251"/>
      <c r="O590" s="92"/>
      <c r="P590" s="92"/>
      <c r="Q590" s="92"/>
      <c r="R590" s="92"/>
      <c r="S590" s="92"/>
      <c r="T590" s="93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200</v>
      </c>
      <c r="AU590" s="18" t="s">
        <v>212</v>
      </c>
    </row>
    <row r="591" s="13" customFormat="1">
      <c r="A591" s="13"/>
      <c r="B591" s="252"/>
      <c r="C591" s="253"/>
      <c r="D591" s="248" t="s">
        <v>201</v>
      </c>
      <c r="E591" s="254" t="s">
        <v>1</v>
      </c>
      <c r="F591" s="255" t="s">
        <v>3025</v>
      </c>
      <c r="G591" s="253"/>
      <c r="H591" s="254" t="s">
        <v>1</v>
      </c>
      <c r="I591" s="256"/>
      <c r="J591" s="253"/>
      <c r="K591" s="253"/>
      <c r="L591" s="257"/>
      <c r="M591" s="258"/>
      <c r="N591" s="259"/>
      <c r="O591" s="259"/>
      <c r="P591" s="259"/>
      <c r="Q591" s="259"/>
      <c r="R591" s="259"/>
      <c r="S591" s="259"/>
      <c r="T591" s="260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1" t="s">
        <v>201</v>
      </c>
      <c r="AU591" s="261" t="s">
        <v>212</v>
      </c>
      <c r="AV591" s="13" t="s">
        <v>81</v>
      </c>
      <c r="AW591" s="13" t="s">
        <v>30</v>
      </c>
      <c r="AX591" s="13" t="s">
        <v>73</v>
      </c>
      <c r="AY591" s="261" t="s">
        <v>191</v>
      </c>
    </row>
    <row r="592" s="14" customFormat="1">
      <c r="A592" s="14"/>
      <c r="B592" s="262"/>
      <c r="C592" s="263"/>
      <c r="D592" s="248" t="s">
        <v>201</v>
      </c>
      <c r="E592" s="264" t="s">
        <v>1</v>
      </c>
      <c r="F592" s="265" t="s">
        <v>3561</v>
      </c>
      <c r="G592" s="263"/>
      <c r="H592" s="266">
        <v>76.650000000000006</v>
      </c>
      <c r="I592" s="267"/>
      <c r="J592" s="263"/>
      <c r="K592" s="263"/>
      <c r="L592" s="268"/>
      <c r="M592" s="269"/>
      <c r="N592" s="270"/>
      <c r="O592" s="270"/>
      <c r="P592" s="270"/>
      <c r="Q592" s="270"/>
      <c r="R592" s="270"/>
      <c r="S592" s="270"/>
      <c r="T592" s="271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72" t="s">
        <v>201</v>
      </c>
      <c r="AU592" s="272" t="s">
        <v>212</v>
      </c>
      <c r="AV592" s="14" t="s">
        <v>83</v>
      </c>
      <c r="AW592" s="14" t="s">
        <v>30</v>
      </c>
      <c r="AX592" s="14" t="s">
        <v>73</v>
      </c>
      <c r="AY592" s="272" t="s">
        <v>191</v>
      </c>
    </row>
    <row r="593" s="15" customFormat="1">
      <c r="A593" s="15"/>
      <c r="B593" s="273"/>
      <c r="C593" s="274"/>
      <c r="D593" s="248" t="s">
        <v>201</v>
      </c>
      <c r="E593" s="275" t="s">
        <v>1</v>
      </c>
      <c r="F593" s="276" t="s">
        <v>205</v>
      </c>
      <c r="G593" s="274"/>
      <c r="H593" s="277">
        <v>76.650000000000006</v>
      </c>
      <c r="I593" s="278"/>
      <c r="J593" s="274"/>
      <c r="K593" s="274"/>
      <c r="L593" s="279"/>
      <c r="M593" s="280"/>
      <c r="N593" s="281"/>
      <c r="O593" s="281"/>
      <c r="P593" s="281"/>
      <c r="Q593" s="281"/>
      <c r="R593" s="281"/>
      <c r="S593" s="281"/>
      <c r="T593" s="282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83" t="s">
        <v>201</v>
      </c>
      <c r="AU593" s="283" t="s">
        <v>212</v>
      </c>
      <c r="AV593" s="15" t="s">
        <v>198</v>
      </c>
      <c r="AW593" s="15" t="s">
        <v>30</v>
      </c>
      <c r="AX593" s="15" t="s">
        <v>81</v>
      </c>
      <c r="AY593" s="283" t="s">
        <v>191</v>
      </c>
    </row>
    <row r="594" s="2" customFormat="1" ht="16.5" customHeight="1">
      <c r="A594" s="39"/>
      <c r="B594" s="40"/>
      <c r="C594" s="285" t="s">
        <v>707</v>
      </c>
      <c r="D594" s="285" t="s">
        <v>341</v>
      </c>
      <c r="E594" s="286" t="s">
        <v>3026</v>
      </c>
      <c r="F594" s="287" t="s">
        <v>3027</v>
      </c>
      <c r="G594" s="288" t="s">
        <v>197</v>
      </c>
      <c r="H594" s="289">
        <v>14.640000000000001</v>
      </c>
      <c r="I594" s="290"/>
      <c r="J594" s="289">
        <f>ROUND(I594*H594,2)</f>
        <v>0</v>
      </c>
      <c r="K594" s="287" t="s">
        <v>275</v>
      </c>
      <c r="L594" s="291"/>
      <c r="M594" s="292" t="s">
        <v>1</v>
      </c>
      <c r="N594" s="293" t="s">
        <v>38</v>
      </c>
      <c r="O594" s="92"/>
      <c r="P594" s="244">
        <f>O594*H594</f>
        <v>0</v>
      </c>
      <c r="Q594" s="244">
        <v>0.13100000000000001</v>
      </c>
      <c r="R594" s="244">
        <f>Q594*H594</f>
        <v>1.9178400000000002</v>
      </c>
      <c r="S594" s="244">
        <v>0</v>
      </c>
      <c r="T594" s="245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46" t="s">
        <v>255</v>
      </c>
      <c r="AT594" s="246" t="s">
        <v>341</v>
      </c>
      <c r="AU594" s="246" t="s">
        <v>212</v>
      </c>
      <c r="AY594" s="18" t="s">
        <v>191</v>
      </c>
      <c r="BE594" s="247">
        <f>IF(N594="základní",J594,0)</f>
        <v>0</v>
      </c>
      <c r="BF594" s="247">
        <f>IF(N594="snížená",J594,0)</f>
        <v>0</v>
      </c>
      <c r="BG594" s="247">
        <f>IF(N594="zákl. přenesená",J594,0)</f>
        <v>0</v>
      </c>
      <c r="BH594" s="247">
        <f>IF(N594="sníž. přenesená",J594,0)</f>
        <v>0</v>
      </c>
      <c r="BI594" s="247">
        <f>IF(N594="nulová",J594,0)</f>
        <v>0</v>
      </c>
      <c r="BJ594" s="18" t="s">
        <v>81</v>
      </c>
      <c r="BK594" s="247">
        <f>ROUND(I594*H594,2)</f>
        <v>0</v>
      </c>
      <c r="BL594" s="18" t="s">
        <v>198</v>
      </c>
      <c r="BM594" s="246" t="s">
        <v>3562</v>
      </c>
    </row>
    <row r="595" s="2" customFormat="1">
      <c r="A595" s="39"/>
      <c r="B595" s="40"/>
      <c r="C595" s="41"/>
      <c r="D595" s="248" t="s">
        <v>200</v>
      </c>
      <c r="E595" s="41"/>
      <c r="F595" s="249" t="s">
        <v>3027</v>
      </c>
      <c r="G595" s="41"/>
      <c r="H595" s="41"/>
      <c r="I595" s="145"/>
      <c r="J595" s="41"/>
      <c r="K595" s="41"/>
      <c r="L595" s="45"/>
      <c r="M595" s="250"/>
      <c r="N595" s="251"/>
      <c r="O595" s="92"/>
      <c r="P595" s="92"/>
      <c r="Q595" s="92"/>
      <c r="R595" s="92"/>
      <c r="S595" s="92"/>
      <c r="T595" s="93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200</v>
      </c>
      <c r="AU595" s="18" t="s">
        <v>212</v>
      </c>
    </row>
    <row r="596" s="13" customFormat="1">
      <c r="A596" s="13"/>
      <c r="B596" s="252"/>
      <c r="C596" s="253"/>
      <c r="D596" s="248" t="s">
        <v>201</v>
      </c>
      <c r="E596" s="254" t="s">
        <v>1</v>
      </c>
      <c r="F596" s="255" t="s">
        <v>3029</v>
      </c>
      <c r="G596" s="253"/>
      <c r="H596" s="254" t="s">
        <v>1</v>
      </c>
      <c r="I596" s="256"/>
      <c r="J596" s="253"/>
      <c r="K596" s="253"/>
      <c r="L596" s="257"/>
      <c r="M596" s="258"/>
      <c r="N596" s="259"/>
      <c r="O596" s="259"/>
      <c r="P596" s="259"/>
      <c r="Q596" s="259"/>
      <c r="R596" s="259"/>
      <c r="S596" s="259"/>
      <c r="T596" s="26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61" t="s">
        <v>201</v>
      </c>
      <c r="AU596" s="261" t="s">
        <v>212</v>
      </c>
      <c r="AV596" s="13" t="s">
        <v>81</v>
      </c>
      <c r="AW596" s="13" t="s">
        <v>30</v>
      </c>
      <c r="AX596" s="13" t="s">
        <v>73</v>
      </c>
      <c r="AY596" s="261" t="s">
        <v>191</v>
      </c>
    </row>
    <row r="597" s="14" customFormat="1">
      <c r="A597" s="14"/>
      <c r="B597" s="262"/>
      <c r="C597" s="263"/>
      <c r="D597" s="248" t="s">
        <v>201</v>
      </c>
      <c r="E597" s="264" t="s">
        <v>1</v>
      </c>
      <c r="F597" s="265" t="s">
        <v>3563</v>
      </c>
      <c r="G597" s="263"/>
      <c r="H597" s="266">
        <v>14.640000000000001</v>
      </c>
      <c r="I597" s="267"/>
      <c r="J597" s="263"/>
      <c r="K597" s="263"/>
      <c r="L597" s="268"/>
      <c r="M597" s="269"/>
      <c r="N597" s="270"/>
      <c r="O597" s="270"/>
      <c r="P597" s="270"/>
      <c r="Q597" s="270"/>
      <c r="R597" s="270"/>
      <c r="S597" s="270"/>
      <c r="T597" s="271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72" t="s">
        <v>201</v>
      </c>
      <c r="AU597" s="272" t="s">
        <v>212</v>
      </c>
      <c r="AV597" s="14" t="s">
        <v>83</v>
      </c>
      <c r="AW597" s="14" t="s">
        <v>30</v>
      </c>
      <c r="AX597" s="14" t="s">
        <v>73</v>
      </c>
      <c r="AY597" s="272" t="s">
        <v>191</v>
      </c>
    </row>
    <row r="598" s="15" customFormat="1">
      <c r="A598" s="15"/>
      <c r="B598" s="273"/>
      <c r="C598" s="274"/>
      <c r="D598" s="248" t="s">
        <v>201</v>
      </c>
      <c r="E598" s="275" t="s">
        <v>1</v>
      </c>
      <c r="F598" s="276" t="s">
        <v>205</v>
      </c>
      <c r="G598" s="274"/>
      <c r="H598" s="277">
        <v>14.640000000000001</v>
      </c>
      <c r="I598" s="278"/>
      <c r="J598" s="274"/>
      <c r="K598" s="274"/>
      <c r="L598" s="279"/>
      <c r="M598" s="280"/>
      <c r="N598" s="281"/>
      <c r="O598" s="281"/>
      <c r="P598" s="281"/>
      <c r="Q598" s="281"/>
      <c r="R598" s="281"/>
      <c r="S598" s="281"/>
      <c r="T598" s="282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83" t="s">
        <v>201</v>
      </c>
      <c r="AU598" s="283" t="s">
        <v>212</v>
      </c>
      <c r="AV598" s="15" t="s">
        <v>198</v>
      </c>
      <c r="AW598" s="15" t="s">
        <v>30</v>
      </c>
      <c r="AX598" s="15" t="s">
        <v>81</v>
      </c>
      <c r="AY598" s="283" t="s">
        <v>191</v>
      </c>
    </row>
    <row r="599" s="2" customFormat="1" ht="21.75" customHeight="1">
      <c r="A599" s="39"/>
      <c r="B599" s="40"/>
      <c r="C599" s="285" t="s">
        <v>714</v>
      </c>
      <c r="D599" s="285" t="s">
        <v>341</v>
      </c>
      <c r="E599" s="286" t="s">
        <v>3030</v>
      </c>
      <c r="F599" s="287" t="s">
        <v>3031</v>
      </c>
      <c r="G599" s="288" t="s">
        <v>197</v>
      </c>
      <c r="H599" s="289">
        <v>297.25999999999999</v>
      </c>
      <c r="I599" s="290"/>
      <c r="J599" s="289">
        <f>ROUND(I599*H599,2)</f>
        <v>0</v>
      </c>
      <c r="K599" s="287" t="s">
        <v>275</v>
      </c>
      <c r="L599" s="291"/>
      <c r="M599" s="292" t="s">
        <v>1</v>
      </c>
      <c r="N599" s="293" t="s">
        <v>38</v>
      </c>
      <c r="O599" s="92"/>
      <c r="P599" s="244">
        <f>O599*H599</f>
        <v>0</v>
      </c>
      <c r="Q599" s="244">
        <v>0.13</v>
      </c>
      <c r="R599" s="244">
        <f>Q599*H599</f>
        <v>38.643799999999999</v>
      </c>
      <c r="S599" s="244">
        <v>0</v>
      </c>
      <c r="T599" s="245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46" t="s">
        <v>255</v>
      </c>
      <c r="AT599" s="246" t="s">
        <v>341</v>
      </c>
      <c r="AU599" s="246" t="s">
        <v>212</v>
      </c>
      <c r="AY599" s="18" t="s">
        <v>191</v>
      </c>
      <c r="BE599" s="247">
        <f>IF(N599="základní",J599,0)</f>
        <v>0</v>
      </c>
      <c r="BF599" s="247">
        <f>IF(N599="snížená",J599,0)</f>
        <v>0</v>
      </c>
      <c r="BG599" s="247">
        <f>IF(N599="zákl. přenesená",J599,0)</f>
        <v>0</v>
      </c>
      <c r="BH599" s="247">
        <f>IF(N599="sníž. přenesená",J599,0)</f>
        <v>0</v>
      </c>
      <c r="BI599" s="247">
        <f>IF(N599="nulová",J599,0)</f>
        <v>0</v>
      </c>
      <c r="BJ599" s="18" t="s">
        <v>81</v>
      </c>
      <c r="BK599" s="247">
        <f>ROUND(I599*H599,2)</f>
        <v>0</v>
      </c>
      <c r="BL599" s="18" t="s">
        <v>198</v>
      </c>
      <c r="BM599" s="246" t="s">
        <v>3564</v>
      </c>
    </row>
    <row r="600" s="2" customFormat="1">
      <c r="A600" s="39"/>
      <c r="B600" s="40"/>
      <c r="C600" s="41"/>
      <c r="D600" s="248" t="s">
        <v>200</v>
      </c>
      <c r="E600" s="41"/>
      <c r="F600" s="249" t="s">
        <v>3031</v>
      </c>
      <c r="G600" s="41"/>
      <c r="H600" s="41"/>
      <c r="I600" s="145"/>
      <c r="J600" s="41"/>
      <c r="K600" s="41"/>
      <c r="L600" s="45"/>
      <c r="M600" s="250"/>
      <c r="N600" s="251"/>
      <c r="O600" s="92"/>
      <c r="P600" s="92"/>
      <c r="Q600" s="92"/>
      <c r="R600" s="92"/>
      <c r="S600" s="92"/>
      <c r="T600" s="93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200</v>
      </c>
      <c r="AU600" s="18" t="s">
        <v>212</v>
      </c>
    </row>
    <row r="601" s="13" customFormat="1">
      <c r="A601" s="13"/>
      <c r="B601" s="252"/>
      <c r="C601" s="253"/>
      <c r="D601" s="248" t="s">
        <v>201</v>
      </c>
      <c r="E601" s="254" t="s">
        <v>1</v>
      </c>
      <c r="F601" s="255" t="s">
        <v>3033</v>
      </c>
      <c r="G601" s="253"/>
      <c r="H601" s="254" t="s">
        <v>1</v>
      </c>
      <c r="I601" s="256"/>
      <c r="J601" s="253"/>
      <c r="K601" s="253"/>
      <c r="L601" s="257"/>
      <c r="M601" s="258"/>
      <c r="N601" s="259"/>
      <c r="O601" s="259"/>
      <c r="P601" s="259"/>
      <c r="Q601" s="259"/>
      <c r="R601" s="259"/>
      <c r="S601" s="259"/>
      <c r="T601" s="26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1" t="s">
        <v>201</v>
      </c>
      <c r="AU601" s="261" t="s">
        <v>212</v>
      </c>
      <c r="AV601" s="13" t="s">
        <v>81</v>
      </c>
      <c r="AW601" s="13" t="s">
        <v>30</v>
      </c>
      <c r="AX601" s="13" t="s">
        <v>73</v>
      </c>
      <c r="AY601" s="261" t="s">
        <v>191</v>
      </c>
    </row>
    <row r="602" s="14" customFormat="1">
      <c r="A602" s="14"/>
      <c r="B602" s="262"/>
      <c r="C602" s="263"/>
      <c r="D602" s="248" t="s">
        <v>201</v>
      </c>
      <c r="E602" s="264" t="s">
        <v>1</v>
      </c>
      <c r="F602" s="265" t="s">
        <v>3565</v>
      </c>
      <c r="G602" s="263"/>
      <c r="H602" s="266">
        <v>297.25999999999999</v>
      </c>
      <c r="I602" s="267"/>
      <c r="J602" s="263"/>
      <c r="K602" s="263"/>
      <c r="L602" s="268"/>
      <c r="M602" s="269"/>
      <c r="N602" s="270"/>
      <c r="O602" s="270"/>
      <c r="P602" s="270"/>
      <c r="Q602" s="270"/>
      <c r="R602" s="270"/>
      <c r="S602" s="270"/>
      <c r="T602" s="271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72" t="s">
        <v>201</v>
      </c>
      <c r="AU602" s="272" t="s">
        <v>212</v>
      </c>
      <c r="AV602" s="14" t="s">
        <v>83</v>
      </c>
      <c r="AW602" s="14" t="s">
        <v>30</v>
      </c>
      <c r="AX602" s="14" t="s">
        <v>73</v>
      </c>
      <c r="AY602" s="272" t="s">
        <v>191</v>
      </c>
    </row>
    <row r="603" s="15" customFormat="1">
      <c r="A603" s="15"/>
      <c r="B603" s="273"/>
      <c r="C603" s="274"/>
      <c r="D603" s="248" t="s">
        <v>201</v>
      </c>
      <c r="E603" s="275" t="s">
        <v>1</v>
      </c>
      <c r="F603" s="276" t="s">
        <v>205</v>
      </c>
      <c r="G603" s="274"/>
      <c r="H603" s="277">
        <v>297.25999999999999</v>
      </c>
      <c r="I603" s="278"/>
      <c r="J603" s="274"/>
      <c r="K603" s="274"/>
      <c r="L603" s="279"/>
      <c r="M603" s="280"/>
      <c r="N603" s="281"/>
      <c r="O603" s="281"/>
      <c r="P603" s="281"/>
      <c r="Q603" s="281"/>
      <c r="R603" s="281"/>
      <c r="S603" s="281"/>
      <c r="T603" s="282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T603" s="283" t="s">
        <v>201</v>
      </c>
      <c r="AU603" s="283" t="s">
        <v>212</v>
      </c>
      <c r="AV603" s="15" t="s">
        <v>198</v>
      </c>
      <c r="AW603" s="15" t="s">
        <v>30</v>
      </c>
      <c r="AX603" s="15" t="s">
        <v>81</v>
      </c>
      <c r="AY603" s="283" t="s">
        <v>191</v>
      </c>
    </row>
    <row r="604" s="2" customFormat="1" ht="21.75" customHeight="1">
      <c r="A604" s="39"/>
      <c r="B604" s="40"/>
      <c r="C604" s="285" t="s">
        <v>721</v>
      </c>
      <c r="D604" s="285" t="s">
        <v>341</v>
      </c>
      <c r="E604" s="286" t="s">
        <v>962</v>
      </c>
      <c r="F604" s="287" t="s">
        <v>963</v>
      </c>
      <c r="G604" s="288" t="s">
        <v>197</v>
      </c>
      <c r="H604" s="289">
        <v>614.77999999999997</v>
      </c>
      <c r="I604" s="290"/>
      <c r="J604" s="289">
        <f>ROUND(I604*H604,2)</f>
        <v>0</v>
      </c>
      <c r="K604" s="287" t="s">
        <v>275</v>
      </c>
      <c r="L604" s="291"/>
      <c r="M604" s="292" t="s">
        <v>1</v>
      </c>
      <c r="N604" s="293" t="s">
        <v>38</v>
      </c>
      <c r="O604" s="92"/>
      <c r="P604" s="244">
        <f>O604*H604</f>
        <v>0</v>
      </c>
      <c r="Q604" s="244">
        <v>0.13</v>
      </c>
      <c r="R604" s="244">
        <f>Q604*H604</f>
        <v>79.921400000000006</v>
      </c>
      <c r="S604" s="244">
        <v>0</v>
      </c>
      <c r="T604" s="245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46" t="s">
        <v>255</v>
      </c>
      <c r="AT604" s="246" t="s">
        <v>341</v>
      </c>
      <c r="AU604" s="246" t="s">
        <v>212</v>
      </c>
      <c r="AY604" s="18" t="s">
        <v>191</v>
      </c>
      <c r="BE604" s="247">
        <f>IF(N604="základní",J604,0)</f>
        <v>0</v>
      </c>
      <c r="BF604" s="247">
        <f>IF(N604="snížená",J604,0)</f>
        <v>0</v>
      </c>
      <c r="BG604" s="247">
        <f>IF(N604="zákl. přenesená",J604,0)</f>
        <v>0</v>
      </c>
      <c r="BH604" s="247">
        <f>IF(N604="sníž. přenesená",J604,0)</f>
        <v>0</v>
      </c>
      <c r="BI604" s="247">
        <f>IF(N604="nulová",J604,0)</f>
        <v>0</v>
      </c>
      <c r="BJ604" s="18" t="s">
        <v>81</v>
      </c>
      <c r="BK604" s="247">
        <f>ROUND(I604*H604,2)</f>
        <v>0</v>
      </c>
      <c r="BL604" s="18" t="s">
        <v>198</v>
      </c>
      <c r="BM604" s="246" t="s">
        <v>3566</v>
      </c>
    </row>
    <row r="605" s="2" customFormat="1">
      <c r="A605" s="39"/>
      <c r="B605" s="40"/>
      <c r="C605" s="41"/>
      <c r="D605" s="248" t="s">
        <v>200</v>
      </c>
      <c r="E605" s="41"/>
      <c r="F605" s="249" t="s">
        <v>963</v>
      </c>
      <c r="G605" s="41"/>
      <c r="H605" s="41"/>
      <c r="I605" s="145"/>
      <c r="J605" s="41"/>
      <c r="K605" s="41"/>
      <c r="L605" s="45"/>
      <c r="M605" s="250"/>
      <c r="N605" s="251"/>
      <c r="O605" s="92"/>
      <c r="P605" s="92"/>
      <c r="Q605" s="92"/>
      <c r="R605" s="92"/>
      <c r="S605" s="92"/>
      <c r="T605" s="93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200</v>
      </c>
      <c r="AU605" s="18" t="s">
        <v>212</v>
      </c>
    </row>
    <row r="606" s="13" customFormat="1">
      <c r="A606" s="13"/>
      <c r="B606" s="252"/>
      <c r="C606" s="253"/>
      <c r="D606" s="248" t="s">
        <v>201</v>
      </c>
      <c r="E606" s="254" t="s">
        <v>1</v>
      </c>
      <c r="F606" s="255" t="s">
        <v>3036</v>
      </c>
      <c r="G606" s="253"/>
      <c r="H606" s="254" t="s">
        <v>1</v>
      </c>
      <c r="I606" s="256"/>
      <c r="J606" s="253"/>
      <c r="K606" s="253"/>
      <c r="L606" s="257"/>
      <c r="M606" s="258"/>
      <c r="N606" s="259"/>
      <c r="O606" s="259"/>
      <c r="P606" s="259"/>
      <c r="Q606" s="259"/>
      <c r="R606" s="259"/>
      <c r="S606" s="259"/>
      <c r="T606" s="260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61" t="s">
        <v>201</v>
      </c>
      <c r="AU606" s="261" t="s">
        <v>212</v>
      </c>
      <c r="AV606" s="13" t="s">
        <v>81</v>
      </c>
      <c r="AW606" s="13" t="s">
        <v>30</v>
      </c>
      <c r="AX606" s="13" t="s">
        <v>73</v>
      </c>
      <c r="AY606" s="261" t="s">
        <v>191</v>
      </c>
    </row>
    <row r="607" s="14" customFormat="1">
      <c r="A607" s="14"/>
      <c r="B607" s="262"/>
      <c r="C607" s="263"/>
      <c r="D607" s="248" t="s">
        <v>201</v>
      </c>
      <c r="E607" s="264" t="s">
        <v>1</v>
      </c>
      <c r="F607" s="265" t="s">
        <v>3567</v>
      </c>
      <c r="G607" s="263"/>
      <c r="H607" s="266">
        <v>614.77999999999997</v>
      </c>
      <c r="I607" s="267"/>
      <c r="J607" s="263"/>
      <c r="K607" s="263"/>
      <c r="L607" s="268"/>
      <c r="M607" s="269"/>
      <c r="N607" s="270"/>
      <c r="O607" s="270"/>
      <c r="P607" s="270"/>
      <c r="Q607" s="270"/>
      <c r="R607" s="270"/>
      <c r="S607" s="270"/>
      <c r="T607" s="271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72" t="s">
        <v>201</v>
      </c>
      <c r="AU607" s="272" t="s">
        <v>212</v>
      </c>
      <c r="AV607" s="14" t="s">
        <v>83</v>
      </c>
      <c r="AW607" s="14" t="s">
        <v>30</v>
      </c>
      <c r="AX607" s="14" t="s">
        <v>73</v>
      </c>
      <c r="AY607" s="272" t="s">
        <v>191</v>
      </c>
    </row>
    <row r="608" s="15" customFormat="1">
      <c r="A608" s="15"/>
      <c r="B608" s="273"/>
      <c r="C608" s="274"/>
      <c r="D608" s="248" t="s">
        <v>201</v>
      </c>
      <c r="E608" s="275" t="s">
        <v>1</v>
      </c>
      <c r="F608" s="276" t="s">
        <v>205</v>
      </c>
      <c r="G608" s="274"/>
      <c r="H608" s="277">
        <v>614.77999999999997</v>
      </c>
      <c r="I608" s="278"/>
      <c r="J608" s="274"/>
      <c r="K608" s="274"/>
      <c r="L608" s="279"/>
      <c r="M608" s="280"/>
      <c r="N608" s="281"/>
      <c r="O608" s="281"/>
      <c r="P608" s="281"/>
      <c r="Q608" s="281"/>
      <c r="R608" s="281"/>
      <c r="S608" s="281"/>
      <c r="T608" s="282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83" t="s">
        <v>201</v>
      </c>
      <c r="AU608" s="283" t="s">
        <v>212</v>
      </c>
      <c r="AV608" s="15" t="s">
        <v>198</v>
      </c>
      <c r="AW608" s="15" t="s">
        <v>30</v>
      </c>
      <c r="AX608" s="15" t="s">
        <v>81</v>
      </c>
      <c r="AY608" s="283" t="s">
        <v>191</v>
      </c>
    </row>
    <row r="609" s="2" customFormat="1" ht="16.5" customHeight="1">
      <c r="A609" s="39"/>
      <c r="B609" s="40"/>
      <c r="C609" s="285" t="s">
        <v>742</v>
      </c>
      <c r="D609" s="285" t="s">
        <v>341</v>
      </c>
      <c r="E609" s="286" t="s">
        <v>3568</v>
      </c>
      <c r="F609" s="287" t="s">
        <v>3569</v>
      </c>
      <c r="G609" s="288" t="s">
        <v>197</v>
      </c>
      <c r="H609" s="289">
        <v>11.449999999999999</v>
      </c>
      <c r="I609" s="290"/>
      <c r="J609" s="289">
        <f>ROUND(I609*H609,2)</f>
        <v>0</v>
      </c>
      <c r="K609" s="287" t="s">
        <v>275</v>
      </c>
      <c r="L609" s="291"/>
      <c r="M609" s="292" t="s">
        <v>1</v>
      </c>
      <c r="N609" s="293" t="s">
        <v>38</v>
      </c>
      <c r="O609" s="92"/>
      <c r="P609" s="244">
        <f>O609*H609</f>
        <v>0</v>
      </c>
      <c r="Q609" s="244">
        <v>0.17599999999999999</v>
      </c>
      <c r="R609" s="244">
        <f>Q609*H609</f>
        <v>2.0151999999999997</v>
      </c>
      <c r="S609" s="244">
        <v>0</v>
      </c>
      <c r="T609" s="245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46" t="s">
        <v>255</v>
      </c>
      <c r="AT609" s="246" t="s">
        <v>341</v>
      </c>
      <c r="AU609" s="246" t="s">
        <v>212</v>
      </c>
      <c r="AY609" s="18" t="s">
        <v>191</v>
      </c>
      <c r="BE609" s="247">
        <f>IF(N609="základní",J609,0)</f>
        <v>0</v>
      </c>
      <c r="BF609" s="247">
        <f>IF(N609="snížená",J609,0)</f>
        <v>0</v>
      </c>
      <c r="BG609" s="247">
        <f>IF(N609="zákl. přenesená",J609,0)</f>
        <v>0</v>
      </c>
      <c r="BH609" s="247">
        <f>IF(N609="sníž. přenesená",J609,0)</f>
        <v>0</v>
      </c>
      <c r="BI609" s="247">
        <f>IF(N609="nulová",J609,0)</f>
        <v>0</v>
      </c>
      <c r="BJ609" s="18" t="s">
        <v>81</v>
      </c>
      <c r="BK609" s="247">
        <f>ROUND(I609*H609,2)</f>
        <v>0</v>
      </c>
      <c r="BL609" s="18" t="s">
        <v>198</v>
      </c>
      <c r="BM609" s="246" t="s">
        <v>3570</v>
      </c>
    </row>
    <row r="610" s="2" customFormat="1">
      <c r="A610" s="39"/>
      <c r="B610" s="40"/>
      <c r="C610" s="41"/>
      <c r="D610" s="248" t="s">
        <v>200</v>
      </c>
      <c r="E610" s="41"/>
      <c r="F610" s="249" t="s">
        <v>3569</v>
      </c>
      <c r="G610" s="41"/>
      <c r="H610" s="41"/>
      <c r="I610" s="145"/>
      <c r="J610" s="41"/>
      <c r="K610" s="41"/>
      <c r="L610" s="45"/>
      <c r="M610" s="250"/>
      <c r="N610" s="251"/>
      <c r="O610" s="92"/>
      <c r="P610" s="92"/>
      <c r="Q610" s="92"/>
      <c r="R610" s="92"/>
      <c r="S610" s="92"/>
      <c r="T610" s="93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200</v>
      </c>
      <c r="AU610" s="18" t="s">
        <v>212</v>
      </c>
    </row>
    <row r="611" s="13" customFormat="1">
      <c r="A611" s="13"/>
      <c r="B611" s="252"/>
      <c r="C611" s="253"/>
      <c r="D611" s="248" t="s">
        <v>201</v>
      </c>
      <c r="E611" s="254" t="s">
        <v>1</v>
      </c>
      <c r="F611" s="255" t="s">
        <v>3571</v>
      </c>
      <c r="G611" s="253"/>
      <c r="H611" s="254" t="s">
        <v>1</v>
      </c>
      <c r="I611" s="256"/>
      <c r="J611" s="253"/>
      <c r="K611" s="253"/>
      <c r="L611" s="257"/>
      <c r="M611" s="258"/>
      <c r="N611" s="259"/>
      <c r="O611" s="259"/>
      <c r="P611" s="259"/>
      <c r="Q611" s="259"/>
      <c r="R611" s="259"/>
      <c r="S611" s="259"/>
      <c r="T611" s="260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1" t="s">
        <v>201</v>
      </c>
      <c r="AU611" s="261" t="s">
        <v>212</v>
      </c>
      <c r="AV611" s="13" t="s">
        <v>81</v>
      </c>
      <c r="AW611" s="13" t="s">
        <v>30</v>
      </c>
      <c r="AX611" s="13" t="s">
        <v>73</v>
      </c>
      <c r="AY611" s="261" t="s">
        <v>191</v>
      </c>
    </row>
    <row r="612" s="14" customFormat="1">
      <c r="A612" s="14"/>
      <c r="B612" s="262"/>
      <c r="C612" s="263"/>
      <c r="D612" s="248" t="s">
        <v>201</v>
      </c>
      <c r="E612" s="264" t="s">
        <v>1</v>
      </c>
      <c r="F612" s="265" t="s">
        <v>3572</v>
      </c>
      <c r="G612" s="263"/>
      <c r="H612" s="266">
        <v>11.449999999999999</v>
      </c>
      <c r="I612" s="267"/>
      <c r="J612" s="263"/>
      <c r="K612" s="263"/>
      <c r="L612" s="268"/>
      <c r="M612" s="269"/>
      <c r="N612" s="270"/>
      <c r="O612" s="270"/>
      <c r="P612" s="270"/>
      <c r="Q612" s="270"/>
      <c r="R612" s="270"/>
      <c r="S612" s="270"/>
      <c r="T612" s="271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72" t="s">
        <v>201</v>
      </c>
      <c r="AU612" s="272" t="s">
        <v>212</v>
      </c>
      <c r="AV612" s="14" t="s">
        <v>83</v>
      </c>
      <c r="AW612" s="14" t="s">
        <v>30</v>
      </c>
      <c r="AX612" s="14" t="s">
        <v>73</v>
      </c>
      <c r="AY612" s="272" t="s">
        <v>191</v>
      </c>
    </row>
    <row r="613" s="15" customFormat="1">
      <c r="A613" s="15"/>
      <c r="B613" s="273"/>
      <c r="C613" s="274"/>
      <c r="D613" s="248" t="s">
        <v>201</v>
      </c>
      <c r="E613" s="275" t="s">
        <v>1</v>
      </c>
      <c r="F613" s="276" t="s">
        <v>205</v>
      </c>
      <c r="G613" s="274"/>
      <c r="H613" s="277">
        <v>11.449999999999999</v>
      </c>
      <c r="I613" s="278"/>
      <c r="J613" s="274"/>
      <c r="K613" s="274"/>
      <c r="L613" s="279"/>
      <c r="M613" s="280"/>
      <c r="N613" s="281"/>
      <c r="O613" s="281"/>
      <c r="P613" s="281"/>
      <c r="Q613" s="281"/>
      <c r="R613" s="281"/>
      <c r="S613" s="281"/>
      <c r="T613" s="282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83" t="s">
        <v>201</v>
      </c>
      <c r="AU613" s="283" t="s">
        <v>212</v>
      </c>
      <c r="AV613" s="15" t="s">
        <v>198</v>
      </c>
      <c r="AW613" s="15" t="s">
        <v>30</v>
      </c>
      <c r="AX613" s="15" t="s">
        <v>81</v>
      </c>
      <c r="AY613" s="283" t="s">
        <v>191</v>
      </c>
    </row>
    <row r="614" s="2" customFormat="1" ht="21.75" customHeight="1">
      <c r="A614" s="39"/>
      <c r="B614" s="40"/>
      <c r="C614" s="236" t="s">
        <v>751</v>
      </c>
      <c r="D614" s="236" t="s">
        <v>194</v>
      </c>
      <c r="E614" s="237" t="s">
        <v>3573</v>
      </c>
      <c r="F614" s="238" t="s">
        <v>3574</v>
      </c>
      <c r="G614" s="239" t="s">
        <v>314</v>
      </c>
      <c r="H614" s="240">
        <v>5</v>
      </c>
      <c r="I614" s="241"/>
      <c r="J614" s="240">
        <f>ROUND(I614*H614,2)</f>
        <v>0</v>
      </c>
      <c r="K614" s="238" t="s">
        <v>275</v>
      </c>
      <c r="L614" s="45"/>
      <c r="M614" s="242" t="s">
        <v>1</v>
      </c>
      <c r="N614" s="243" t="s">
        <v>38</v>
      </c>
      <c r="O614" s="92"/>
      <c r="P614" s="244">
        <f>O614*H614</f>
        <v>0</v>
      </c>
      <c r="Q614" s="244">
        <v>0.12064</v>
      </c>
      <c r="R614" s="244">
        <f>Q614*H614</f>
        <v>0.60319999999999996</v>
      </c>
      <c r="S614" s="244">
        <v>0</v>
      </c>
      <c r="T614" s="245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46" t="s">
        <v>198</v>
      </c>
      <c r="AT614" s="246" t="s">
        <v>194</v>
      </c>
      <c r="AU614" s="246" t="s">
        <v>212</v>
      </c>
      <c r="AY614" s="18" t="s">
        <v>191</v>
      </c>
      <c r="BE614" s="247">
        <f>IF(N614="základní",J614,0)</f>
        <v>0</v>
      </c>
      <c r="BF614" s="247">
        <f>IF(N614="snížená",J614,0)</f>
        <v>0</v>
      </c>
      <c r="BG614" s="247">
        <f>IF(N614="zákl. přenesená",J614,0)</f>
        <v>0</v>
      </c>
      <c r="BH614" s="247">
        <f>IF(N614="sníž. přenesená",J614,0)</f>
        <v>0</v>
      </c>
      <c r="BI614" s="247">
        <f>IF(N614="nulová",J614,0)</f>
        <v>0</v>
      </c>
      <c r="BJ614" s="18" t="s">
        <v>81</v>
      </c>
      <c r="BK614" s="247">
        <f>ROUND(I614*H614,2)</f>
        <v>0</v>
      </c>
      <c r="BL614" s="18" t="s">
        <v>198</v>
      </c>
      <c r="BM614" s="246" t="s">
        <v>3575</v>
      </c>
    </row>
    <row r="615" s="2" customFormat="1">
      <c r="A615" s="39"/>
      <c r="B615" s="40"/>
      <c r="C615" s="41"/>
      <c r="D615" s="248" t="s">
        <v>200</v>
      </c>
      <c r="E615" s="41"/>
      <c r="F615" s="249" t="s">
        <v>3574</v>
      </c>
      <c r="G615" s="41"/>
      <c r="H615" s="41"/>
      <c r="I615" s="145"/>
      <c r="J615" s="41"/>
      <c r="K615" s="41"/>
      <c r="L615" s="45"/>
      <c r="M615" s="250"/>
      <c r="N615" s="251"/>
      <c r="O615" s="92"/>
      <c r="P615" s="92"/>
      <c r="Q615" s="92"/>
      <c r="R615" s="92"/>
      <c r="S615" s="92"/>
      <c r="T615" s="93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200</v>
      </c>
      <c r="AU615" s="18" t="s">
        <v>212</v>
      </c>
    </row>
    <row r="616" s="13" customFormat="1">
      <c r="A616" s="13"/>
      <c r="B616" s="252"/>
      <c r="C616" s="253"/>
      <c r="D616" s="248" t="s">
        <v>201</v>
      </c>
      <c r="E616" s="254" t="s">
        <v>1</v>
      </c>
      <c r="F616" s="255" t="s">
        <v>3576</v>
      </c>
      <c r="G616" s="253"/>
      <c r="H616" s="254" t="s">
        <v>1</v>
      </c>
      <c r="I616" s="256"/>
      <c r="J616" s="253"/>
      <c r="K616" s="253"/>
      <c r="L616" s="257"/>
      <c r="M616" s="258"/>
      <c r="N616" s="259"/>
      <c r="O616" s="259"/>
      <c r="P616" s="259"/>
      <c r="Q616" s="259"/>
      <c r="R616" s="259"/>
      <c r="S616" s="259"/>
      <c r="T616" s="260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61" t="s">
        <v>201</v>
      </c>
      <c r="AU616" s="261" t="s">
        <v>212</v>
      </c>
      <c r="AV616" s="13" t="s">
        <v>81</v>
      </c>
      <c r="AW616" s="13" t="s">
        <v>30</v>
      </c>
      <c r="AX616" s="13" t="s">
        <v>73</v>
      </c>
      <c r="AY616" s="261" t="s">
        <v>191</v>
      </c>
    </row>
    <row r="617" s="14" customFormat="1">
      <c r="A617" s="14"/>
      <c r="B617" s="262"/>
      <c r="C617" s="263"/>
      <c r="D617" s="248" t="s">
        <v>201</v>
      </c>
      <c r="E617" s="264" t="s">
        <v>1</v>
      </c>
      <c r="F617" s="265" t="s">
        <v>229</v>
      </c>
      <c r="G617" s="263"/>
      <c r="H617" s="266">
        <v>5</v>
      </c>
      <c r="I617" s="267"/>
      <c r="J617" s="263"/>
      <c r="K617" s="263"/>
      <c r="L617" s="268"/>
      <c r="M617" s="269"/>
      <c r="N617" s="270"/>
      <c r="O617" s="270"/>
      <c r="P617" s="270"/>
      <c r="Q617" s="270"/>
      <c r="R617" s="270"/>
      <c r="S617" s="270"/>
      <c r="T617" s="271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72" t="s">
        <v>201</v>
      </c>
      <c r="AU617" s="272" t="s">
        <v>212</v>
      </c>
      <c r="AV617" s="14" t="s">
        <v>83</v>
      </c>
      <c r="AW617" s="14" t="s">
        <v>30</v>
      </c>
      <c r="AX617" s="14" t="s">
        <v>73</v>
      </c>
      <c r="AY617" s="272" t="s">
        <v>191</v>
      </c>
    </row>
    <row r="618" s="15" customFormat="1">
      <c r="A618" s="15"/>
      <c r="B618" s="273"/>
      <c r="C618" s="274"/>
      <c r="D618" s="248" t="s">
        <v>201</v>
      </c>
      <c r="E618" s="275" t="s">
        <v>1</v>
      </c>
      <c r="F618" s="276" t="s">
        <v>205</v>
      </c>
      <c r="G618" s="274"/>
      <c r="H618" s="277">
        <v>5</v>
      </c>
      <c r="I618" s="278"/>
      <c r="J618" s="274"/>
      <c r="K618" s="274"/>
      <c r="L618" s="279"/>
      <c r="M618" s="280"/>
      <c r="N618" s="281"/>
      <c r="O618" s="281"/>
      <c r="P618" s="281"/>
      <c r="Q618" s="281"/>
      <c r="R618" s="281"/>
      <c r="S618" s="281"/>
      <c r="T618" s="282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83" t="s">
        <v>201</v>
      </c>
      <c r="AU618" s="283" t="s">
        <v>212</v>
      </c>
      <c r="AV618" s="15" t="s">
        <v>198</v>
      </c>
      <c r="AW618" s="15" t="s">
        <v>30</v>
      </c>
      <c r="AX618" s="15" t="s">
        <v>81</v>
      </c>
      <c r="AY618" s="283" t="s">
        <v>191</v>
      </c>
    </row>
    <row r="619" s="2" customFormat="1" ht="16.5" customHeight="1">
      <c r="A619" s="39"/>
      <c r="B619" s="40"/>
      <c r="C619" s="285" t="s">
        <v>756</v>
      </c>
      <c r="D619" s="285" t="s">
        <v>341</v>
      </c>
      <c r="E619" s="286" t="s">
        <v>3577</v>
      </c>
      <c r="F619" s="287" t="s">
        <v>3578</v>
      </c>
      <c r="G619" s="288" t="s">
        <v>370</v>
      </c>
      <c r="H619" s="289">
        <v>42</v>
      </c>
      <c r="I619" s="290"/>
      <c r="J619" s="289">
        <f>ROUND(I619*H619,2)</f>
        <v>0</v>
      </c>
      <c r="K619" s="287" t="s">
        <v>1</v>
      </c>
      <c r="L619" s="291"/>
      <c r="M619" s="292" t="s">
        <v>1</v>
      </c>
      <c r="N619" s="293" t="s">
        <v>38</v>
      </c>
      <c r="O619" s="92"/>
      <c r="P619" s="244">
        <f>O619*H619</f>
        <v>0</v>
      </c>
      <c r="Q619" s="244">
        <v>0.042000000000000003</v>
      </c>
      <c r="R619" s="244">
        <f>Q619*H619</f>
        <v>1.764</v>
      </c>
      <c r="S619" s="244">
        <v>0</v>
      </c>
      <c r="T619" s="245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46" t="s">
        <v>255</v>
      </c>
      <c r="AT619" s="246" t="s">
        <v>341</v>
      </c>
      <c r="AU619" s="246" t="s">
        <v>212</v>
      </c>
      <c r="AY619" s="18" t="s">
        <v>191</v>
      </c>
      <c r="BE619" s="247">
        <f>IF(N619="základní",J619,0)</f>
        <v>0</v>
      </c>
      <c r="BF619" s="247">
        <f>IF(N619="snížená",J619,0)</f>
        <v>0</v>
      </c>
      <c r="BG619" s="247">
        <f>IF(N619="zákl. přenesená",J619,0)</f>
        <v>0</v>
      </c>
      <c r="BH619" s="247">
        <f>IF(N619="sníž. přenesená",J619,0)</f>
        <v>0</v>
      </c>
      <c r="BI619" s="247">
        <f>IF(N619="nulová",J619,0)</f>
        <v>0</v>
      </c>
      <c r="BJ619" s="18" t="s">
        <v>81</v>
      </c>
      <c r="BK619" s="247">
        <f>ROUND(I619*H619,2)</f>
        <v>0</v>
      </c>
      <c r="BL619" s="18" t="s">
        <v>198</v>
      </c>
      <c r="BM619" s="246" t="s">
        <v>3579</v>
      </c>
    </row>
    <row r="620" s="2" customFormat="1">
      <c r="A620" s="39"/>
      <c r="B620" s="40"/>
      <c r="C620" s="41"/>
      <c r="D620" s="248" t="s">
        <v>200</v>
      </c>
      <c r="E620" s="41"/>
      <c r="F620" s="249" t="s">
        <v>3578</v>
      </c>
      <c r="G620" s="41"/>
      <c r="H620" s="41"/>
      <c r="I620" s="145"/>
      <c r="J620" s="41"/>
      <c r="K620" s="41"/>
      <c r="L620" s="45"/>
      <c r="M620" s="250"/>
      <c r="N620" s="251"/>
      <c r="O620" s="92"/>
      <c r="P620" s="92"/>
      <c r="Q620" s="92"/>
      <c r="R620" s="92"/>
      <c r="S620" s="92"/>
      <c r="T620" s="93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200</v>
      </c>
      <c r="AU620" s="18" t="s">
        <v>212</v>
      </c>
    </row>
    <row r="621" s="13" customFormat="1">
      <c r="A621" s="13"/>
      <c r="B621" s="252"/>
      <c r="C621" s="253"/>
      <c r="D621" s="248" t="s">
        <v>201</v>
      </c>
      <c r="E621" s="254" t="s">
        <v>1</v>
      </c>
      <c r="F621" s="255" t="s">
        <v>3580</v>
      </c>
      <c r="G621" s="253"/>
      <c r="H621" s="254" t="s">
        <v>1</v>
      </c>
      <c r="I621" s="256"/>
      <c r="J621" s="253"/>
      <c r="K621" s="253"/>
      <c r="L621" s="257"/>
      <c r="M621" s="258"/>
      <c r="N621" s="259"/>
      <c r="O621" s="259"/>
      <c r="P621" s="259"/>
      <c r="Q621" s="259"/>
      <c r="R621" s="259"/>
      <c r="S621" s="259"/>
      <c r="T621" s="260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1" t="s">
        <v>201</v>
      </c>
      <c r="AU621" s="261" t="s">
        <v>212</v>
      </c>
      <c r="AV621" s="13" t="s">
        <v>81</v>
      </c>
      <c r="AW621" s="13" t="s">
        <v>30</v>
      </c>
      <c r="AX621" s="13" t="s">
        <v>73</v>
      </c>
      <c r="AY621" s="261" t="s">
        <v>191</v>
      </c>
    </row>
    <row r="622" s="14" customFormat="1">
      <c r="A622" s="14"/>
      <c r="B622" s="262"/>
      <c r="C622" s="263"/>
      <c r="D622" s="248" t="s">
        <v>201</v>
      </c>
      <c r="E622" s="264" t="s">
        <v>1</v>
      </c>
      <c r="F622" s="265" t="s">
        <v>513</v>
      </c>
      <c r="G622" s="263"/>
      <c r="H622" s="266">
        <v>42</v>
      </c>
      <c r="I622" s="267"/>
      <c r="J622" s="263"/>
      <c r="K622" s="263"/>
      <c r="L622" s="268"/>
      <c r="M622" s="269"/>
      <c r="N622" s="270"/>
      <c r="O622" s="270"/>
      <c r="P622" s="270"/>
      <c r="Q622" s="270"/>
      <c r="R622" s="270"/>
      <c r="S622" s="270"/>
      <c r="T622" s="271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72" t="s">
        <v>201</v>
      </c>
      <c r="AU622" s="272" t="s">
        <v>212</v>
      </c>
      <c r="AV622" s="14" t="s">
        <v>83</v>
      </c>
      <c r="AW622" s="14" t="s">
        <v>30</v>
      </c>
      <c r="AX622" s="14" t="s">
        <v>73</v>
      </c>
      <c r="AY622" s="272" t="s">
        <v>191</v>
      </c>
    </row>
    <row r="623" s="15" customFormat="1">
      <c r="A623" s="15"/>
      <c r="B623" s="273"/>
      <c r="C623" s="274"/>
      <c r="D623" s="248" t="s">
        <v>201</v>
      </c>
      <c r="E623" s="275" t="s">
        <v>1</v>
      </c>
      <c r="F623" s="276" t="s">
        <v>205</v>
      </c>
      <c r="G623" s="274"/>
      <c r="H623" s="277">
        <v>42</v>
      </c>
      <c r="I623" s="278"/>
      <c r="J623" s="274"/>
      <c r="K623" s="274"/>
      <c r="L623" s="279"/>
      <c r="M623" s="280"/>
      <c r="N623" s="281"/>
      <c r="O623" s="281"/>
      <c r="P623" s="281"/>
      <c r="Q623" s="281"/>
      <c r="R623" s="281"/>
      <c r="S623" s="281"/>
      <c r="T623" s="282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83" t="s">
        <v>201</v>
      </c>
      <c r="AU623" s="283" t="s">
        <v>212</v>
      </c>
      <c r="AV623" s="15" t="s">
        <v>198</v>
      </c>
      <c r="AW623" s="15" t="s">
        <v>30</v>
      </c>
      <c r="AX623" s="15" t="s">
        <v>81</v>
      </c>
      <c r="AY623" s="283" t="s">
        <v>191</v>
      </c>
    </row>
    <row r="624" s="2" customFormat="1" ht="21.75" customHeight="1">
      <c r="A624" s="39"/>
      <c r="B624" s="40"/>
      <c r="C624" s="236" t="s">
        <v>765</v>
      </c>
      <c r="D624" s="236" t="s">
        <v>194</v>
      </c>
      <c r="E624" s="237" t="s">
        <v>520</v>
      </c>
      <c r="F624" s="238" t="s">
        <v>521</v>
      </c>
      <c r="G624" s="239" t="s">
        <v>197</v>
      </c>
      <c r="H624" s="240">
        <v>3.3799999999999999</v>
      </c>
      <c r="I624" s="241"/>
      <c r="J624" s="240">
        <f>ROUND(I624*H624,2)</f>
        <v>0</v>
      </c>
      <c r="K624" s="238" t="s">
        <v>275</v>
      </c>
      <c r="L624" s="45"/>
      <c r="M624" s="242" t="s">
        <v>1</v>
      </c>
      <c r="N624" s="243" t="s">
        <v>38</v>
      </c>
      <c r="O624" s="92"/>
      <c r="P624" s="244">
        <f>O624*H624</f>
        <v>0</v>
      </c>
      <c r="Q624" s="244">
        <v>0.19536000000000001</v>
      </c>
      <c r="R624" s="244">
        <f>Q624*H624</f>
        <v>0.66031680000000004</v>
      </c>
      <c r="S624" s="244">
        <v>0</v>
      </c>
      <c r="T624" s="245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46" t="s">
        <v>198</v>
      </c>
      <c r="AT624" s="246" t="s">
        <v>194</v>
      </c>
      <c r="AU624" s="246" t="s">
        <v>212</v>
      </c>
      <c r="AY624" s="18" t="s">
        <v>191</v>
      </c>
      <c r="BE624" s="247">
        <f>IF(N624="základní",J624,0)</f>
        <v>0</v>
      </c>
      <c r="BF624" s="247">
        <f>IF(N624="snížená",J624,0)</f>
        <v>0</v>
      </c>
      <c r="BG624" s="247">
        <f>IF(N624="zákl. přenesená",J624,0)</f>
        <v>0</v>
      </c>
      <c r="BH624" s="247">
        <f>IF(N624="sníž. přenesená",J624,0)</f>
        <v>0</v>
      </c>
      <c r="BI624" s="247">
        <f>IF(N624="nulová",J624,0)</f>
        <v>0</v>
      </c>
      <c r="BJ624" s="18" t="s">
        <v>81</v>
      </c>
      <c r="BK624" s="247">
        <f>ROUND(I624*H624,2)</f>
        <v>0</v>
      </c>
      <c r="BL624" s="18" t="s">
        <v>198</v>
      </c>
      <c r="BM624" s="246" t="s">
        <v>3581</v>
      </c>
    </row>
    <row r="625" s="2" customFormat="1">
      <c r="A625" s="39"/>
      <c r="B625" s="40"/>
      <c r="C625" s="41"/>
      <c r="D625" s="248" t="s">
        <v>200</v>
      </c>
      <c r="E625" s="41"/>
      <c r="F625" s="249" t="s">
        <v>521</v>
      </c>
      <c r="G625" s="41"/>
      <c r="H625" s="41"/>
      <c r="I625" s="145"/>
      <c r="J625" s="41"/>
      <c r="K625" s="41"/>
      <c r="L625" s="45"/>
      <c r="M625" s="250"/>
      <c r="N625" s="251"/>
      <c r="O625" s="92"/>
      <c r="P625" s="92"/>
      <c r="Q625" s="92"/>
      <c r="R625" s="92"/>
      <c r="S625" s="92"/>
      <c r="T625" s="93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T625" s="18" t="s">
        <v>200</v>
      </c>
      <c r="AU625" s="18" t="s">
        <v>212</v>
      </c>
    </row>
    <row r="626" s="13" customFormat="1">
      <c r="A626" s="13"/>
      <c r="B626" s="252"/>
      <c r="C626" s="253"/>
      <c r="D626" s="248" t="s">
        <v>201</v>
      </c>
      <c r="E626" s="254" t="s">
        <v>1</v>
      </c>
      <c r="F626" s="255" t="s">
        <v>3582</v>
      </c>
      <c r="G626" s="253"/>
      <c r="H626" s="254" t="s">
        <v>1</v>
      </c>
      <c r="I626" s="256"/>
      <c r="J626" s="253"/>
      <c r="K626" s="253"/>
      <c r="L626" s="257"/>
      <c r="M626" s="258"/>
      <c r="N626" s="259"/>
      <c r="O626" s="259"/>
      <c r="P626" s="259"/>
      <c r="Q626" s="259"/>
      <c r="R626" s="259"/>
      <c r="S626" s="259"/>
      <c r="T626" s="260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1" t="s">
        <v>201</v>
      </c>
      <c r="AU626" s="261" t="s">
        <v>212</v>
      </c>
      <c r="AV626" s="13" t="s">
        <v>81</v>
      </c>
      <c r="AW626" s="13" t="s">
        <v>30</v>
      </c>
      <c r="AX626" s="13" t="s">
        <v>73</v>
      </c>
      <c r="AY626" s="261" t="s">
        <v>191</v>
      </c>
    </row>
    <row r="627" s="13" customFormat="1">
      <c r="A627" s="13"/>
      <c r="B627" s="252"/>
      <c r="C627" s="253"/>
      <c r="D627" s="248" t="s">
        <v>201</v>
      </c>
      <c r="E627" s="254" t="s">
        <v>1</v>
      </c>
      <c r="F627" s="255" t="s">
        <v>3583</v>
      </c>
      <c r="G627" s="253"/>
      <c r="H627" s="254" t="s">
        <v>1</v>
      </c>
      <c r="I627" s="256"/>
      <c r="J627" s="253"/>
      <c r="K627" s="253"/>
      <c r="L627" s="257"/>
      <c r="M627" s="258"/>
      <c r="N627" s="259"/>
      <c r="O627" s="259"/>
      <c r="P627" s="259"/>
      <c r="Q627" s="259"/>
      <c r="R627" s="259"/>
      <c r="S627" s="259"/>
      <c r="T627" s="260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61" t="s">
        <v>201</v>
      </c>
      <c r="AU627" s="261" t="s">
        <v>212</v>
      </c>
      <c r="AV627" s="13" t="s">
        <v>81</v>
      </c>
      <c r="AW627" s="13" t="s">
        <v>30</v>
      </c>
      <c r="AX627" s="13" t="s">
        <v>73</v>
      </c>
      <c r="AY627" s="261" t="s">
        <v>191</v>
      </c>
    </row>
    <row r="628" s="14" customFormat="1">
      <c r="A628" s="14"/>
      <c r="B628" s="262"/>
      <c r="C628" s="263"/>
      <c r="D628" s="248" t="s">
        <v>201</v>
      </c>
      <c r="E628" s="264" t="s">
        <v>1</v>
      </c>
      <c r="F628" s="265" t="s">
        <v>3584</v>
      </c>
      <c r="G628" s="263"/>
      <c r="H628" s="266">
        <v>2.23</v>
      </c>
      <c r="I628" s="267"/>
      <c r="J628" s="263"/>
      <c r="K628" s="263"/>
      <c r="L628" s="268"/>
      <c r="M628" s="269"/>
      <c r="N628" s="270"/>
      <c r="O628" s="270"/>
      <c r="P628" s="270"/>
      <c r="Q628" s="270"/>
      <c r="R628" s="270"/>
      <c r="S628" s="270"/>
      <c r="T628" s="271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72" t="s">
        <v>201</v>
      </c>
      <c r="AU628" s="272" t="s">
        <v>212</v>
      </c>
      <c r="AV628" s="14" t="s">
        <v>83</v>
      </c>
      <c r="AW628" s="14" t="s">
        <v>30</v>
      </c>
      <c r="AX628" s="14" t="s">
        <v>73</v>
      </c>
      <c r="AY628" s="272" t="s">
        <v>191</v>
      </c>
    </row>
    <row r="629" s="13" customFormat="1">
      <c r="A629" s="13"/>
      <c r="B629" s="252"/>
      <c r="C629" s="253"/>
      <c r="D629" s="248" t="s">
        <v>201</v>
      </c>
      <c r="E629" s="254" t="s">
        <v>1</v>
      </c>
      <c r="F629" s="255" t="s">
        <v>2971</v>
      </c>
      <c r="G629" s="253"/>
      <c r="H629" s="254" t="s">
        <v>1</v>
      </c>
      <c r="I629" s="256"/>
      <c r="J629" s="253"/>
      <c r="K629" s="253"/>
      <c r="L629" s="257"/>
      <c r="M629" s="258"/>
      <c r="N629" s="259"/>
      <c r="O629" s="259"/>
      <c r="P629" s="259"/>
      <c r="Q629" s="259"/>
      <c r="R629" s="259"/>
      <c r="S629" s="259"/>
      <c r="T629" s="260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61" t="s">
        <v>201</v>
      </c>
      <c r="AU629" s="261" t="s">
        <v>212</v>
      </c>
      <c r="AV629" s="13" t="s">
        <v>81</v>
      </c>
      <c r="AW629" s="13" t="s">
        <v>30</v>
      </c>
      <c r="AX629" s="13" t="s">
        <v>73</v>
      </c>
      <c r="AY629" s="261" t="s">
        <v>191</v>
      </c>
    </row>
    <row r="630" s="13" customFormat="1">
      <c r="A630" s="13"/>
      <c r="B630" s="252"/>
      <c r="C630" s="253"/>
      <c r="D630" s="248" t="s">
        <v>201</v>
      </c>
      <c r="E630" s="254" t="s">
        <v>1</v>
      </c>
      <c r="F630" s="255" t="s">
        <v>3585</v>
      </c>
      <c r="G630" s="253"/>
      <c r="H630" s="254" t="s">
        <v>1</v>
      </c>
      <c r="I630" s="256"/>
      <c r="J630" s="253"/>
      <c r="K630" s="253"/>
      <c r="L630" s="257"/>
      <c r="M630" s="258"/>
      <c r="N630" s="259"/>
      <c r="O630" s="259"/>
      <c r="P630" s="259"/>
      <c r="Q630" s="259"/>
      <c r="R630" s="259"/>
      <c r="S630" s="259"/>
      <c r="T630" s="260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61" t="s">
        <v>201</v>
      </c>
      <c r="AU630" s="261" t="s">
        <v>212</v>
      </c>
      <c r="AV630" s="13" t="s">
        <v>81</v>
      </c>
      <c r="AW630" s="13" t="s">
        <v>30</v>
      </c>
      <c r="AX630" s="13" t="s">
        <v>73</v>
      </c>
      <c r="AY630" s="261" t="s">
        <v>191</v>
      </c>
    </row>
    <row r="631" s="13" customFormat="1">
      <c r="A631" s="13"/>
      <c r="B631" s="252"/>
      <c r="C631" s="253"/>
      <c r="D631" s="248" t="s">
        <v>201</v>
      </c>
      <c r="E631" s="254" t="s">
        <v>1</v>
      </c>
      <c r="F631" s="255" t="s">
        <v>3586</v>
      </c>
      <c r="G631" s="253"/>
      <c r="H631" s="254" t="s">
        <v>1</v>
      </c>
      <c r="I631" s="256"/>
      <c r="J631" s="253"/>
      <c r="K631" s="253"/>
      <c r="L631" s="257"/>
      <c r="M631" s="258"/>
      <c r="N631" s="259"/>
      <c r="O631" s="259"/>
      <c r="P631" s="259"/>
      <c r="Q631" s="259"/>
      <c r="R631" s="259"/>
      <c r="S631" s="259"/>
      <c r="T631" s="260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61" t="s">
        <v>201</v>
      </c>
      <c r="AU631" s="261" t="s">
        <v>212</v>
      </c>
      <c r="AV631" s="13" t="s">
        <v>81</v>
      </c>
      <c r="AW631" s="13" t="s">
        <v>30</v>
      </c>
      <c r="AX631" s="13" t="s">
        <v>73</v>
      </c>
      <c r="AY631" s="261" t="s">
        <v>191</v>
      </c>
    </row>
    <row r="632" s="14" customFormat="1">
      <c r="A632" s="14"/>
      <c r="B632" s="262"/>
      <c r="C632" s="263"/>
      <c r="D632" s="248" t="s">
        <v>201</v>
      </c>
      <c r="E632" s="264" t="s">
        <v>1</v>
      </c>
      <c r="F632" s="265" t="s">
        <v>3587</v>
      </c>
      <c r="G632" s="263"/>
      <c r="H632" s="266">
        <v>1.1499999999999999</v>
      </c>
      <c r="I632" s="267"/>
      <c r="J632" s="263"/>
      <c r="K632" s="263"/>
      <c r="L632" s="268"/>
      <c r="M632" s="269"/>
      <c r="N632" s="270"/>
      <c r="O632" s="270"/>
      <c r="P632" s="270"/>
      <c r="Q632" s="270"/>
      <c r="R632" s="270"/>
      <c r="S632" s="270"/>
      <c r="T632" s="271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72" t="s">
        <v>201</v>
      </c>
      <c r="AU632" s="272" t="s">
        <v>212</v>
      </c>
      <c r="AV632" s="14" t="s">
        <v>83</v>
      </c>
      <c r="AW632" s="14" t="s">
        <v>30</v>
      </c>
      <c r="AX632" s="14" t="s">
        <v>73</v>
      </c>
      <c r="AY632" s="272" t="s">
        <v>191</v>
      </c>
    </row>
    <row r="633" s="15" customFormat="1">
      <c r="A633" s="15"/>
      <c r="B633" s="273"/>
      <c r="C633" s="274"/>
      <c r="D633" s="248" t="s">
        <v>201</v>
      </c>
      <c r="E633" s="275" t="s">
        <v>1</v>
      </c>
      <c r="F633" s="276" t="s">
        <v>205</v>
      </c>
      <c r="G633" s="274"/>
      <c r="H633" s="277">
        <v>3.3799999999999999</v>
      </c>
      <c r="I633" s="278"/>
      <c r="J633" s="274"/>
      <c r="K633" s="274"/>
      <c r="L633" s="279"/>
      <c r="M633" s="280"/>
      <c r="N633" s="281"/>
      <c r="O633" s="281"/>
      <c r="P633" s="281"/>
      <c r="Q633" s="281"/>
      <c r="R633" s="281"/>
      <c r="S633" s="281"/>
      <c r="T633" s="282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83" t="s">
        <v>201</v>
      </c>
      <c r="AU633" s="283" t="s">
        <v>212</v>
      </c>
      <c r="AV633" s="15" t="s">
        <v>198</v>
      </c>
      <c r="AW633" s="15" t="s">
        <v>30</v>
      </c>
      <c r="AX633" s="15" t="s">
        <v>81</v>
      </c>
      <c r="AY633" s="283" t="s">
        <v>191</v>
      </c>
    </row>
    <row r="634" s="2" customFormat="1" ht="16.5" customHeight="1">
      <c r="A634" s="39"/>
      <c r="B634" s="40"/>
      <c r="C634" s="285" t="s">
        <v>776</v>
      </c>
      <c r="D634" s="285" t="s">
        <v>341</v>
      </c>
      <c r="E634" s="286" t="s">
        <v>531</v>
      </c>
      <c r="F634" s="287" t="s">
        <v>532</v>
      </c>
      <c r="G634" s="288" t="s">
        <v>197</v>
      </c>
      <c r="H634" s="289">
        <v>1.1499999999999999</v>
      </c>
      <c r="I634" s="290"/>
      <c r="J634" s="289">
        <f>ROUND(I634*H634,2)</f>
        <v>0</v>
      </c>
      <c r="K634" s="287" t="s">
        <v>1</v>
      </c>
      <c r="L634" s="291"/>
      <c r="M634" s="292" t="s">
        <v>1</v>
      </c>
      <c r="N634" s="293" t="s">
        <v>38</v>
      </c>
      <c r="O634" s="92"/>
      <c r="P634" s="244">
        <f>O634*H634</f>
        <v>0</v>
      </c>
      <c r="Q634" s="244">
        <v>0.222</v>
      </c>
      <c r="R634" s="244">
        <f>Q634*H634</f>
        <v>0.25529999999999997</v>
      </c>
      <c r="S634" s="244">
        <v>0</v>
      </c>
      <c r="T634" s="245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46" t="s">
        <v>255</v>
      </c>
      <c r="AT634" s="246" t="s">
        <v>341</v>
      </c>
      <c r="AU634" s="246" t="s">
        <v>212</v>
      </c>
      <c r="AY634" s="18" t="s">
        <v>191</v>
      </c>
      <c r="BE634" s="247">
        <f>IF(N634="základní",J634,0)</f>
        <v>0</v>
      </c>
      <c r="BF634" s="247">
        <f>IF(N634="snížená",J634,0)</f>
        <v>0</v>
      </c>
      <c r="BG634" s="247">
        <f>IF(N634="zákl. přenesená",J634,0)</f>
        <v>0</v>
      </c>
      <c r="BH634" s="247">
        <f>IF(N634="sníž. přenesená",J634,0)</f>
        <v>0</v>
      </c>
      <c r="BI634" s="247">
        <f>IF(N634="nulová",J634,0)</f>
        <v>0</v>
      </c>
      <c r="BJ634" s="18" t="s">
        <v>81</v>
      </c>
      <c r="BK634" s="247">
        <f>ROUND(I634*H634,2)</f>
        <v>0</v>
      </c>
      <c r="BL634" s="18" t="s">
        <v>198</v>
      </c>
      <c r="BM634" s="246" t="s">
        <v>3588</v>
      </c>
    </row>
    <row r="635" s="2" customFormat="1">
      <c r="A635" s="39"/>
      <c r="B635" s="40"/>
      <c r="C635" s="41"/>
      <c r="D635" s="248" t="s">
        <v>200</v>
      </c>
      <c r="E635" s="41"/>
      <c r="F635" s="249" t="s">
        <v>532</v>
      </c>
      <c r="G635" s="41"/>
      <c r="H635" s="41"/>
      <c r="I635" s="145"/>
      <c r="J635" s="41"/>
      <c r="K635" s="41"/>
      <c r="L635" s="45"/>
      <c r="M635" s="250"/>
      <c r="N635" s="251"/>
      <c r="O635" s="92"/>
      <c r="P635" s="92"/>
      <c r="Q635" s="92"/>
      <c r="R635" s="92"/>
      <c r="S635" s="92"/>
      <c r="T635" s="93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T635" s="18" t="s">
        <v>200</v>
      </c>
      <c r="AU635" s="18" t="s">
        <v>212</v>
      </c>
    </row>
    <row r="636" s="13" customFormat="1">
      <c r="A636" s="13"/>
      <c r="B636" s="252"/>
      <c r="C636" s="253"/>
      <c r="D636" s="248" t="s">
        <v>201</v>
      </c>
      <c r="E636" s="254" t="s">
        <v>1</v>
      </c>
      <c r="F636" s="255" t="s">
        <v>2971</v>
      </c>
      <c r="G636" s="253"/>
      <c r="H636" s="254" t="s">
        <v>1</v>
      </c>
      <c r="I636" s="256"/>
      <c r="J636" s="253"/>
      <c r="K636" s="253"/>
      <c r="L636" s="257"/>
      <c r="M636" s="258"/>
      <c r="N636" s="259"/>
      <c r="O636" s="259"/>
      <c r="P636" s="259"/>
      <c r="Q636" s="259"/>
      <c r="R636" s="259"/>
      <c r="S636" s="259"/>
      <c r="T636" s="260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61" t="s">
        <v>201</v>
      </c>
      <c r="AU636" s="261" t="s">
        <v>212</v>
      </c>
      <c r="AV636" s="13" t="s">
        <v>81</v>
      </c>
      <c r="AW636" s="13" t="s">
        <v>30</v>
      </c>
      <c r="AX636" s="13" t="s">
        <v>73</v>
      </c>
      <c r="AY636" s="261" t="s">
        <v>191</v>
      </c>
    </row>
    <row r="637" s="13" customFormat="1">
      <c r="A637" s="13"/>
      <c r="B637" s="252"/>
      <c r="C637" s="253"/>
      <c r="D637" s="248" t="s">
        <v>201</v>
      </c>
      <c r="E637" s="254" t="s">
        <v>1</v>
      </c>
      <c r="F637" s="255" t="s">
        <v>2972</v>
      </c>
      <c r="G637" s="253"/>
      <c r="H637" s="254" t="s">
        <v>1</v>
      </c>
      <c r="I637" s="256"/>
      <c r="J637" s="253"/>
      <c r="K637" s="253"/>
      <c r="L637" s="257"/>
      <c r="M637" s="258"/>
      <c r="N637" s="259"/>
      <c r="O637" s="259"/>
      <c r="P637" s="259"/>
      <c r="Q637" s="259"/>
      <c r="R637" s="259"/>
      <c r="S637" s="259"/>
      <c r="T637" s="260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1" t="s">
        <v>201</v>
      </c>
      <c r="AU637" s="261" t="s">
        <v>212</v>
      </c>
      <c r="AV637" s="13" t="s">
        <v>81</v>
      </c>
      <c r="AW637" s="13" t="s">
        <v>30</v>
      </c>
      <c r="AX637" s="13" t="s">
        <v>73</v>
      </c>
      <c r="AY637" s="261" t="s">
        <v>191</v>
      </c>
    </row>
    <row r="638" s="13" customFormat="1">
      <c r="A638" s="13"/>
      <c r="B638" s="252"/>
      <c r="C638" s="253"/>
      <c r="D638" s="248" t="s">
        <v>201</v>
      </c>
      <c r="E638" s="254" t="s">
        <v>1</v>
      </c>
      <c r="F638" s="255" t="s">
        <v>2973</v>
      </c>
      <c r="G638" s="253"/>
      <c r="H638" s="254" t="s">
        <v>1</v>
      </c>
      <c r="I638" s="256"/>
      <c r="J638" s="253"/>
      <c r="K638" s="253"/>
      <c r="L638" s="257"/>
      <c r="M638" s="258"/>
      <c r="N638" s="259"/>
      <c r="O638" s="259"/>
      <c r="P638" s="259"/>
      <c r="Q638" s="259"/>
      <c r="R638" s="259"/>
      <c r="S638" s="259"/>
      <c r="T638" s="260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61" t="s">
        <v>201</v>
      </c>
      <c r="AU638" s="261" t="s">
        <v>212</v>
      </c>
      <c r="AV638" s="13" t="s">
        <v>81</v>
      </c>
      <c r="AW638" s="13" t="s">
        <v>30</v>
      </c>
      <c r="AX638" s="13" t="s">
        <v>73</v>
      </c>
      <c r="AY638" s="261" t="s">
        <v>191</v>
      </c>
    </row>
    <row r="639" s="14" customFormat="1">
      <c r="A639" s="14"/>
      <c r="B639" s="262"/>
      <c r="C639" s="263"/>
      <c r="D639" s="248" t="s">
        <v>201</v>
      </c>
      <c r="E639" s="264" t="s">
        <v>1</v>
      </c>
      <c r="F639" s="265" t="s">
        <v>3587</v>
      </c>
      <c r="G639" s="263"/>
      <c r="H639" s="266">
        <v>1.1499999999999999</v>
      </c>
      <c r="I639" s="267"/>
      <c r="J639" s="263"/>
      <c r="K639" s="263"/>
      <c r="L639" s="268"/>
      <c r="M639" s="269"/>
      <c r="N639" s="270"/>
      <c r="O639" s="270"/>
      <c r="P639" s="270"/>
      <c r="Q639" s="270"/>
      <c r="R639" s="270"/>
      <c r="S639" s="270"/>
      <c r="T639" s="271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72" t="s">
        <v>201</v>
      </c>
      <c r="AU639" s="272" t="s">
        <v>212</v>
      </c>
      <c r="AV639" s="14" t="s">
        <v>83</v>
      </c>
      <c r="AW639" s="14" t="s">
        <v>30</v>
      </c>
      <c r="AX639" s="14" t="s">
        <v>73</v>
      </c>
      <c r="AY639" s="272" t="s">
        <v>191</v>
      </c>
    </row>
    <row r="640" s="15" customFormat="1">
      <c r="A640" s="15"/>
      <c r="B640" s="273"/>
      <c r="C640" s="274"/>
      <c r="D640" s="248" t="s">
        <v>201</v>
      </c>
      <c r="E640" s="275" t="s">
        <v>1</v>
      </c>
      <c r="F640" s="276" t="s">
        <v>205</v>
      </c>
      <c r="G640" s="274"/>
      <c r="H640" s="277">
        <v>1.1499999999999999</v>
      </c>
      <c r="I640" s="278"/>
      <c r="J640" s="274"/>
      <c r="K640" s="274"/>
      <c r="L640" s="279"/>
      <c r="M640" s="280"/>
      <c r="N640" s="281"/>
      <c r="O640" s="281"/>
      <c r="P640" s="281"/>
      <c r="Q640" s="281"/>
      <c r="R640" s="281"/>
      <c r="S640" s="281"/>
      <c r="T640" s="282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83" t="s">
        <v>201</v>
      </c>
      <c r="AU640" s="283" t="s">
        <v>212</v>
      </c>
      <c r="AV640" s="15" t="s">
        <v>198</v>
      </c>
      <c r="AW640" s="15" t="s">
        <v>30</v>
      </c>
      <c r="AX640" s="15" t="s">
        <v>81</v>
      </c>
      <c r="AY640" s="283" t="s">
        <v>191</v>
      </c>
    </row>
    <row r="641" s="2" customFormat="1" ht="21.75" customHeight="1">
      <c r="A641" s="39"/>
      <c r="B641" s="40"/>
      <c r="C641" s="236" t="s">
        <v>782</v>
      </c>
      <c r="D641" s="236" t="s">
        <v>194</v>
      </c>
      <c r="E641" s="237" t="s">
        <v>3589</v>
      </c>
      <c r="F641" s="238" t="s">
        <v>3590</v>
      </c>
      <c r="G641" s="239" t="s">
        <v>197</v>
      </c>
      <c r="H641" s="240">
        <v>955.53999999999996</v>
      </c>
      <c r="I641" s="241"/>
      <c r="J641" s="240">
        <f>ROUND(I641*H641,2)</f>
        <v>0</v>
      </c>
      <c r="K641" s="238" t="s">
        <v>275</v>
      </c>
      <c r="L641" s="45"/>
      <c r="M641" s="242" t="s">
        <v>1</v>
      </c>
      <c r="N641" s="243" t="s">
        <v>38</v>
      </c>
      <c r="O641" s="92"/>
      <c r="P641" s="244">
        <f>O641*H641</f>
        <v>0</v>
      </c>
      <c r="Q641" s="244">
        <v>0.084250000000000005</v>
      </c>
      <c r="R641" s="244">
        <f>Q641*H641</f>
        <v>80.504244999999997</v>
      </c>
      <c r="S641" s="244">
        <v>0</v>
      </c>
      <c r="T641" s="245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46" t="s">
        <v>198</v>
      </c>
      <c r="AT641" s="246" t="s">
        <v>194</v>
      </c>
      <c r="AU641" s="246" t="s">
        <v>212</v>
      </c>
      <c r="AY641" s="18" t="s">
        <v>191</v>
      </c>
      <c r="BE641" s="247">
        <f>IF(N641="základní",J641,0)</f>
        <v>0</v>
      </c>
      <c r="BF641" s="247">
        <f>IF(N641="snížená",J641,0)</f>
        <v>0</v>
      </c>
      <c r="BG641" s="247">
        <f>IF(N641="zákl. přenesená",J641,0)</f>
        <v>0</v>
      </c>
      <c r="BH641" s="247">
        <f>IF(N641="sníž. přenesená",J641,0)</f>
        <v>0</v>
      </c>
      <c r="BI641" s="247">
        <f>IF(N641="nulová",J641,0)</f>
        <v>0</v>
      </c>
      <c r="BJ641" s="18" t="s">
        <v>81</v>
      </c>
      <c r="BK641" s="247">
        <f>ROUND(I641*H641,2)</f>
        <v>0</v>
      </c>
      <c r="BL641" s="18" t="s">
        <v>198</v>
      </c>
      <c r="BM641" s="246" t="s">
        <v>3591</v>
      </c>
    </row>
    <row r="642" s="2" customFormat="1">
      <c r="A642" s="39"/>
      <c r="B642" s="40"/>
      <c r="C642" s="41"/>
      <c r="D642" s="248" t="s">
        <v>200</v>
      </c>
      <c r="E642" s="41"/>
      <c r="F642" s="249" t="s">
        <v>3590</v>
      </c>
      <c r="G642" s="41"/>
      <c r="H642" s="41"/>
      <c r="I642" s="145"/>
      <c r="J642" s="41"/>
      <c r="K642" s="41"/>
      <c r="L642" s="45"/>
      <c r="M642" s="250"/>
      <c r="N642" s="251"/>
      <c r="O642" s="92"/>
      <c r="P642" s="92"/>
      <c r="Q642" s="92"/>
      <c r="R642" s="92"/>
      <c r="S642" s="92"/>
      <c r="T642" s="93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T642" s="18" t="s">
        <v>200</v>
      </c>
      <c r="AU642" s="18" t="s">
        <v>212</v>
      </c>
    </row>
    <row r="643" s="13" customFormat="1">
      <c r="A643" s="13"/>
      <c r="B643" s="252"/>
      <c r="C643" s="253"/>
      <c r="D643" s="248" t="s">
        <v>201</v>
      </c>
      <c r="E643" s="254" t="s">
        <v>1</v>
      </c>
      <c r="F643" s="255" t="s">
        <v>3592</v>
      </c>
      <c r="G643" s="253"/>
      <c r="H643" s="254" t="s">
        <v>1</v>
      </c>
      <c r="I643" s="256"/>
      <c r="J643" s="253"/>
      <c r="K643" s="253"/>
      <c r="L643" s="257"/>
      <c r="M643" s="258"/>
      <c r="N643" s="259"/>
      <c r="O643" s="259"/>
      <c r="P643" s="259"/>
      <c r="Q643" s="259"/>
      <c r="R643" s="259"/>
      <c r="S643" s="259"/>
      <c r="T643" s="260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61" t="s">
        <v>201</v>
      </c>
      <c r="AU643" s="261" t="s">
        <v>212</v>
      </c>
      <c r="AV643" s="13" t="s">
        <v>81</v>
      </c>
      <c r="AW643" s="13" t="s">
        <v>30</v>
      </c>
      <c r="AX643" s="13" t="s">
        <v>73</v>
      </c>
      <c r="AY643" s="261" t="s">
        <v>191</v>
      </c>
    </row>
    <row r="644" s="13" customFormat="1">
      <c r="A644" s="13"/>
      <c r="B644" s="252"/>
      <c r="C644" s="253"/>
      <c r="D644" s="248" t="s">
        <v>201</v>
      </c>
      <c r="E644" s="254" t="s">
        <v>1</v>
      </c>
      <c r="F644" s="255" t="s">
        <v>3593</v>
      </c>
      <c r="G644" s="253"/>
      <c r="H644" s="254" t="s">
        <v>1</v>
      </c>
      <c r="I644" s="256"/>
      <c r="J644" s="253"/>
      <c r="K644" s="253"/>
      <c r="L644" s="257"/>
      <c r="M644" s="258"/>
      <c r="N644" s="259"/>
      <c r="O644" s="259"/>
      <c r="P644" s="259"/>
      <c r="Q644" s="259"/>
      <c r="R644" s="259"/>
      <c r="S644" s="259"/>
      <c r="T644" s="260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61" t="s">
        <v>201</v>
      </c>
      <c r="AU644" s="261" t="s">
        <v>212</v>
      </c>
      <c r="AV644" s="13" t="s">
        <v>81</v>
      </c>
      <c r="AW644" s="13" t="s">
        <v>30</v>
      </c>
      <c r="AX644" s="13" t="s">
        <v>73</v>
      </c>
      <c r="AY644" s="261" t="s">
        <v>191</v>
      </c>
    </row>
    <row r="645" s="14" customFormat="1">
      <c r="A645" s="14"/>
      <c r="B645" s="262"/>
      <c r="C645" s="263"/>
      <c r="D645" s="248" t="s">
        <v>201</v>
      </c>
      <c r="E645" s="264" t="s">
        <v>1</v>
      </c>
      <c r="F645" s="265" t="s">
        <v>3594</v>
      </c>
      <c r="G645" s="263"/>
      <c r="H645" s="266">
        <v>585.5</v>
      </c>
      <c r="I645" s="267"/>
      <c r="J645" s="263"/>
      <c r="K645" s="263"/>
      <c r="L645" s="268"/>
      <c r="M645" s="269"/>
      <c r="N645" s="270"/>
      <c r="O645" s="270"/>
      <c r="P645" s="270"/>
      <c r="Q645" s="270"/>
      <c r="R645" s="270"/>
      <c r="S645" s="270"/>
      <c r="T645" s="271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72" t="s">
        <v>201</v>
      </c>
      <c r="AU645" s="272" t="s">
        <v>212</v>
      </c>
      <c r="AV645" s="14" t="s">
        <v>83</v>
      </c>
      <c r="AW645" s="14" t="s">
        <v>30</v>
      </c>
      <c r="AX645" s="14" t="s">
        <v>73</v>
      </c>
      <c r="AY645" s="272" t="s">
        <v>191</v>
      </c>
    </row>
    <row r="646" s="13" customFormat="1">
      <c r="A646" s="13"/>
      <c r="B646" s="252"/>
      <c r="C646" s="253"/>
      <c r="D646" s="248" t="s">
        <v>201</v>
      </c>
      <c r="E646" s="254" t="s">
        <v>1</v>
      </c>
      <c r="F646" s="255" t="s">
        <v>3595</v>
      </c>
      <c r="G646" s="253"/>
      <c r="H646" s="254" t="s">
        <v>1</v>
      </c>
      <c r="I646" s="256"/>
      <c r="J646" s="253"/>
      <c r="K646" s="253"/>
      <c r="L646" s="257"/>
      <c r="M646" s="258"/>
      <c r="N646" s="259"/>
      <c r="O646" s="259"/>
      <c r="P646" s="259"/>
      <c r="Q646" s="259"/>
      <c r="R646" s="259"/>
      <c r="S646" s="259"/>
      <c r="T646" s="260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61" t="s">
        <v>201</v>
      </c>
      <c r="AU646" s="261" t="s">
        <v>212</v>
      </c>
      <c r="AV646" s="13" t="s">
        <v>81</v>
      </c>
      <c r="AW646" s="13" t="s">
        <v>30</v>
      </c>
      <c r="AX646" s="13" t="s">
        <v>73</v>
      </c>
      <c r="AY646" s="261" t="s">
        <v>191</v>
      </c>
    </row>
    <row r="647" s="14" customFormat="1">
      <c r="A647" s="14"/>
      <c r="B647" s="262"/>
      <c r="C647" s="263"/>
      <c r="D647" s="248" t="s">
        <v>201</v>
      </c>
      <c r="E647" s="264" t="s">
        <v>1</v>
      </c>
      <c r="F647" s="265" t="s">
        <v>3596</v>
      </c>
      <c r="G647" s="263"/>
      <c r="H647" s="266">
        <v>283.10000000000002</v>
      </c>
      <c r="I647" s="267"/>
      <c r="J647" s="263"/>
      <c r="K647" s="263"/>
      <c r="L647" s="268"/>
      <c r="M647" s="269"/>
      <c r="N647" s="270"/>
      <c r="O647" s="270"/>
      <c r="P647" s="270"/>
      <c r="Q647" s="270"/>
      <c r="R647" s="270"/>
      <c r="S647" s="270"/>
      <c r="T647" s="271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72" t="s">
        <v>201</v>
      </c>
      <c r="AU647" s="272" t="s">
        <v>212</v>
      </c>
      <c r="AV647" s="14" t="s">
        <v>83</v>
      </c>
      <c r="AW647" s="14" t="s">
        <v>30</v>
      </c>
      <c r="AX647" s="14" t="s">
        <v>73</v>
      </c>
      <c r="AY647" s="272" t="s">
        <v>191</v>
      </c>
    </row>
    <row r="648" s="13" customFormat="1">
      <c r="A648" s="13"/>
      <c r="B648" s="252"/>
      <c r="C648" s="253"/>
      <c r="D648" s="248" t="s">
        <v>201</v>
      </c>
      <c r="E648" s="254" t="s">
        <v>1</v>
      </c>
      <c r="F648" s="255" t="s">
        <v>3597</v>
      </c>
      <c r="G648" s="253"/>
      <c r="H648" s="254" t="s">
        <v>1</v>
      </c>
      <c r="I648" s="256"/>
      <c r="J648" s="253"/>
      <c r="K648" s="253"/>
      <c r="L648" s="257"/>
      <c r="M648" s="258"/>
      <c r="N648" s="259"/>
      <c r="O648" s="259"/>
      <c r="P648" s="259"/>
      <c r="Q648" s="259"/>
      <c r="R648" s="259"/>
      <c r="S648" s="259"/>
      <c r="T648" s="260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61" t="s">
        <v>201</v>
      </c>
      <c r="AU648" s="261" t="s">
        <v>212</v>
      </c>
      <c r="AV648" s="13" t="s">
        <v>81</v>
      </c>
      <c r="AW648" s="13" t="s">
        <v>30</v>
      </c>
      <c r="AX648" s="13" t="s">
        <v>73</v>
      </c>
      <c r="AY648" s="261" t="s">
        <v>191</v>
      </c>
    </row>
    <row r="649" s="14" customFormat="1">
      <c r="A649" s="14"/>
      <c r="B649" s="262"/>
      <c r="C649" s="263"/>
      <c r="D649" s="248" t="s">
        <v>201</v>
      </c>
      <c r="E649" s="264" t="s">
        <v>1</v>
      </c>
      <c r="F649" s="265" t="s">
        <v>742</v>
      </c>
      <c r="G649" s="263"/>
      <c r="H649" s="266">
        <v>73</v>
      </c>
      <c r="I649" s="267"/>
      <c r="J649" s="263"/>
      <c r="K649" s="263"/>
      <c r="L649" s="268"/>
      <c r="M649" s="269"/>
      <c r="N649" s="270"/>
      <c r="O649" s="270"/>
      <c r="P649" s="270"/>
      <c r="Q649" s="270"/>
      <c r="R649" s="270"/>
      <c r="S649" s="270"/>
      <c r="T649" s="271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72" t="s">
        <v>201</v>
      </c>
      <c r="AU649" s="272" t="s">
        <v>212</v>
      </c>
      <c r="AV649" s="14" t="s">
        <v>83</v>
      </c>
      <c r="AW649" s="14" t="s">
        <v>30</v>
      </c>
      <c r="AX649" s="14" t="s">
        <v>73</v>
      </c>
      <c r="AY649" s="272" t="s">
        <v>191</v>
      </c>
    </row>
    <row r="650" s="13" customFormat="1">
      <c r="A650" s="13"/>
      <c r="B650" s="252"/>
      <c r="C650" s="253"/>
      <c r="D650" s="248" t="s">
        <v>201</v>
      </c>
      <c r="E650" s="254" t="s">
        <v>1</v>
      </c>
      <c r="F650" s="255" t="s">
        <v>3598</v>
      </c>
      <c r="G650" s="253"/>
      <c r="H650" s="254" t="s">
        <v>1</v>
      </c>
      <c r="I650" s="256"/>
      <c r="J650" s="253"/>
      <c r="K650" s="253"/>
      <c r="L650" s="257"/>
      <c r="M650" s="258"/>
      <c r="N650" s="259"/>
      <c r="O650" s="259"/>
      <c r="P650" s="259"/>
      <c r="Q650" s="259"/>
      <c r="R650" s="259"/>
      <c r="S650" s="259"/>
      <c r="T650" s="260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61" t="s">
        <v>201</v>
      </c>
      <c r="AU650" s="261" t="s">
        <v>212</v>
      </c>
      <c r="AV650" s="13" t="s">
        <v>81</v>
      </c>
      <c r="AW650" s="13" t="s">
        <v>30</v>
      </c>
      <c r="AX650" s="13" t="s">
        <v>73</v>
      </c>
      <c r="AY650" s="261" t="s">
        <v>191</v>
      </c>
    </row>
    <row r="651" s="14" customFormat="1">
      <c r="A651" s="14"/>
      <c r="B651" s="262"/>
      <c r="C651" s="263"/>
      <c r="D651" s="248" t="s">
        <v>201</v>
      </c>
      <c r="E651" s="264" t="s">
        <v>1</v>
      </c>
      <c r="F651" s="265" t="s">
        <v>3599</v>
      </c>
      <c r="G651" s="263"/>
      <c r="H651" s="266">
        <v>13.94</v>
      </c>
      <c r="I651" s="267"/>
      <c r="J651" s="263"/>
      <c r="K651" s="263"/>
      <c r="L651" s="268"/>
      <c r="M651" s="269"/>
      <c r="N651" s="270"/>
      <c r="O651" s="270"/>
      <c r="P651" s="270"/>
      <c r="Q651" s="270"/>
      <c r="R651" s="270"/>
      <c r="S651" s="270"/>
      <c r="T651" s="271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72" t="s">
        <v>201</v>
      </c>
      <c r="AU651" s="272" t="s">
        <v>212</v>
      </c>
      <c r="AV651" s="14" t="s">
        <v>83</v>
      </c>
      <c r="AW651" s="14" t="s">
        <v>30</v>
      </c>
      <c r="AX651" s="14" t="s">
        <v>73</v>
      </c>
      <c r="AY651" s="272" t="s">
        <v>191</v>
      </c>
    </row>
    <row r="652" s="15" customFormat="1">
      <c r="A652" s="15"/>
      <c r="B652" s="273"/>
      <c r="C652" s="274"/>
      <c r="D652" s="248" t="s">
        <v>201</v>
      </c>
      <c r="E652" s="275" t="s">
        <v>1</v>
      </c>
      <c r="F652" s="276" t="s">
        <v>205</v>
      </c>
      <c r="G652" s="274"/>
      <c r="H652" s="277">
        <v>955.54000000000008</v>
      </c>
      <c r="I652" s="278"/>
      <c r="J652" s="274"/>
      <c r="K652" s="274"/>
      <c r="L652" s="279"/>
      <c r="M652" s="280"/>
      <c r="N652" s="281"/>
      <c r="O652" s="281"/>
      <c r="P652" s="281"/>
      <c r="Q652" s="281"/>
      <c r="R652" s="281"/>
      <c r="S652" s="281"/>
      <c r="T652" s="282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83" t="s">
        <v>201</v>
      </c>
      <c r="AU652" s="283" t="s">
        <v>212</v>
      </c>
      <c r="AV652" s="15" t="s">
        <v>198</v>
      </c>
      <c r="AW652" s="15" t="s">
        <v>30</v>
      </c>
      <c r="AX652" s="15" t="s">
        <v>81</v>
      </c>
      <c r="AY652" s="283" t="s">
        <v>191</v>
      </c>
    </row>
    <row r="653" s="2" customFormat="1" ht="21.75" customHeight="1">
      <c r="A653" s="39"/>
      <c r="B653" s="40"/>
      <c r="C653" s="236" t="s">
        <v>789</v>
      </c>
      <c r="D653" s="236" t="s">
        <v>194</v>
      </c>
      <c r="E653" s="237" t="s">
        <v>3600</v>
      </c>
      <c r="F653" s="238" t="s">
        <v>3601</v>
      </c>
      <c r="G653" s="239" t="s">
        <v>197</v>
      </c>
      <c r="H653" s="240">
        <v>10.9</v>
      </c>
      <c r="I653" s="241"/>
      <c r="J653" s="240">
        <f>ROUND(I653*H653,2)</f>
        <v>0</v>
      </c>
      <c r="K653" s="238" t="s">
        <v>275</v>
      </c>
      <c r="L653" s="45"/>
      <c r="M653" s="242" t="s">
        <v>1</v>
      </c>
      <c r="N653" s="243" t="s">
        <v>38</v>
      </c>
      <c r="O653" s="92"/>
      <c r="P653" s="244">
        <f>O653*H653</f>
        <v>0</v>
      </c>
      <c r="Q653" s="244">
        <v>0.10362</v>
      </c>
      <c r="R653" s="244">
        <f>Q653*H653</f>
        <v>1.1294580000000001</v>
      </c>
      <c r="S653" s="244">
        <v>0</v>
      </c>
      <c r="T653" s="245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46" t="s">
        <v>198</v>
      </c>
      <c r="AT653" s="246" t="s">
        <v>194</v>
      </c>
      <c r="AU653" s="246" t="s">
        <v>212</v>
      </c>
      <c r="AY653" s="18" t="s">
        <v>191</v>
      </c>
      <c r="BE653" s="247">
        <f>IF(N653="základní",J653,0)</f>
        <v>0</v>
      </c>
      <c r="BF653" s="247">
        <f>IF(N653="snížená",J653,0)</f>
        <v>0</v>
      </c>
      <c r="BG653" s="247">
        <f>IF(N653="zákl. přenesená",J653,0)</f>
        <v>0</v>
      </c>
      <c r="BH653" s="247">
        <f>IF(N653="sníž. přenesená",J653,0)</f>
        <v>0</v>
      </c>
      <c r="BI653" s="247">
        <f>IF(N653="nulová",J653,0)</f>
        <v>0</v>
      </c>
      <c r="BJ653" s="18" t="s">
        <v>81</v>
      </c>
      <c r="BK653" s="247">
        <f>ROUND(I653*H653,2)</f>
        <v>0</v>
      </c>
      <c r="BL653" s="18" t="s">
        <v>198</v>
      </c>
      <c r="BM653" s="246" t="s">
        <v>3602</v>
      </c>
    </row>
    <row r="654" s="2" customFormat="1">
      <c r="A654" s="39"/>
      <c r="B654" s="40"/>
      <c r="C654" s="41"/>
      <c r="D654" s="248" t="s">
        <v>200</v>
      </c>
      <c r="E654" s="41"/>
      <c r="F654" s="249" t="s">
        <v>3601</v>
      </c>
      <c r="G654" s="41"/>
      <c r="H654" s="41"/>
      <c r="I654" s="145"/>
      <c r="J654" s="41"/>
      <c r="K654" s="41"/>
      <c r="L654" s="45"/>
      <c r="M654" s="250"/>
      <c r="N654" s="251"/>
      <c r="O654" s="92"/>
      <c r="P654" s="92"/>
      <c r="Q654" s="92"/>
      <c r="R654" s="92"/>
      <c r="S654" s="92"/>
      <c r="T654" s="93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T654" s="18" t="s">
        <v>200</v>
      </c>
      <c r="AU654" s="18" t="s">
        <v>212</v>
      </c>
    </row>
    <row r="655" s="13" customFormat="1">
      <c r="A655" s="13"/>
      <c r="B655" s="252"/>
      <c r="C655" s="253"/>
      <c r="D655" s="248" t="s">
        <v>201</v>
      </c>
      <c r="E655" s="254" t="s">
        <v>1</v>
      </c>
      <c r="F655" s="255" t="s">
        <v>3592</v>
      </c>
      <c r="G655" s="253"/>
      <c r="H655" s="254" t="s">
        <v>1</v>
      </c>
      <c r="I655" s="256"/>
      <c r="J655" s="253"/>
      <c r="K655" s="253"/>
      <c r="L655" s="257"/>
      <c r="M655" s="258"/>
      <c r="N655" s="259"/>
      <c r="O655" s="259"/>
      <c r="P655" s="259"/>
      <c r="Q655" s="259"/>
      <c r="R655" s="259"/>
      <c r="S655" s="259"/>
      <c r="T655" s="260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1" t="s">
        <v>201</v>
      </c>
      <c r="AU655" s="261" t="s">
        <v>212</v>
      </c>
      <c r="AV655" s="13" t="s">
        <v>81</v>
      </c>
      <c r="AW655" s="13" t="s">
        <v>30</v>
      </c>
      <c r="AX655" s="13" t="s">
        <v>73</v>
      </c>
      <c r="AY655" s="261" t="s">
        <v>191</v>
      </c>
    </row>
    <row r="656" s="13" customFormat="1">
      <c r="A656" s="13"/>
      <c r="B656" s="252"/>
      <c r="C656" s="253"/>
      <c r="D656" s="248" t="s">
        <v>201</v>
      </c>
      <c r="E656" s="254" t="s">
        <v>1</v>
      </c>
      <c r="F656" s="255" t="s">
        <v>3603</v>
      </c>
      <c r="G656" s="253"/>
      <c r="H656" s="254" t="s">
        <v>1</v>
      </c>
      <c r="I656" s="256"/>
      <c r="J656" s="253"/>
      <c r="K656" s="253"/>
      <c r="L656" s="257"/>
      <c r="M656" s="258"/>
      <c r="N656" s="259"/>
      <c r="O656" s="259"/>
      <c r="P656" s="259"/>
      <c r="Q656" s="259"/>
      <c r="R656" s="259"/>
      <c r="S656" s="259"/>
      <c r="T656" s="260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1" t="s">
        <v>201</v>
      </c>
      <c r="AU656" s="261" t="s">
        <v>212</v>
      </c>
      <c r="AV656" s="13" t="s">
        <v>81</v>
      </c>
      <c r="AW656" s="13" t="s">
        <v>30</v>
      </c>
      <c r="AX656" s="13" t="s">
        <v>73</v>
      </c>
      <c r="AY656" s="261" t="s">
        <v>191</v>
      </c>
    </row>
    <row r="657" s="14" customFormat="1">
      <c r="A657" s="14"/>
      <c r="B657" s="262"/>
      <c r="C657" s="263"/>
      <c r="D657" s="248" t="s">
        <v>201</v>
      </c>
      <c r="E657" s="264" t="s">
        <v>1</v>
      </c>
      <c r="F657" s="265" t="s">
        <v>3604</v>
      </c>
      <c r="G657" s="263"/>
      <c r="H657" s="266">
        <v>10.9</v>
      </c>
      <c r="I657" s="267"/>
      <c r="J657" s="263"/>
      <c r="K657" s="263"/>
      <c r="L657" s="268"/>
      <c r="M657" s="269"/>
      <c r="N657" s="270"/>
      <c r="O657" s="270"/>
      <c r="P657" s="270"/>
      <c r="Q657" s="270"/>
      <c r="R657" s="270"/>
      <c r="S657" s="270"/>
      <c r="T657" s="271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72" t="s">
        <v>201</v>
      </c>
      <c r="AU657" s="272" t="s">
        <v>212</v>
      </c>
      <c r="AV657" s="14" t="s">
        <v>83</v>
      </c>
      <c r="AW657" s="14" t="s">
        <v>30</v>
      </c>
      <c r="AX657" s="14" t="s">
        <v>73</v>
      </c>
      <c r="AY657" s="272" t="s">
        <v>191</v>
      </c>
    </row>
    <row r="658" s="15" customFormat="1">
      <c r="A658" s="15"/>
      <c r="B658" s="273"/>
      <c r="C658" s="274"/>
      <c r="D658" s="248" t="s">
        <v>201</v>
      </c>
      <c r="E658" s="275" t="s">
        <v>1</v>
      </c>
      <c r="F658" s="276" t="s">
        <v>205</v>
      </c>
      <c r="G658" s="274"/>
      <c r="H658" s="277">
        <v>10.9</v>
      </c>
      <c r="I658" s="278"/>
      <c r="J658" s="274"/>
      <c r="K658" s="274"/>
      <c r="L658" s="279"/>
      <c r="M658" s="280"/>
      <c r="N658" s="281"/>
      <c r="O658" s="281"/>
      <c r="P658" s="281"/>
      <c r="Q658" s="281"/>
      <c r="R658" s="281"/>
      <c r="S658" s="281"/>
      <c r="T658" s="282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83" t="s">
        <v>201</v>
      </c>
      <c r="AU658" s="283" t="s">
        <v>212</v>
      </c>
      <c r="AV658" s="15" t="s">
        <v>198</v>
      </c>
      <c r="AW658" s="15" t="s">
        <v>30</v>
      </c>
      <c r="AX658" s="15" t="s">
        <v>81</v>
      </c>
      <c r="AY658" s="283" t="s">
        <v>191</v>
      </c>
    </row>
    <row r="659" s="2" customFormat="1" ht="16.5" customHeight="1">
      <c r="A659" s="39"/>
      <c r="B659" s="40"/>
      <c r="C659" s="285" t="s">
        <v>797</v>
      </c>
      <c r="D659" s="285" t="s">
        <v>341</v>
      </c>
      <c r="E659" s="286" t="s">
        <v>982</v>
      </c>
      <c r="F659" s="287" t="s">
        <v>3605</v>
      </c>
      <c r="G659" s="288" t="s">
        <v>314</v>
      </c>
      <c r="H659" s="289">
        <v>29.699999999999999</v>
      </c>
      <c r="I659" s="290"/>
      <c r="J659" s="289">
        <f>ROUND(I659*H659,2)</f>
        <v>0</v>
      </c>
      <c r="K659" s="287" t="s">
        <v>1</v>
      </c>
      <c r="L659" s="291"/>
      <c r="M659" s="292" t="s">
        <v>1</v>
      </c>
      <c r="N659" s="293" t="s">
        <v>38</v>
      </c>
      <c r="O659" s="92"/>
      <c r="P659" s="244">
        <f>O659*H659</f>
        <v>0</v>
      </c>
      <c r="Q659" s="244">
        <v>0.14999999999999999</v>
      </c>
      <c r="R659" s="244">
        <f>Q659*H659</f>
        <v>4.4550000000000001</v>
      </c>
      <c r="S659" s="244">
        <v>0</v>
      </c>
      <c r="T659" s="245">
        <f>S659*H659</f>
        <v>0</v>
      </c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R659" s="246" t="s">
        <v>255</v>
      </c>
      <c r="AT659" s="246" t="s">
        <v>341</v>
      </c>
      <c r="AU659" s="246" t="s">
        <v>212</v>
      </c>
      <c r="AY659" s="18" t="s">
        <v>191</v>
      </c>
      <c r="BE659" s="247">
        <f>IF(N659="základní",J659,0)</f>
        <v>0</v>
      </c>
      <c r="BF659" s="247">
        <f>IF(N659="snížená",J659,0)</f>
        <v>0</v>
      </c>
      <c r="BG659" s="247">
        <f>IF(N659="zákl. přenesená",J659,0)</f>
        <v>0</v>
      </c>
      <c r="BH659" s="247">
        <f>IF(N659="sníž. přenesená",J659,0)</f>
        <v>0</v>
      </c>
      <c r="BI659" s="247">
        <f>IF(N659="nulová",J659,0)</f>
        <v>0</v>
      </c>
      <c r="BJ659" s="18" t="s">
        <v>81</v>
      </c>
      <c r="BK659" s="247">
        <f>ROUND(I659*H659,2)</f>
        <v>0</v>
      </c>
      <c r="BL659" s="18" t="s">
        <v>198</v>
      </c>
      <c r="BM659" s="246" t="s">
        <v>3606</v>
      </c>
    </row>
    <row r="660" s="2" customFormat="1">
      <c r="A660" s="39"/>
      <c r="B660" s="40"/>
      <c r="C660" s="41"/>
      <c r="D660" s="248" t="s">
        <v>200</v>
      </c>
      <c r="E660" s="41"/>
      <c r="F660" s="249" t="s">
        <v>3605</v>
      </c>
      <c r="G660" s="41"/>
      <c r="H660" s="41"/>
      <c r="I660" s="145"/>
      <c r="J660" s="41"/>
      <c r="K660" s="41"/>
      <c r="L660" s="45"/>
      <c r="M660" s="250"/>
      <c r="N660" s="251"/>
      <c r="O660" s="92"/>
      <c r="P660" s="92"/>
      <c r="Q660" s="92"/>
      <c r="R660" s="92"/>
      <c r="S660" s="92"/>
      <c r="T660" s="93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T660" s="18" t="s">
        <v>200</v>
      </c>
      <c r="AU660" s="18" t="s">
        <v>212</v>
      </c>
    </row>
    <row r="661" s="13" customFormat="1">
      <c r="A661" s="13"/>
      <c r="B661" s="252"/>
      <c r="C661" s="253"/>
      <c r="D661" s="248" t="s">
        <v>201</v>
      </c>
      <c r="E661" s="254" t="s">
        <v>1</v>
      </c>
      <c r="F661" s="255" t="s">
        <v>3607</v>
      </c>
      <c r="G661" s="253"/>
      <c r="H661" s="254" t="s">
        <v>1</v>
      </c>
      <c r="I661" s="256"/>
      <c r="J661" s="253"/>
      <c r="K661" s="253"/>
      <c r="L661" s="257"/>
      <c r="M661" s="258"/>
      <c r="N661" s="259"/>
      <c r="O661" s="259"/>
      <c r="P661" s="259"/>
      <c r="Q661" s="259"/>
      <c r="R661" s="259"/>
      <c r="S661" s="259"/>
      <c r="T661" s="260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61" t="s">
        <v>201</v>
      </c>
      <c r="AU661" s="261" t="s">
        <v>212</v>
      </c>
      <c r="AV661" s="13" t="s">
        <v>81</v>
      </c>
      <c r="AW661" s="13" t="s">
        <v>30</v>
      </c>
      <c r="AX661" s="13" t="s">
        <v>73</v>
      </c>
      <c r="AY661" s="261" t="s">
        <v>191</v>
      </c>
    </row>
    <row r="662" s="13" customFormat="1">
      <c r="A662" s="13"/>
      <c r="B662" s="252"/>
      <c r="C662" s="253"/>
      <c r="D662" s="248" t="s">
        <v>201</v>
      </c>
      <c r="E662" s="254" t="s">
        <v>1</v>
      </c>
      <c r="F662" s="255" t="s">
        <v>3608</v>
      </c>
      <c r="G662" s="253"/>
      <c r="H662" s="254" t="s">
        <v>1</v>
      </c>
      <c r="I662" s="256"/>
      <c r="J662" s="253"/>
      <c r="K662" s="253"/>
      <c r="L662" s="257"/>
      <c r="M662" s="258"/>
      <c r="N662" s="259"/>
      <c r="O662" s="259"/>
      <c r="P662" s="259"/>
      <c r="Q662" s="259"/>
      <c r="R662" s="259"/>
      <c r="S662" s="259"/>
      <c r="T662" s="260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1" t="s">
        <v>201</v>
      </c>
      <c r="AU662" s="261" t="s">
        <v>212</v>
      </c>
      <c r="AV662" s="13" t="s">
        <v>81</v>
      </c>
      <c r="AW662" s="13" t="s">
        <v>30</v>
      </c>
      <c r="AX662" s="13" t="s">
        <v>73</v>
      </c>
      <c r="AY662" s="261" t="s">
        <v>191</v>
      </c>
    </row>
    <row r="663" s="14" customFormat="1">
      <c r="A663" s="14"/>
      <c r="B663" s="262"/>
      <c r="C663" s="263"/>
      <c r="D663" s="248" t="s">
        <v>201</v>
      </c>
      <c r="E663" s="264" t="s">
        <v>1</v>
      </c>
      <c r="F663" s="265" t="s">
        <v>3609</v>
      </c>
      <c r="G663" s="263"/>
      <c r="H663" s="266">
        <v>29.699999999999999</v>
      </c>
      <c r="I663" s="267"/>
      <c r="J663" s="263"/>
      <c r="K663" s="263"/>
      <c r="L663" s="268"/>
      <c r="M663" s="269"/>
      <c r="N663" s="270"/>
      <c r="O663" s="270"/>
      <c r="P663" s="270"/>
      <c r="Q663" s="270"/>
      <c r="R663" s="270"/>
      <c r="S663" s="270"/>
      <c r="T663" s="271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72" t="s">
        <v>201</v>
      </c>
      <c r="AU663" s="272" t="s">
        <v>212</v>
      </c>
      <c r="AV663" s="14" t="s">
        <v>83</v>
      </c>
      <c r="AW663" s="14" t="s">
        <v>30</v>
      </c>
      <c r="AX663" s="14" t="s">
        <v>73</v>
      </c>
      <c r="AY663" s="272" t="s">
        <v>191</v>
      </c>
    </row>
    <row r="664" s="15" customFormat="1">
      <c r="A664" s="15"/>
      <c r="B664" s="273"/>
      <c r="C664" s="274"/>
      <c r="D664" s="248" t="s">
        <v>201</v>
      </c>
      <c r="E664" s="275" t="s">
        <v>1</v>
      </c>
      <c r="F664" s="276" t="s">
        <v>205</v>
      </c>
      <c r="G664" s="274"/>
      <c r="H664" s="277">
        <v>29.699999999999999</v>
      </c>
      <c r="I664" s="278"/>
      <c r="J664" s="274"/>
      <c r="K664" s="274"/>
      <c r="L664" s="279"/>
      <c r="M664" s="280"/>
      <c r="N664" s="281"/>
      <c r="O664" s="281"/>
      <c r="P664" s="281"/>
      <c r="Q664" s="281"/>
      <c r="R664" s="281"/>
      <c r="S664" s="281"/>
      <c r="T664" s="28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83" t="s">
        <v>201</v>
      </c>
      <c r="AU664" s="283" t="s">
        <v>212</v>
      </c>
      <c r="AV664" s="15" t="s">
        <v>198</v>
      </c>
      <c r="AW664" s="15" t="s">
        <v>30</v>
      </c>
      <c r="AX664" s="15" t="s">
        <v>81</v>
      </c>
      <c r="AY664" s="283" t="s">
        <v>191</v>
      </c>
    </row>
    <row r="665" s="2" customFormat="1" ht="21.75" customHeight="1">
      <c r="A665" s="39"/>
      <c r="B665" s="40"/>
      <c r="C665" s="236" t="s">
        <v>804</v>
      </c>
      <c r="D665" s="236" t="s">
        <v>194</v>
      </c>
      <c r="E665" s="237" t="s">
        <v>989</v>
      </c>
      <c r="F665" s="238" t="s">
        <v>990</v>
      </c>
      <c r="G665" s="239" t="s">
        <v>314</v>
      </c>
      <c r="H665" s="240">
        <v>18</v>
      </c>
      <c r="I665" s="241"/>
      <c r="J665" s="240">
        <f>ROUND(I665*H665,2)</f>
        <v>0</v>
      </c>
      <c r="K665" s="238" t="s">
        <v>1</v>
      </c>
      <c r="L665" s="45"/>
      <c r="M665" s="242" t="s">
        <v>1</v>
      </c>
      <c r="N665" s="243" t="s">
        <v>38</v>
      </c>
      <c r="O665" s="92"/>
      <c r="P665" s="244">
        <f>O665*H665</f>
        <v>0</v>
      </c>
      <c r="Q665" s="244">
        <v>0.15539952000000001</v>
      </c>
      <c r="R665" s="244">
        <f>Q665*H665</f>
        <v>2.7971913600000002</v>
      </c>
      <c r="S665" s="244">
        <v>0</v>
      </c>
      <c r="T665" s="245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46" t="s">
        <v>198</v>
      </c>
      <c r="AT665" s="246" t="s">
        <v>194</v>
      </c>
      <c r="AU665" s="246" t="s">
        <v>212</v>
      </c>
      <c r="AY665" s="18" t="s">
        <v>191</v>
      </c>
      <c r="BE665" s="247">
        <f>IF(N665="základní",J665,0)</f>
        <v>0</v>
      </c>
      <c r="BF665" s="247">
        <f>IF(N665="snížená",J665,0)</f>
        <v>0</v>
      </c>
      <c r="BG665" s="247">
        <f>IF(N665="zákl. přenesená",J665,0)</f>
        <v>0</v>
      </c>
      <c r="BH665" s="247">
        <f>IF(N665="sníž. přenesená",J665,0)</f>
        <v>0</v>
      </c>
      <c r="BI665" s="247">
        <f>IF(N665="nulová",J665,0)</f>
        <v>0</v>
      </c>
      <c r="BJ665" s="18" t="s">
        <v>81</v>
      </c>
      <c r="BK665" s="247">
        <f>ROUND(I665*H665,2)</f>
        <v>0</v>
      </c>
      <c r="BL665" s="18" t="s">
        <v>198</v>
      </c>
      <c r="BM665" s="246" t="s">
        <v>3610</v>
      </c>
    </row>
    <row r="666" s="2" customFormat="1">
      <c r="A666" s="39"/>
      <c r="B666" s="40"/>
      <c r="C666" s="41"/>
      <c r="D666" s="248" t="s">
        <v>200</v>
      </c>
      <c r="E666" s="41"/>
      <c r="F666" s="249" t="s">
        <v>990</v>
      </c>
      <c r="G666" s="41"/>
      <c r="H666" s="41"/>
      <c r="I666" s="145"/>
      <c r="J666" s="41"/>
      <c r="K666" s="41"/>
      <c r="L666" s="45"/>
      <c r="M666" s="250"/>
      <c r="N666" s="251"/>
      <c r="O666" s="92"/>
      <c r="P666" s="92"/>
      <c r="Q666" s="92"/>
      <c r="R666" s="92"/>
      <c r="S666" s="92"/>
      <c r="T666" s="93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200</v>
      </c>
      <c r="AU666" s="18" t="s">
        <v>212</v>
      </c>
    </row>
    <row r="667" s="13" customFormat="1">
      <c r="A667" s="13"/>
      <c r="B667" s="252"/>
      <c r="C667" s="253"/>
      <c r="D667" s="248" t="s">
        <v>201</v>
      </c>
      <c r="E667" s="254" t="s">
        <v>1</v>
      </c>
      <c r="F667" s="255" t="s">
        <v>3611</v>
      </c>
      <c r="G667" s="253"/>
      <c r="H667" s="254" t="s">
        <v>1</v>
      </c>
      <c r="I667" s="256"/>
      <c r="J667" s="253"/>
      <c r="K667" s="253"/>
      <c r="L667" s="257"/>
      <c r="M667" s="258"/>
      <c r="N667" s="259"/>
      <c r="O667" s="259"/>
      <c r="P667" s="259"/>
      <c r="Q667" s="259"/>
      <c r="R667" s="259"/>
      <c r="S667" s="259"/>
      <c r="T667" s="260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1" t="s">
        <v>201</v>
      </c>
      <c r="AU667" s="261" t="s">
        <v>212</v>
      </c>
      <c r="AV667" s="13" t="s">
        <v>81</v>
      </c>
      <c r="AW667" s="13" t="s">
        <v>30</v>
      </c>
      <c r="AX667" s="13" t="s">
        <v>73</v>
      </c>
      <c r="AY667" s="261" t="s">
        <v>191</v>
      </c>
    </row>
    <row r="668" s="14" customFormat="1">
      <c r="A668" s="14"/>
      <c r="B668" s="262"/>
      <c r="C668" s="263"/>
      <c r="D668" s="248" t="s">
        <v>201</v>
      </c>
      <c r="E668" s="264" t="s">
        <v>1</v>
      </c>
      <c r="F668" s="265" t="s">
        <v>3612</v>
      </c>
      <c r="G668" s="263"/>
      <c r="H668" s="266">
        <v>10.5</v>
      </c>
      <c r="I668" s="267"/>
      <c r="J668" s="263"/>
      <c r="K668" s="263"/>
      <c r="L668" s="268"/>
      <c r="M668" s="269"/>
      <c r="N668" s="270"/>
      <c r="O668" s="270"/>
      <c r="P668" s="270"/>
      <c r="Q668" s="270"/>
      <c r="R668" s="270"/>
      <c r="S668" s="270"/>
      <c r="T668" s="271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72" t="s">
        <v>201</v>
      </c>
      <c r="AU668" s="272" t="s">
        <v>212</v>
      </c>
      <c r="AV668" s="14" t="s">
        <v>83</v>
      </c>
      <c r="AW668" s="14" t="s">
        <v>30</v>
      </c>
      <c r="AX668" s="14" t="s">
        <v>73</v>
      </c>
      <c r="AY668" s="272" t="s">
        <v>191</v>
      </c>
    </row>
    <row r="669" s="13" customFormat="1">
      <c r="A669" s="13"/>
      <c r="B669" s="252"/>
      <c r="C669" s="253"/>
      <c r="D669" s="248" t="s">
        <v>201</v>
      </c>
      <c r="E669" s="254" t="s">
        <v>1</v>
      </c>
      <c r="F669" s="255" t="s">
        <v>3613</v>
      </c>
      <c r="G669" s="253"/>
      <c r="H669" s="254" t="s">
        <v>1</v>
      </c>
      <c r="I669" s="256"/>
      <c r="J669" s="253"/>
      <c r="K669" s="253"/>
      <c r="L669" s="257"/>
      <c r="M669" s="258"/>
      <c r="N669" s="259"/>
      <c r="O669" s="259"/>
      <c r="P669" s="259"/>
      <c r="Q669" s="259"/>
      <c r="R669" s="259"/>
      <c r="S669" s="259"/>
      <c r="T669" s="260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1" t="s">
        <v>201</v>
      </c>
      <c r="AU669" s="261" t="s">
        <v>212</v>
      </c>
      <c r="AV669" s="13" t="s">
        <v>81</v>
      </c>
      <c r="AW669" s="13" t="s">
        <v>30</v>
      </c>
      <c r="AX669" s="13" t="s">
        <v>73</v>
      </c>
      <c r="AY669" s="261" t="s">
        <v>191</v>
      </c>
    </row>
    <row r="670" s="14" customFormat="1">
      <c r="A670" s="14"/>
      <c r="B670" s="262"/>
      <c r="C670" s="263"/>
      <c r="D670" s="248" t="s">
        <v>201</v>
      </c>
      <c r="E670" s="264" t="s">
        <v>1</v>
      </c>
      <c r="F670" s="265" t="s">
        <v>3614</v>
      </c>
      <c r="G670" s="263"/>
      <c r="H670" s="266">
        <v>7.5</v>
      </c>
      <c r="I670" s="267"/>
      <c r="J670" s="263"/>
      <c r="K670" s="263"/>
      <c r="L670" s="268"/>
      <c r="M670" s="269"/>
      <c r="N670" s="270"/>
      <c r="O670" s="270"/>
      <c r="P670" s="270"/>
      <c r="Q670" s="270"/>
      <c r="R670" s="270"/>
      <c r="S670" s="270"/>
      <c r="T670" s="271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72" t="s">
        <v>201</v>
      </c>
      <c r="AU670" s="272" t="s">
        <v>212</v>
      </c>
      <c r="AV670" s="14" t="s">
        <v>83</v>
      </c>
      <c r="AW670" s="14" t="s">
        <v>30</v>
      </c>
      <c r="AX670" s="14" t="s">
        <v>73</v>
      </c>
      <c r="AY670" s="272" t="s">
        <v>191</v>
      </c>
    </row>
    <row r="671" s="15" customFormat="1">
      <c r="A671" s="15"/>
      <c r="B671" s="273"/>
      <c r="C671" s="274"/>
      <c r="D671" s="248" t="s">
        <v>201</v>
      </c>
      <c r="E671" s="275" t="s">
        <v>1</v>
      </c>
      <c r="F671" s="276" t="s">
        <v>205</v>
      </c>
      <c r="G671" s="274"/>
      <c r="H671" s="277">
        <v>18</v>
      </c>
      <c r="I671" s="278"/>
      <c r="J671" s="274"/>
      <c r="K671" s="274"/>
      <c r="L671" s="279"/>
      <c r="M671" s="280"/>
      <c r="N671" s="281"/>
      <c r="O671" s="281"/>
      <c r="P671" s="281"/>
      <c r="Q671" s="281"/>
      <c r="R671" s="281"/>
      <c r="S671" s="281"/>
      <c r="T671" s="282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83" t="s">
        <v>201</v>
      </c>
      <c r="AU671" s="283" t="s">
        <v>212</v>
      </c>
      <c r="AV671" s="15" t="s">
        <v>198</v>
      </c>
      <c r="AW671" s="15" t="s">
        <v>30</v>
      </c>
      <c r="AX671" s="15" t="s">
        <v>81</v>
      </c>
      <c r="AY671" s="283" t="s">
        <v>191</v>
      </c>
    </row>
    <row r="672" s="2" customFormat="1" ht="21.75" customHeight="1">
      <c r="A672" s="39"/>
      <c r="B672" s="40"/>
      <c r="C672" s="285" t="s">
        <v>809</v>
      </c>
      <c r="D672" s="285" t="s">
        <v>341</v>
      </c>
      <c r="E672" s="286" t="s">
        <v>2990</v>
      </c>
      <c r="F672" s="287" t="s">
        <v>2991</v>
      </c>
      <c r="G672" s="288" t="s">
        <v>314</v>
      </c>
      <c r="H672" s="289">
        <v>7.5</v>
      </c>
      <c r="I672" s="290"/>
      <c r="J672" s="289">
        <f>ROUND(I672*H672,2)</f>
        <v>0</v>
      </c>
      <c r="K672" s="287" t="s">
        <v>275</v>
      </c>
      <c r="L672" s="291"/>
      <c r="M672" s="292" t="s">
        <v>1</v>
      </c>
      <c r="N672" s="293" t="s">
        <v>38</v>
      </c>
      <c r="O672" s="92"/>
      <c r="P672" s="244">
        <f>O672*H672</f>
        <v>0</v>
      </c>
      <c r="Q672" s="244">
        <v>0.048300000000000003</v>
      </c>
      <c r="R672" s="244">
        <f>Q672*H672</f>
        <v>0.36225000000000002</v>
      </c>
      <c r="S672" s="244">
        <v>0</v>
      </c>
      <c r="T672" s="245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46" t="s">
        <v>255</v>
      </c>
      <c r="AT672" s="246" t="s">
        <v>341</v>
      </c>
      <c r="AU672" s="246" t="s">
        <v>212</v>
      </c>
      <c r="AY672" s="18" t="s">
        <v>191</v>
      </c>
      <c r="BE672" s="247">
        <f>IF(N672="základní",J672,0)</f>
        <v>0</v>
      </c>
      <c r="BF672" s="247">
        <f>IF(N672="snížená",J672,0)</f>
        <v>0</v>
      </c>
      <c r="BG672" s="247">
        <f>IF(N672="zákl. přenesená",J672,0)</f>
        <v>0</v>
      </c>
      <c r="BH672" s="247">
        <f>IF(N672="sníž. přenesená",J672,0)</f>
        <v>0</v>
      </c>
      <c r="BI672" s="247">
        <f>IF(N672="nulová",J672,0)</f>
        <v>0</v>
      </c>
      <c r="BJ672" s="18" t="s">
        <v>81</v>
      </c>
      <c r="BK672" s="247">
        <f>ROUND(I672*H672,2)</f>
        <v>0</v>
      </c>
      <c r="BL672" s="18" t="s">
        <v>198</v>
      </c>
      <c r="BM672" s="246" t="s">
        <v>3615</v>
      </c>
    </row>
    <row r="673" s="2" customFormat="1">
      <c r="A673" s="39"/>
      <c r="B673" s="40"/>
      <c r="C673" s="41"/>
      <c r="D673" s="248" t="s">
        <v>200</v>
      </c>
      <c r="E673" s="41"/>
      <c r="F673" s="249" t="s">
        <v>2991</v>
      </c>
      <c r="G673" s="41"/>
      <c r="H673" s="41"/>
      <c r="I673" s="145"/>
      <c r="J673" s="41"/>
      <c r="K673" s="41"/>
      <c r="L673" s="45"/>
      <c r="M673" s="250"/>
      <c r="N673" s="251"/>
      <c r="O673" s="92"/>
      <c r="P673" s="92"/>
      <c r="Q673" s="92"/>
      <c r="R673" s="92"/>
      <c r="S673" s="92"/>
      <c r="T673" s="93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200</v>
      </c>
      <c r="AU673" s="18" t="s">
        <v>212</v>
      </c>
    </row>
    <row r="674" s="13" customFormat="1">
      <c r="A674" s="13"/>
      <c r="B674" s="252"/>
      <c r="C674" s="253"/>
      <c r="D674" s="248" t="s">
        <v>201</v>
      </c>
      <c r="E674" s="254" t="s">
        <v>1</v>
      </c>
      <c r="F674" s="255" t="s">
        <v>3616</v>
      </c>
      <c r="G674" s="253"/>
      <c r="H674" s="254" t="s">
        <v>1</v>
      </c>
      <c r="I674" s="256"/>
      <c r="J674" s="253"/>
      <c r="K674" s="253"/>
      <c r="L674" s="257"/>
      <c r="M674" s="258"/>
      <c r="N674" s="259"/>
      <c r="O674" s="259"/>
      <c r="P674" s="259"/>
      <c r="Q674" s="259"/>
      <c r="R674" s="259"/>
      <c r="S674" s="259"/>
      <c r="T674" s="260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61" t="s">
        <v>201</v>
      </c>
      <c r="AU674" s="261" t="s">
        <v>212</v>
      </c>
      <c r="AV674" s="13" t="s">
        <v>81</v>
      </c>
      <c r="AW674" s="13" t="s">
        <v>30</v>
      </c>
      <c r="AX674" s="13" t="s">
        <v>73</v>
      </c>
      <c r="AY674" s="261" t="s">
        <v>191</v>
      </c>
    </row>
    <row r="675" s="13" customFormat="1">
      <c r="A675" s="13"/>
      <c r="B675" s="252"/>
      <c r="C675" s="253"/>
      <c r="D675" s="248" t="s">
        <v>201</v>
      </c>
      <c r="E675" s="254" t="s">
        <v>1</v>
      </c>
      <c r="F675" s="255" t="s">
        <v>3617</v>
      </c>
      <c r="G675" s="253"/>
      <c r="H675" s="254" t="s">
        <v>1</v>
      </c>
      <c r="I675" s="256"/>
      <c r="J675" s="253"/>
      <c r="K675" s="253"/>
      <c r="L675" s="257"/>
      <c r="M675" s="258"/>
      <c r="N675" s="259"/>
      <c r="O675" s="259"/>
      <c r="P675" s="259"/>
      <c r="Q675" s="259"/>
      <c r="R675" s="259"/>
      <c r="S675" s="259"/>
      <c r="T675" s="260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61" t="s">
        <v>201</v>
      </c>
      <c r="AU675" s="261" t="s">
        <v>212</v>
      </c>
      <c r="AV675" s="13" t="s">
        <v>81</v>
      </c>
      <c r="AW675" s="13" t="s">
        <v>30</v>
      </c>
      <c r="AX675" s="13" t="s">
        <v>73</v>
      </c>
      <c r="AY675" s="261" t="s">
        <v>191</v>
      </c>
    </row>
    <row r="676" s="14" customFormat="1">
      <c r="A676" s="14"/>
      <c r="B676" s="262"/>
      <c r="C676" s="263"/>
      <c r="D676" s="248" t="s">
        <v>201</v>
      </c>
      <c r="E676" s="264" t="s">
        <v>1</v>
      </c>
      <c r="F676" s="265" t="s">
        <v>3618</v>
      </c>
      <c r="G676" s="263"/>
      <c r="H676" s="266">
        <v>7.5</v>
      </c>
      <c r="I676" s="267"/>
      <c r="J676" s="263"/>
      <c r="K676" s="263"/>
      <c r="L676" s="268"/>
      <c r="M676" s="269"/>
      <c r="N676" s="270"/>
      <c r="O676" s="270"/>
      <c r="P676" s="270"/>
      <c r="Q676" s="270"/>
      <c r="R676" s="270"/>
      <c r="S676" s="270"/>
      <c r="T676" s="271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72" t="s">
        <v>201</v>
      </c>
      <c r="AU676" s="272" t="s">
        <v>212</v>
      </c>
      <c r="AV676" s="14" t="s">
        <v>83</v>
      </c>
      <c r="AW676" s="14" t="s">
        <v>30</v>
      </c>
      <c r="AX676" s="14" t="s">
        <v>73</v>
      </c>
      <c r="AY676" s="272" t="s">
        <v>191</v>
      </c>
    </row>
    <row r="677" s="15" customFormat="1">
      <c r="A677" s="15"/>
      <c r="B677" s="273"/>
      <c r="C677" s="274"/>
      <c r="D677" s="248" t="s">
        <v>201</v>
      </c>
      <c r="E677" s="275" t="s">
        <v>1</v>
      </c>
      <c r="F677" s="276" t="s">
        <v>205</v>
      </c>
      <c r="G677" s="274"/>
      <c r="H677" s="277">
        <v>7.5</v>
      </c>
      <c r="I677" s="278"/>
      <c r="J677" s="274"/>
      <c r="K677" s="274"/>
      <c r="L677" s="279"/>
      <c r="M677" s="280"/>
      <c r="N677" s="281"/>
      <c r="O677" s="281"/>
      <c r="P677" s="281"/>
      <c r="Q677" s="281"/>
      <c r="R677" s="281"/>
      <c r="S677" s="281"/>
      <c r="T677" s="282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83" t="s">
        <v>201</v>
      </c>
      <c r="AU677" s="283" t="s">
        <v>212</v>
      </c>
      <c r="AV677" s="15" t="s">
        <v>198</v>
      </c>
      <c r="AW677" s="15" t="s">
        <v>30</v>
      </c>
      <c r="AX677" s="15" t="s">
        <v>81</v>
      </c>
      <c r="AY677" s="283" t="s">
        <v>191</v>
      </c>
    </row>
    <row r="678" s="2" customFormat="1" ht="16.5" customHeight="1">
      <c r="A678" s="39"/>
      <c r="B678" s="40"/>
      <c r="C678" s="285" t="s">
        <v>815</v>
      </c>
      <c r="D678" s="285" t="s">
        <v>341</v>
      </c>
      <c r="E678" s="286" t="s">
        <v>3619</v>
      </c>
      <c r="F678" s="287" t="s">
        <v>3620</v>
      </c>
      <c r="G678" s="288" t="s">
        <v>314</v>
      </c>
      <c r="H678" s="289">
        <v>10.5</v>
      </c>
      <c r="I678" s="290"/>
      <c r="J678" s="289">
        <f>ROUND(I678*H678,2)</f>
        <v>0</v>
      </c>
      <c r="K678" s="287" t="s">
        <v>275</v>
      </c>
      <c r="L678" s="291"/>
      <c r="M678" s="292" t="s">
        <v>1</v>
      </c>
      <c r="N678" s="293" t="s">
        <v>38</v>
      </c>
      <c r="O678" s="92"/>
      <c r="P678" s="244">
        <f>O678*H678</f>
        <v>0</v>
      </c>
      <c r="Q678" s="244">
        <v>0.10199999999999999</v>
      </c>
      <c r="R678" s="244">
        <f>Q678*H678</f>
        <v>1.071</v>
      </c>
      <c r="S678" s="244">
        <v>0</v>
      </c>
      <c r="T678" s="245">
        <f>S678*H678</f>
        <v>0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246" t="s">
        <v>255</v>
      </c>
      <c r="AT678" s="246" t="s">
        <v>341</v>
      </c>
      <c r="AU678" s="246" t="s">
        <v>212</v>
      </c>
      <c r="AY678" s="18" t="s">
        <v>191</v>
      </c>
      <c r="BE678" s="247">
        <f>IF(N678="základní",J678,0)</f>
        <v>0</v>
      </c>
      <c r="BF678" s="247">
        <f>IF(N678="snížená",J678,0)</f>
        <v>0</v>
      </c>
      <c r="BG678" s="247">
        <f>IF(N678="zákl. přenesená",J678,0)</f>
        <v>0</v>
      </c>
      <c r="BH678" s="247">
        <f>IF(N678="sníž. přenesená",J678,0)</f>
        <v>0</v>
      </c>
      <c r="BI678" s="247">
        <f>IF(N678="nulová",J678,0)</f>
        <v>0</v>
      </c>
      <c r="BJ678" s="18" t="s">
        <v>81</v>
      </c>
      <c r="BK678" s="247">
        <f>ROUND(I678*H678,2)</f>
        <v>0</v>
      </c>
      <c r="BL678" s="18" t="s">
        <v>198</v>
      </c>
      <c r="BM678" s="246" t="s">
        <v>3621</v>
      </c>
    </row>
    <row r="679" s="2" customFormat="1">
      <c r="A679" s="39"/>
      <c r="B679" s="40"/>
      <c r="C679" s="41"/>
      <c r="D679" s="248" t="s">
        <v>200</v>
      </c>
      <c r="E679" s="41"/>
      <c r="F679" s="249" t="s">
        <v>3620</v>
      </c>
      <c r="G679" s="41"/>
      <c r="H679" s="41"/>
      <c r="I679" s="145"/>
      <c r="J679" s="41"/>
      <c r="K679" s="41"/>
      <c r="L679" s="45"/>
      <c r="M679" s="250"/>
      <c r="N679" s="251"/>
      <c r="O679" s="92"/>
      <c r="P679" s="92"/>
      <c r="Q679" s="92"/>
      <c r="R679" s="92"/>
      <c r="S679" s="92"/>
      <c r="T679" s="93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18" t="s">
        <v>200</v>
      </c>
      <c r="AU679" s="18" t="s">
        <v>212</v>
      </c>
    </row>
    <row r="680" s="13" customFormat="1">
      <c r="A680" s="13"/>
      <c r="B680" s="252"/>
      <c r="C680" s="253"/>
      <c r="D680" s="248" t="s">
        <v>201</v>
      </c>
      <c r="E680" s="254" t="s">
        <v>1</v>
      </c>
      <c r="F680" s="255" t="s">
        <v>3622</v>
      </c>
      <c r="G680" s="253"/>
      <c r="H680" s="254" t="s">
        <v>1</v>
      </c>
      <c r="I680" s="256"/>
      <c r="J680" s="253"/>
      <c r="K680" s="253"/>
      <c r="L680" s="257"/>
      <c r="M680" s="258"/>
      <c r="N680" s="259"/>
      <c r="O680" s="259"/>
      <c r="P680" s="259"/>
      <c r="Q680" s="259"/>
      <c r="R680" s="259"/>
      <c r="S680" s="259"/>
      <c r="T680" s="260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61" t="s">
        <v>201</v>
      </c>
      <c r="AU680" s="261" t="s">
        <v>212</v>
      </c>
      <c r="AV680" s="13" t="s">
        <v>81</v>
      </c>
      <c r="AW680" s="13" t="s">
        <v>30</v>
      </c>
      <c r="AX680" s="13" t="s">
        <v>73</v>
      </c>
      <c r="AY680" s="261" t="s">
        <v>191</v>
      </c>
    </row>
    <row r="681" s="14" customFormat="1">
      <c r="A681" s="14"/>
      <c r="B681" s="262"/>
      <c r="C681" s="263"/>
      <c r="D681" s="248" t="s">
        <v>201</v>
      </c>
      <c r="E681" s="264" t="s">
        <v>1</v>
      </c>
      <c r="F681" s="265" t="s">
        <v>3612</v>
      </c>
      <c r="G681" s="263"/>
      <c r="H681" s="266">
        <v>10.5</v>
      </c>
      <c r="I681" s="267"/>
      <c r="J681" s="263"/>
      <c r="K681" s="263"/>
      <c r="L681" s="268"/>
      <c r="M681" s="269"/>
      <c r="N681" s="270"/>
      <c r="O681" s="270"/>
      <c r="P681" s="270"/>
      <c r="Q681" s="270"/>
      <c r="R681" s="270"/>
      <c r="S681" s="270"/>
      <c r="T681" s="271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72" t="s">
        <v>201</v>
      </c>
      <c r="AU681" s="272" t="s">
        <v>212</v>
      </c>
      <c r="AV681" s="14" t="s">
        <v>83</v>
      </c>
      <c r="AW681" s="14" t="s">
        <v>30</v>
      </c>
      <c r="AX681" s="14" t="s">
        <v>73</v>
      </c>
      <c r="AY681" s="272" t="s">
        <v>191</v>
      </c>
    </row>
    <row r="682" s="15" customFormat="1">
      <c r="A682" s="15"/>
      <c r="B682" s="273"/>
      <c r="C682" s="274"/>
      <c r="D682" s="248" t="s">
        <v>201</v>
      </c>
      <c r="E682" s="275" t="s">
        <v>1</v>
      </c>
      <c r="F682" s="276" t="s">
        <v>205</v>
      </c>
      <c r="G682" s="274"/>
      <c r="H682" s="277">
        <v>10.5</v>
      </c>
      <c r="I682" s="278"/>
      <c r="J682" s="274"/>
      <c r="K682" s="274"/>
      <c r="L682" s="279"/>
      <c r="M682" s="280"/>
      <c r="N682" s="281"/>
      <c r="O682" s="281"/>
      <c r="P682" s="281"/>
      <c r="Q682" s="281"/>
      <c r="R682" s="281"/>
      <c r="S682" s="281"/>
      <c r="T682" s="282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83" t="s">
        <v>201</v>
      </c>
      <c r="AU682" s="283" t="s">
        <v>212</v>
      </c>
      <c r="AV682" s="15" t="s">
        <v>198</v>
      </c>
      <c r="AW682" s="15" t="s">
        <v>30</v>
      </c>
      <c r="AX682" s="15" t="s">
        <v>81</v>
      </c>
      <c r="AY682" s="283" t="s">
        <v>191</v>
      </c>
    </row>
    <row r="683" s="2" customFormat="1" ht="16.5" customHeight="1">
      <c r="A683" s="39"/>
      <c r="B683" s="40"/>
      <c r="C683" s="285" t="s">
        <v>428</v>
      </c>
      <c r="D683" s="285" t="s">
        <v>341</v>
      </c>
      <c r="E683" s="286" t="s">
        <v>3000</v>
      </c>
      <c r="F683" s="287" t="s">
        <v>3001</v>
      </c>
      <c r="G683" s="288" t="s">
        <v>314</v>
      </c>
      <c r="H683" s="289">
        <v>359</v>
      </c>
      <c r="I683" s="290"/>
      <c r="J683" s="289">
        <f>ROUND(I683*H683,2)</f>
        <v>0</v>
      </c>
      <c r="K683" s="287" t="s">
        <v>275</v>
      </c>
      <c r="L683" s="291"/>
      <c r="M683" s="292" t="s">
        <v>1</v>
      </c>
      <c r="N683" s="293" t="s">
        <v>38</v>
      </c>
      <c r="O683" s="92"/>
      <c r="P683" s="244">
        <f>O683*H683</f>
        <v>0</v>
      </c>
      <c r="Q683" s="244">
        <v>0.058000000000000003</v>
      </c>
      <c r="R683" s="244">
        <f>Q683*H683</f>
        <v>20.822000000000003</v>
      </c>
      <c r="S683" s="244">
        <v>0</v>
      </c>
      <c r="T683" s="245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46" t="s">
        <v>255</v>
      </c>
      <c r="AT683" s="246" t="s">
        <v>341</v>
      </c>
      <c r="AU683" s="246" t="s">
        <v>212</v>
      </c>
      <c r="AY683" s="18" t="s">
        <v>191</v>
      </c>
      <c r="BE683" s="247">
        <f>IF(N683="základní",J683,0)</f>
        <v>0</v>
      </c>
      <c r="BF683" s="247">
        <f>IF(N683="snížená",J683,0)</f>
        <v>0</v>
      </c>
      <c r="BG683" s="247">
        <f>IF(N683="zákl. přenesená",J683,0)</f>
        <v>0</v>
      </c>
      <c r="BH683" s="247">
        <f>IF(N683="sníž. přenesená",J683,0)</f>
        <v>0</v>
      </c>
      <c r="BI683" s="247">
        <f>IF(N683="nulová",J683,0)</f>
        <v>0</v>
      </c>
      <c r="BJ683" s="18" t="s">
        <v>81</v>
      </c>
      <c r="BK683" s="247">
        <f>ROUND(I683*H683,2)</f>
        <v>0</v>
      </c>
      <c r="BL683" s="18" t="s">
        <v>198</v>
      </c>
      <c r="BM683" s="246" t="s">
        <v>3623</v>
      </c>
    </row>
    <row r="684" s="2" customFormat="1">
      <c r="A684" s="39"/>
      <c r="B684" s="40"/>
      <c r="C684" s="41"/>
      <c r="D684" s="248" t="s">
        <v>200</v>
      </c>
      <c r="E684" s="41"/>
      <c r="F684" s="249" t="s">
        <v>3001</v>
      </c>
      <c r="G684" s="41"/>
      <c r="H684" s="41"/>
      <c r="I684" s="145"/>
      <c r="J684" s="41"/>
      <c r="K684" s="41"/>
      <c r="L684" s="45"/>
      <c r="M684" s="250"/>
      <c r="N684" s="251"/>
      <c r="O684" s="92"/>
      <c r="P684" s="92"/>
      <c r="Q684" s="92"/>
      <c r="R684" s="92"/>
      <c r="S684" s="92"/>
      <c r="T684" s="93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200</v>
      </c>
      <c r="AU684" s="18" t="s">
        <v>212</v>
      </c>
    </row>
    <row r="685" s="13" customFormat="1">
      <c r="A685" s="13"/>
      <c r="B685" s="252"/>
      <c r="C685" s="253"/>
      <c r="D685" s="248" t="s">
        <v>201</v>
      </c>
      <c r="E685" s="254" t="s">
        <v>1</v>
      </c>
      <c r="F685" s="255" t="s">
        <v>3624</v>
      </c>
      <c r="G685" s="253"/>
      <c r="H685" s="254" t="s">
        <v>1</v>
      </c>
      <c r="I685" s="256"/>
      <c r="J685" s="253"/>
      <c r="K685" s="253"/>
      <c r="L685" s="257"/>
      <c r="M685" s="258"/>
      <c r="N685" s="259"/>
      <c r="O685" s="259"/>
      <c r="P685" s="259"/>
      <c r="Q685" s="259"/>
      <c r="R685" s="259"/>
      <c r="S685" s="259"/>
      <c r="T685" s="260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61" t="s">
        <v>201</v>
      </c>
      <c r="AU685" s="261" t="s">
        <v>212</v>
      </c>
      <c r="AV685" s="13" t="s">
        <v>81</v>
      </c>
      <c r="AW685" s="13" t="s">
        <v>30</v>
      </c>
      <c r="AX685" s="13" t="s">
        <v>73</v>
      </c>
      <c r="AY685" s="261" t="s">
        <v>191</v>
      </c>
    </row>
    <row r="686" s="14" customFormat="1">
      <c r="A686" s="14"/>
      <c r="B686" s="262"/>
      <c r="C686" s="263"/>
      <c r="D686" s="248" t="s">
        <v>201</v>
      </c>
      <c r="E686" s="264" t="s">
        <v>1</v>
      </c>
      <c r="F686" s="265" t="s">
        <v>3625</v>
      </c>
      <c r="G686" s="263"/>
      <c r="H686" s="266">
        <v>359</v>
      </c>
      <c r="I686" s="267"/>
      <c r="J686" s="263"/>
      <c r="K686" s="263"/>
      <c r="L686" s="268"/>
      <c r="M686" s="269"/>
      <c r="N686" s="270"/>
      <c r="O686" s="270"/>
      <c r="P686" s="270"/>
      <c r="Q686" s="270"/>
      <c r="R686" s="270"/>
      <c r="S686" s="270"/>
      <c r="T686" s="271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72" t="s">
        <v>201</v>
      </c>
      <c r="AU686" s="272" t="s">
        <v>212</v>
      </c>
      <c r="AV686" s="14" t="s">
        <v>83</v>
      </c>
      <c r="AW686" s="14" t="s">
        <v>30</v>
      </c>
      <c r="AX686" s="14" t="s">
        <v>73</v>
      </c>
      <c r="AY686" s="272" t="s">
        <v>191</v>
      </c>
    </row>
    <row r="687" s="15" customFormat="1">
      <c r="A687" s="15"/>
      <c r="B687" s="273"/>
      <c r="C687" s="274"/>
      <c r="D687" s="248" t="s">
        <v>201</v>
      </c>
      <c r="E687" s="275" t="s">
        <v>1</v>
      </c>
      <c r="F687" s="276" t="s">
        <v>205</v>
      </c>
      <c r="G687" s="274"/>
      <c r="H687" s="277">
        <v>359</v>
      </c>
      <c r="I687" s="278"/>
      <c r="J687" s="274"/>
      <c r="K687" s="274"/>
      <c r="L687" s="279"/>
      <c r="M687" s="280"/>
      <c r="N687" s="281"/>
      <c r="O687" s="281"/>
      <c r="P687" s="281"/>
      <c r="Q687" s="281"/>
      <c r="R687" s="281"/>
      <c r="S687" s="281"/>
      <c r="T687" s="282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T687" s="283" t="s">
        <v>201</v>
      </c>
      <c r="AU687" s="283" t="s">
        <v>212</v>
      </c>
      <c r="AV687" s="15" t="s">
        <v>198</v>
      </c>
      <c r="AW687" s="15" t="s">
        <v>30</v>
      </c>
      <c r="AX687" s="15" t="s">
        <v>81</v>
      </c>
      <c r="AY687" s="283" t="s">
        <v>191</v>
      </c>
    </row>
    <row r="688" s="2" customFormat="1" ht="21.75" customHeight="1">
      <c r="A688" s="39"/>
      <c r="B688" s="40"/>
      <c r="C688" s="236" t="s">
        <v>825</v>
      </c>
      <c r="D688" s="236" t="s">
        <v>194</v>
      </c>
      <c r="E688" s="237" t="s">
        <v>2994</v>
      </c>
      <c r="F688" s="238" t="s">
        <v>2995</v>
      </c>
      <c r="G688" s="239" t="s">
        <v>314</v>
      </c>
      <c r="H688" s="240">
        <v>359</v>
      </c>
      <c r="I688" s="241"/>
      <c r="J688" s="240">
        <f>ROUND(I688*H688,2)</f>
        <v>0</v>
      </c>
      <c r="K688" s="238" t="s">
        <v>275</v>
      </c>
      <c r="L688" s="45"/>
      <c r="M688" s="242" t="s">
        <v>1</v>
      </c>
      <c r="N688" s="243" t="s">
        <v>38</v>
      </c>
      <c r="O688" s="92"/>
      <c r="P688" s="244">
        <f>O688*H688</f>
        <v>0</v>
      </c>
      <c r="Q688" s="244">
        <v>0.1295</v>
      </c>
      <c r="R688" s="244">
        <f>Q688*H688</f>
        <v>46.490500000000004</v>
      </c>
      <c r="S688" s="244">
        <v>0</v>
      </c>
      <c r="T688" s="245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46" t="s">
        <v>198</v>
      </c>
      <c r="AT688" s="246" t="s">
        <v>194</v>
      </c>
      <c r="AU688" s="246" t="s">
        <v>212</v>
      </c>
      <c r="AY688" s="18" t="s">
        <v>191</v>
      </c>
      <c r="BE688" s="247">
        <f>IF(N688="základní",J688,0)</f>
        <v>0</v>
      </c>
      <c r="BF688" s="247">
        <f>IF(N688="snížená",J688,0)</f>
        <v>0</v>
      </c>
      <c r="BG688" s="247">
        <f>IF(N688="zákl. přenesená",J688,0)</f>
        <v>0</v>
      </c>
      <c r="BH688" s="247">
        <f>IF(N688="sníž. přenesená",J688,0)</f>
        <v>0</v>
      </c>
      <c r="BI688" s="247">
        <f>IF(N688="nulová",J688,0)</f>
        <v>0</v>
      </c>
      <c r="BJ688" s="18" t="s">
        <v>81</v>
      </c>
      <c r="BK688" s="247">
        <f>ROUND(I688*H688,2)</f>
        <v>0</v>
      </c>
      <c r="BL688" s="18" t="s">
        <v>198</v>
      </c>
      <c r="BM688" s="246" t="s">
        <v>3626</v>
      </c>
    </row>
    <row r="689" s="2" customFormat="1">
      <c r="A689" s="39"/>
      <c r="B689" s="40"/>
      <c r="C689" s="41"/>
      <c r="D689" s="248" t="s">
        <v>200</v>
      </c>
      <c r="E689" s="41"/>
      <c r="F689" s="249" t="s">
        <v>2995</v>
      </c>
      <c r="G689" s="41"/>
      <c r="H689" s="41"/>
      <c r="I689" s="145"/>
      <c r="J689" s="41"/>
      <c r="K689" s="41"/>
      <c r="L689" s="45"/>
      <c r="M689" s="250"/>
      <c r="N689" s="251"/>
      <c r="O689" s="92"/>
      <c r="P689" s="92"/>
      <c r="Q689" s="92"/>
      <c r="R689" s="92"/>
      <c r="S689" s="92"/>
      <c r="T689" s="93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200</v>
      </c>
      <c r="AU689" s="18" t="s">
        <v>212</v>
      </c>
    </row>
    <row r="690" s="13" customFormat="1">
      <c r="A690" s="13"/>
      <c r="B690" s="252"/>
      <c r="C690" s="253"/>
      <c r="D690" s="248" t="s">
        <v>201</v>
      </c>
      <c r="E690" s="254" t="s">
        <v>1</v>
      </c>
      <c r="F690" s="255" t="s">
        <v>3627</v>
      </c>
      <c r="G690" s="253"/>
      <c r="H690" s="254" t="s">
        <v>1</v>
      </c>
      <c r="I690" s="256"/>
      <c r="J690" s="253"/>
      <c r="K690" s="253"/>
      <c r="L690" s="257"/>
      <c r="M690" s="258"/>
      <c r="N690" s="259"/>
      <c r="O690" s="259"/>
      <c r="P690" s="259"/>
      <c r="Q690" s="259"/>
      <c r="R690" s="259"/>
      <c r="S690" s="259"/>
      <c r="T690" s="260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61" t="s">
        <v>201</v>
      </c>
      <c r="AU690" s="261" t="s">
        <v>212</v>
      </c>
      <c r="AV690" s="13" t="s">
        <v>81</v>
      </c>
      <c r="AW690" s="13" t="s">
        <v>30</v>
      </c>
      <c r="AX690" s="13" t="s">
        <v>73</v>
      </c>
      <c r="AY690" s="261" t="s">
        <v>191</v>
      </c>
    </row>
    <row r="691" s="14" customFormat="1">
      <c r="A691" s="14"/>
      <c r="B691" s="262"/>
      <c r="C691" s="263"/>
      <c r="D691" s="248" t="s">
        <v>201</v>
      </c>
      <c r="E691" s="264" t="s">
        <v>1</v>
      </c>
      <c r="F691" s="265" t="s">
        <v>3625</v>
      </c>
      <c r="G691" s="263"/>
      <c r="H691" s="266">
        <v>359</v>
      </c>
      <c r="I691" s="267"/>
      <c r="J691" s="263"/>
      <c r="K691" s="263"/>
      <c r="L691" s="268"/>
      <c r="M691" s="269"/>
      <c r="N691" s="270"/>
      <c r="O691" s="270"/>
      <c r="P691" s="270"/>
      <c r="Q691" s="270"/>
      <c r="R691" s="270"/>
      <c r="S691" s="270"/>
      <c r="T691" s="271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72" t="s">
        <v>201</v>
      </c>
      <c r="AU691" s="272" t="s">
        <v>212</v>
      </c>
      <c r="AV691" s="14" t="s">
        <v>83</v>
      </c>
      <c r="AW691" s="14" t="s">
        <v>30</v>
      </c>
      <c r="AX691" s="14" t="s">
        <v>81</v>
      </c>
      <c r="AY691" s="272" t="s">
        <v>191</v>
      </c>
    </row>
    <row r="692" s="2" customFormat="1" ht="21.75" customHeight="1">
      <c r="A692" s="39"/>
      <c r="B692" s="40"/>
      <c r="C692" s="236" t="s">
        <v>832</v>
      </c>
      <c r="D692" s="236" t="s">
        <v>194</v>
      </c>
      <c r="E692" s="237" t="s">
        <v>999</v>
      </c>
      <c r="F692" s="238" t="s">
        <v>1000</v>
      </c>
      <c r="G692" s="239" t="s">
        <v>314</v>
      </c>
      <c r="H692" s="240">
        <v>297</v>
      </c>
      <c r="I692" s="241"/>
      <c r="J692" s="240">
        <f>ROUND(I692*H692,2)</f>
        <v>0</v>
      </c>
      <c r="K692" s="238" t="s">
        <v>275</v>
      </c>
      <c r="L692" s="45"/>
      <c r="M692" s="242" t="s">
        <v>1</v>
      </c>
      <c r="N692" s="243" t="s">
        <v>38</v>
      </c>
      <c r="O692" s="92"/>
      <c r="P692" s="244">
        <f>O692*H692</f>
        <v>0</v>
      </c>
      <c r="Q692" s="244">
        <v>0.16849</v>
      </c>
      <c r="R692" s="244">
        <f>Q692*H692</f>
        <v>50.041530000000002</v>
      </c>
      <c r="S692" s="244">
        <v>0</v>
      </c>
      <c r="T692" s="245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46" t="s">
        <v>198</v>
      </c>
      <c r="AT692" s="246" t="s">
        <v>194</v>
      </c>
      <c r="AU692" s="246" t="s">
        <v>212</v>
      </c>
      <c r="AY692" s="18" t="s">
        <v>191</v>
      </c>
      <c r="BE692" s="247">
        <f>IF(N692="základní",J692,0)</f>
        <v>0</v>
      </c>
      <c r="BF692" s="247">
        <f>IF(N692="snížená",J692,0)</f>
        <v>0</v>
      </c>
      <c r="BG692" s="247">
        <f>IF(N692="zákl. přenesená",J692,0)</f>
        <v>0</v>
      </c>
      <c r="BH692" s="247">
        <f>IF(N692="sníž. přenesená",J692,0)</f>
        <v>0</v>
      </c>
      <c r="BI692" s="247">
        <f>IF(N692="nulová",J692,0)</f>
        <v>0</v>
      </c>
      <c r="BJ692" s="18" t="s">
        <v>81</v>
      </c>
      <c r="BK692" s="247">
        <f>ROUND(I692*H692,2)</f>
        <v>0</v>
      </c>
      <c r="BL692" s="18" t="s">
        <v>198</v>
      </c>
      <c r="BM692" s="246" t="s">
        <v>3628</v>
      </c>
    </row>
    <row r="693" s="2" customFormat="1">
      <c r="A693" s="39"/>
      <c r="B693" s="40"/>
      <c r="C693" s="41"/>
      <c r="D693" s="248" t="s">
        <v>200</v>
      </c>
      <c r="E693" s="41"/>
      <c r="F693" s="249" t="s">
        <v>1000</v>
      </c>
      <c r="G693" s="41"/>
      <c r="H693" s="41"/>
      <c r="I693" s="145"/>
      <c r="J693" s="41"/>
      <c r="K693" s="41"/>
      <c r="L693" s="45"/>
      <c r="M693" s="250"/>
      <c r="N693" s="251"/>
      <c r="O693" s="92"/>
      <c r="P693" s="92"/>
      <c r="Q693" s="92"/>
      <c r="R693" s="92"/>
      <c r="S693" s="92"/>
      <c r="T693" s="93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200</v>
      </c>
      <c r="AU693" s="18" t="s">
        <v>212</v>
      </c>
    </row>
    <row r="694" s="13" customFormat="1">
      <c r="A694" s="13"/>
      <c r="B694" s="252"/>
      <c r="C694" s="253"/>
      <c r="D694" s="248" t="s">
        <v>201</v>
      </c>
      <c r="E694" s="254" t="s">
        <v>1</v>
      </c>
      <c r="F694" s="255" t="s">
        <v>3629</v>
      </c>
      <c r="G694" s="253"/>
      <c r="H694" s="254" t="s">
        <v>1</v>
      </c>
      <c r="I694" s="256"/>
      <c r="J694" s="253"/>
      <c r="K694" s="253"/>
      <c r="L694" s="257"/>
      <c r="M694" s="258"/>
      <c r="N694" s="259"/>
      <c r="O694" s="259"/>
      <c r="P694" s="259"/>
      <c r="Q694" s="259"/>
      <c r="R694" s="259"/>
      <c r="S694" s="259"/>
      <c r="T694" s="260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61" t="s">
        <v>201</v>
      </c>
      <c r="AU694" s="261" t="s">
        <v>212</v>
      </c>
      <c r="AV694" s="13" t="s">
        <v>81</v>
      </c>
      <c r="AW694" s="13" t="s">
        <v>30</v>
      </c>
      <c r="AX694" s="13" t="s">
        <v>73</v>
      </c>
      <c r="AY694" s="261" t="s">
        <v>191</v>
      </c>
    </row>
    <row r="695" s="13" customFormat="1">
      <c r="A695" s="13"/>
      <c r="B695" s="252"/>
      <c r="C695" s="253"/>
      <c r="D695" s="248" t="s">
        <v>201</v>
      </c>
      <c r="E695" s="254" t="s">
        <v>1</v>
      </c>
      <c r="F695" s="255" t="s">
        <v>3630</v>
      </c>
      <c r="G695" s="253"/>
      <c r="H695" s="254" t="s">
        <v>1</v>
      </c>
      <c r="I695" s="256"/>
      <c r="J695" s="253"/>
      <c r="K695" s="253"/>
      <c r="L695" s="257"/>
      <c r="M695" s="258"/>
      <c r="N695" s="259"/>
      <c r="O695" s="259"/>
      <c r="P695" s="259"/>
      <c r="Q695" s="259"/>
      <c r="R695" s="259"/>
      <c r="S695" s="259"/>
      <c r="T695" s="260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61" t="s">
        <v>201</v>
      </c>
      <c r="AU695" s="261" t="s">
        <v>212</v>
      </c>
      <c r="AV695" s="13" t="s">
        <v>81</v>
      </c>
      <c r="AW695" s="13" t="s">
        <v>30</v>
      </c>
      <c r="AX695" s="13" t="s">
        <v>73</v>
      </c>
      <c r="AY695" s="261" t="s">
        <v>191</v>
      </c>
    </row>
    <row r="696" s="13" customFormat="1">
      <c r="A696" s="13"/>
      <c r="B696" s="252"/>
      <c r="C696" s="253"/>
      <c r="D696" s="248" t="s">
        <v>201</v>
      </c>
      <c r="E696" s="254" t="s">
        <v>1</v>
      </c>
      <c r="F696" s="255" t="s">
        <v>3631</v>
      </c>
      <c r="G696" s="253"/>
      <c r="H696" s="254" t="s">
        <v>1</v>
      </c>
      <c r="I696" s="256"/>
      <c r="J696" s="253"/>
      <c r="K696" s="253"/>
      <c r="L696" s="257"/>
      <c r="M696" s="258"/>
      <c r="N696" s="259"/>
      <c r="O696" s="259"/>
      <c r="P696" s="259"/>
      <c r="Q696" s="259"/>
      <c r="R696" s="259"/>
      <c r="S696" s="259"/>
      <c r="T696" s="260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61" t="s">
        <v>201</v>
      </c>
      <c r="AU696" s="261" t="s">
        <v>212</v>
      </c>
      <c r="AV696" s="13" t="s">
        <v>81</v>
      </c>
      <c r="AW696" s="13" t="s">
        <v>30</v>
      </c>
      <c r="AX696" s="13" t="s">
        <v>73</v>
      </c>
      <c r="AY696" s="261" t="s">
        <v>191</v>
      </c>
    </row>
    <row r="697" s="14" customFormat="1">
      <c r="A697" s="14"/>
      <c r="B697" s="262"/>
      <c r="C697" s="263"/>
      <c r="D697" s="248" t="s">
        <v>201</v>
      </c>
      <c r="E697" s="264" t="s">
        <v>1</v>
      </c>
      <c r="F697" s="265" t="s">
        <v>3632</v>
      </c>
      <c r="G697" s="263"/>
      <c r="H697" s="266">
        <v>267.30000000000001</v>
      </c>
      <c r="I697" s="267"/>
      <c r="J697" s="263"/>
      <c r="K697" s="263"/>
      <c r="L697" s="268"/>
      <c r="M697" s="269"/>
      <c r="N697" s="270"/>
      <c r="O697" s="270"/>
      <c r="P697" s="270"/>
      <c r="Q697" s="270"/>
      <c r="R697" s="270"/>
      <c r="S697" s="270"/>
      <c r="T697" s="271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72" t="s">
        <v>201</v>
      </c>
      <c r="AU697" s="272" t="s">
        <v>212</v>
      </c>
      <c r="AV697" s="14" t="s">
        <v>83</v>
      </c>
      <c r="AW697" s="14" t="s">
        <v>30</v>
      </c>
      <c r="AX697" s="14" t="s">
        <v>73</v>
      </c>
      <c r="AY697" s="272" t="s">
        <v>191</v>
      </c>
    </row>
    <row r="698" s="13" customFormat="1">
      <c r="A698" s="13"/>
      <c r="B698" s="252"/>
      <c r="C698" s="253"/>
      <c r="D698" s="248" t="s">
        <v>201</v>
      </c>
      <c r="E698" s="254" t="s">
        <v>1</v>
      </c>
      <c r="F698" s="255" t="s">
        <v>3633</v>
      </c>
      <c r="G698" s="253"/>
      <c r="H698" s="254" t="s">
        <v>1</v>
      </c>
      <c r="I698" s="256"/>
      <c r="J698" s="253"/>
      <c r="K698" s="253"/>
      <c r="L698" s="257"/>
      <c r="M698" s="258"/>
      <c r="N698" s="259"/>
      <c r="O698" s="259"/>
      <c r="P698" s="259"/>
      <c r="Q698" s="259"/>
      <c r="R698" s="259"/>
      <c r="S698" s="259"/>
      <c r="T698" s="260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61" t="s">
        <v>201</v>
      </c>
      <c r="AU698" s="261" t="s">
        <v>212</v>
      </c>
      <c r="AV698" s="13" t="s">
        <v>81</v>
      </c>
      <c r="AW698" s="13" t="s">
        <v>30</v>
      </c>
      <c r="AX698" s="13" t="s">
        <v>73</v>
      </c>
      <c r="AY698" s="261" t="s">
        <v>191</v>
      </c>
    </row>
    <row r="699" s="13" customFormat="1">
      <c r="A699" s="13"/>
      <c r="B699" s="252"/>
      <c r="C699" s="253"/>
      <c r="D699" s="248" t="s">
        <v>201</v>
      </c>
      <c r="E699" s="254" t="s">
        <v>1</v>
      </c>
      <c r="F699" s="255" t="s">
        <v>3634</v>
      </c>
      <c r="G699" s="253"/>
      <c r="H699" s="254" t="s">
        <v>1</v>
      </c>
      <c r="I699" s="256"/>
      <c r="J699" s="253"/>
      <c r="K699" s="253"/>
      <c r="L699" s="257"/>
      <c r="M699" s="258"/>
      <c r="N699" s="259"/>
      <c r="O699" s="259"/>
      <c r="P699" s="259"/>
      <c r="Q699" s="259"/>
      <c r="R699" s="259"/>
      <c r="S699" s="259"/>
      <c r="T699" s="260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61" t="s">
        <v>201</v>
      </c>
      <c r="AU699" s="261" t="s">
        <v>212</v>
      </c>
      <c r="AV699" s="13" t="s">
        <v>81</v>
      </c>
      <c r="AW699" s="13" t="s">
        <v>30</v>
      </c>
      <c r="AX699" s="13" t="s">
        <v>73</v>
      </c>
      <c r="AY699" s="261" t="s">
        <v>191</v>
      </c>
    </row>
    <row r="700" s="13" customFormat="1">
      <c r="A700" s="13"/>
      <c r="B700" s="252"/>
      <c r="C700" s="253"/>
      <c r="D700" s="248" t="s">
        <v>201</v>
      </c>
      <c r="E700" s="254" t="s">
        <v>1</v>
      </c>
      <c r="F700" s="255" t="s">
        <v>3635</v>
      </c>
      <c r="G700" s="253"/>
      <c r="H700" s="254" t="s">
        <v>1</v>
      </c>
      <c r="I700" s="256"/>
      <c r="J700" s="253"/>
      <c r="K700" s="253"/>
      <c r="L700" s="257"/>
      <c r="M700" s="258"/>
      <c r="N700" s="259"/>
      <c r="O700" s="259"/>
      <c r="P700" s="259"/>
      <c r="Q700" s="259"/>
      <c r="R700" s="259"/>
      <c r="S700" s="259"/>
      <c r="T700" s="260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61" t="s">
        <v>201</v>
      </c>
      <c r="AU700" s="261" t="s">
        <v>212</v>
      </c>
      <c r="AV700" s="13" t="s">
        <v>81</v>
      </c>
      <c r="AW700" s="13" t="s">
        <v>30</v>
      </c>
      <c r="AX700" s="13" t="s">
        <v>73</v>
      </c>
      <c r="AY700" s="261" t="s">
        <v>191</v>
      </c>
    </row>
    <row r="701" s="14" customFormat="1">
      <c r="A701" s="14"/>
      <c r="B701" s="262"/>
      <c r="C701" s="263"/>
      <c r="D701" s="248" t="s">
        <v>201</v>
      </c>
      <c r="E701" s="264" t="s">
        <v>1</v>
      </c>
      <c r="F701" s="265" t="s">
        <v>3609</v>
      </c>
      <c r="G701" s="263"/>
      <c r="H701" s="266">
        <v>29.699999999999999</v>
      </c>
      <c r="I701" s="267"/>
      <c r="J701" s="263"/>
      <c r="K701" s="263"/>
      <c r="L701" s="268"/>
      <c r="M701" s="269"/>
      <c r="N701" s="270"/>
      <c r="O701" s="270"/>
      <c r="P701" s="270"/>
      <c r="Q701" s="270"/>
      <c r="R701" s="270"/>
      <c r="S701" s="270"/>
      <c r="T701" s="271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72" t="s">
        <v>201</v>
      </c>
      <c r="AU701" s="272" t="s">
        <v>212</v>
      </c>
      <c r="AV701" s="14" t="s">
        <v>83</v>
      </c>
      <c r="AW701" s="14" t="s">
        <v>30</v>
      </c>
      <c r="AX701" s="14" t="s">
        <v>73</v>
      </c>
      <c r="AY701" s="272" t="s">
        <v>191</v>
      </c>
    </row>
    <row r="702" s="15" customFormat="1">
      <c r="A702" s="15"/>
      <c r="B702" s="273"/>
      <c r="C702" s="274"/>
      <c r="D702" s="248" t="s">
        <v>201</v>
      </c>
      <c r="E702" s="275" t="s">
        <v>1</v>
      </c>
      <c r="F702" s="276" t="s">
        <v>205</v>
      </c>
      <c r="G702" s="274"/>
      <c r="H702" s="277">
        <v>297</v>
      </c>
      <c r="I702" s="278"/>
      <c r="J702" s="274"/>
      <c r="K702" s="274"/>
      <c r="L702" s="279"/>
      <c r="M702" s="280"/>
      <c r="N702" s="281"/>
      <c r="O702" s="281"/>
      <c r="P702" s="281"/>
      <c r="Q702" s="281"/>
      <c r="R702" s="281"/>
      <c r="S702" s="281"/>
      <c r="T702" s="282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T702" s="283" t="s">
        <v>201</v>
      </c>
      <c r="AU702" s="283" t="s">
        <v>212</v>
      </c>
      <c r="AV702" s="15" t="s">
        <v>198</v>
      </c>
      <c r="AW702" s="15" t="s">
        <v>30</v>
      </c>
      <c r="AX702" s="15" t="s">
        <v>81</v>
      </c>
      <c r="AY702" s="283" t="s">
        <v>191</v>
      </c>
    </row>
    <row r="703" s="12" customFormat="1" ht="22.8" customHeight="1">
      <c r="A703" s="12"/>
      <c r="B703" s="220"/>
      <c r="C703" s="221"/>
      <c r="D703" s="222" t="s">
        <v>72</v>
      </c>
      <c r="E703" s="234" t="s">
        <v>255</v>
      </c>
      <c r="F703" s="234" t="s">
        <v>547</v>
      </c>
      <c r="G703" s="221"/>
      <c r="H703" s="221"/>
      <c r="I703" s="224"/>
      <c r="J703" s="235">
        <f>BK703</f>
        <v>0</v>
      </c>
      <c r="K703" s="221"/>
      <c r="L703" s="226"/>
      <c r="M703" s="227"/>
      <c r="N703" s="228"/>
      <c r="O703" s="228"/>
      <c r="P703" s="229">
        <f>SUM(P704:P759)</f>
        <v>0</v>
      </c>
      <c r="Q703" s="228"/>
      <c r="R703" s="229">
        <f>SUM(R704:R759)</f>
        <v>7.0862243999999999</v>
      </c>
      <c r="S703" s="228"/>
      <c r="T703" s="230">
        <f>SUM(T704:T759)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231" t="s">
        <v>81</v>
      </c>
      <c r="AT703" s="232" t="s">
        <v>72</v>
      </c>
      <c r="AU703" s="232" t="s">
        <v>81</v>
      </c>
      <c r="AY703" s="231" t="s">
        <v>191</v>
      </c>
      <c r="BK703" s="233">
        <f>SUM(BK704:BK759)</f>
        <v>0</v>
      </c>
    </row>
    <row r="704" s="2" customFormat="1" ht="16.5" customHeight="1">
      <c r="A704" s="39"/>
      <c r="B704" s="40"/>
      <c r="C704" s="236" t="s">
        <v>840</v>
      </c>
      <c r="D704" s="236" t="s">
        <v>194</v>
      </c>
      <c r="E704" s="237" t="s">
        <v>549</v>
      </c>
      <c r="F704" s="238" t="s">
        <v>550</v>
      </c>
      <c r="G704" s="239" t="s">
        <v>197</v>
      </c>
      <c r="H704" s="240">
        <v>7.0199999999999996</v>
      </c>
      <c r="I704" s="241"/>
      <c r="J704" s="240">
        <f>ROUND(I704*H704,2)</f>
        <v>0</v>
      </c>
      <c r="K704" s="238" t="s">
        <v>1</v>
      </c>
      <c r="L704" s="45"/>
      <c r="M704" s="242" t="s">
        <v>1</v>
      </c>
      <c r="N704" s="243" t="s">
        <v>38</v>
      </c>
      <c r="O704" s="92"/>
      <c r="P704" s="244">
        <f>O704*H704</f>
        <v>0</v>
      </c>
      <c r="Q704" s="244">
        <v>0.00081999999999999998</v>
      </c>
      <c r="R704" s="244">
        <f>Q704*H704</f>
        <v>0.0057563999999999992</v>
      </c>
      <c r="S704" s="244">
        <v>0</v>
      </c>
      <c r="T704" s="245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46" t="s">
        <v>198</v>
      </c>
      <c r="AT704" s="246" t="s">
        <v>194</v>
      </c>
      <c r="AU704" s="246" t="s">
        <v>83</v>
      </c>
      <c r="AY704" s="18" t="s">
        <v>191</v>
      </c>
      <c r="BE704" s="247">
        <f>IF(N704="základní",J704,0)</f>
        <v>0</v>
      </c>
      <c r="BF704" s="247">
        <f>IF(N704="snížená",J704,0)</f>
        <v>0</v>
      </c>
      <c r="BG704" s="247">
        <f>IF(N704="zákl. přenesená",J704,0)</f>
        <v>0</v>
      </c>
      <c r="BH704" s="247">
        <f>IF(N704="sníž. přenesená",J704,0)</f>
        <v>0</v>
      </c>
      <c r="BI704" s="247">
        <f>IF(N704="nulová",J704,0)</f>
        <v>0</v>
      </c>
      <c r="BJ704" s="18" t="s">
        <v>81</v>
      </c>
      <c r="BK704" s="247">
        <f>ROUND(I704*H704,2)</f>
        <v>0</v>
      </c>
      <c r="BL704" s="18" t="s">
        <v>198</v>
      </c>
      <c r="BM704" s="246" t="s">
        <v>3636</v>
      </c>
    </row>
    <row r="705" s="2" customFormat="1">
      <c r="A705" s="39"/>
      <c r="B705" s="40"/>
      <c r="C705" s="41"/>
      <c r="D705" s="248" t="s">
        <v>200</v>
      </c>
      <c r="E705" s="41"/>
      <c r="F705" s="249" t="s">
        <v>550</v>
      </c>
      <c r="G705" s="41"/>
      <c r="H705" s="41"/>
      <c r="I705" s="145"/>
      <c r="J705" s="41"/>
      <c r="K705" s="41"/>
      <c r="L705" s="45"/>
      <c r="M705" s="250"/>
      <c r="N705" s="251"/>
      <c r="O705" s="92"/>
      <c r="P705" s="92"/>
      <c r="Q705" s="92"/>
      <c r="R705" s="92"/>
      <c r="S705" s="92"/>
      <c r="T705" s="93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200</v>
      </c>
      <c r="AU705" s="18" t="s">
        <v>83</v>
      </c>
    </row>
    <row r="706" s="13" customFormat="1">
      <c r="A706" s="13"/>
      <c r="B706" s="252"/>
      <c r="C706" s="253"/>
      <c r="D706" s="248" t="s">
        <v>201</v>
      </c>
      <c r="E706" s="254" t="s">
        <v>1</v>
      </c>
      <c r="F706" s="255" t="s">
        <v>3637</v>
      </c>
      <c r="G706" s="253"/>
      <c r="H706" s="254" t="s">
        <v>1</v>
      </c>
      <c r="I706" s="256"/>
      <c r="J706" s="253"/>
      <c r="K706" s="253"/>
      <c r="L706" s="257"/>
      <c r="M706" s="258"/>
      <c r="N706" s="259"/>
      <c r="O706" s="259"/>
      <c r="P706" s="259"/>
      <c r="Q706" s="259"/>
      <c r="R706" s="259"/>
      <c r="S706" s="259"/>
      <c r="T706" s="260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61" t="s">
        <v>201</v>
      </c>
      <c r="AU706" s="261" t="s">
        <v>83</v>
      </c>
      <c r="AV706" s="13" t="s">
        <v>81</v>
      </c>
      <c r="AW706" s="13" t="s">
        <v>30</v>
      </c>
      <c r="AX706" s="13" t="s">
        <v>73</v>
      </c>
      <c r="AY706" s="261" t="s">
        <v>191</v>
      </c>
    </row>
    <row r="707" s="14" customFormat="1">
      <c r="A707" s="14"/>
      <c r="B707" s="262"/>
      <c r="C707" s="263"/>
      <c r="D707" s="248" t="s">
        <v>201</v>
      </c>
      <c r="E707" s="264" t="s">
        <v>1</v>
      </c>
      <c r="F707" s="265" t="s">
        <v>3638</v>
      </c>
      <c r="G707" s="263"/>
      <c r="H707" s="266">
        <v>7.0199999999999996</v>
      </c>
      <c r="I707" s="267"/>
      <c r="J707" s="263"/>
      <c r="K707" s="263"/>
      <c r="L707" s="268"/>
      <c r="M707" s="269"/>
      <c r="N707" s="270"/>
      <c r="O707" s="270"/>
      <c r="P707" s="270"/>
      <c r="Q707" s="270"/>
      <c r="R707" s="270"/>
      <c r="S707" s="270"/>
      <c r="T707" s="271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72" t="s">
        <v>201</v>
      </c>
      <c r="AU707" s="272" t="s">
        <v>83</v>
      </c>
      <c r="AV707" s="14" t="s">
        <v>83</v>
      </c>
      <c r="AW707" s="14" t="s">
        <v>30</v>
      </c>
      <c r="AX707" s="14" t="s">
        <v>73</v>
      </c>
      <c r="AY707" s="272" t="s">
        <v>191</v>
      </c>
    </row>
    <row r="708" s="15" customFormat="1">
      <c r="A708" s="15"/>
      <c r="B708" s="273"/>
      <c r="C708" s="274"/>
      <c r="D708" s="248" t="s">
        <v>201</v>
      </c>
      <c r="E708" s="275" t="s">
        <v>1</v>
      </c>
      <c r="F708" s="276" t="s">
        <v>205</v>
      </c>
      <c r="G708" s="274"/>
      <c r="H708" s="277">
        <v>7.0199999999999996</v>
      </c>
      <c r="I708" s="278"/>
      <c r="J708" s="274"/>
      <c r="K708" s="274"/>
      <c r="L708" s="279"/>
      <c r="M708" s="280"/>
      <c r="N708" s="281"/>
      <c r="O708" s="281"/>
      <c r="P708" s="281"/>
      <c r="Q708" s="281"/>
      <c r="R708" s="281"/>
      <c r="S708" s="281"/>
      <c r="T708" s="282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83" t="s">
        <v>201</v>
      </c>
      <c r="AU708" s="283" t="s">
        <v>83</v>
      </c>
      <c r="AV708" s="15" t="s">
        <v>198</v>
      </c>
      <c r="AW708" s="15" t="s">
        <v>30</v>
      </c>
      <c r="AX708" s="15" t="s">
        <v>81</v>
      </c>
      <c r="AY708" s="283" t="s">
        <v>191</v>
      </c>
    </row>
    <row r="709" s="2" customFormat="1" ht="16.5" customHeight="1">
      <c r="A709" s="39"/>
      <c r="B709" s="40"/>
      <c r="C709" s="236" t="s">
        <v>847</v>
      </c>
      <c r="D709" s="236" t="s">
        <v>194</v>
      </c>
      <c r="E709" s="237" t="s">
        <v>556</v>
      </c>
      <c r="F709" s="238" t="s">
        <v>557</v>
      </c>
      <c r="G709" s="239" t="s">
        <v>215</v>
      </c>
      <c r="H709" s="240">
        <v>22.620000000000001</v>
      </c>
      <c r="I709" s="241"/>
      <c r="J709" s="240">
        <f>ROUND(I709*H709,2)</f>
        <v>0</v>
      </c>
      <c r="K709" s="238" t="s">
        <v>1</v>
      </c>
      <c r="L709" s="45"/>
      <c r="M709" s="242" t="s">
        <v>1</v>
      </c>
      <c r="N709" s="243" t="s">
        <v>38</v>
      </c>
      <c r="O709" s="92"/>
      <c r="P709" s="244">
        <f>O709*H709</f>
        <v>0</v>
      </c>
      <c r="Q709" s="244">
        <v>0</v>
      </c>
      <c r="R709" s="244">
        <f>Q709*H709</f>
        <v>0</v>
      </c>
      <c r="S709" s="244">
        <v>0</v>
      </c>
      <c r="T709" s="245">
        <f>S709*H709</f>
        <v>0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46" t="s">
        <v>198</v>
      </c>
      <c r="AT709" s="246" t="s">
        <v>194</v>
      </c>
      <c r="AU709" s="246" t="s">
        <v>83</v>
      </c>
      <c r="AY709" s="18" t="s">
        <v>191</v>
      </c>
      <c r="BE709" s="247">
        <f>IF(N709="základní",J709,0)</f>
        <v>0</v>
      </c>
      <c r="BF709" s="247">
        <f>IF(N709="snížená",J709,0)</f>
        <v>0</v>
      </c>
      <c r="BG709" s="247">
        <f>IF(N709="zákl. přenesená",J709,0)</f>
        <v>0</v>
      </c>
      <c r="BH709" s="247">
        <f>IF(N709="sníž. přenesená",J709,0)</f>
        <v>0</v>
      </c>
      <c r="BI709" s="247">
        <f>IF(N709="nulová",J709,0)</f>
        <v>0</v>
      </c>
      <c r="BJ709" s="18" t="s">
        <v>81</v>
      </c>
      <c r="BK709" s="247">
        <f>ROUND(I709*H709,2)</f>
        <v>0</v>
      </c>
      <c r="BL709" s="18" t="s">
        <v>198</v>
      </c>
      <c r="BM709" s="246" t="s">
        <v>3639</v>
      </c>
    </row>
    <row r="710" s="2" customFormat="1">
      <c r="A710" s="39"/>
      <c r="B710" s="40"/>
      <c r="C710" s="41"/>
      <c r="D710" s="248" t="s">
        <v>200</v>
      </c>
      <c r="E710" s="41"/>
      <c r="F710" s="249" t="s">
        <v>557</v>
      </c>
      <c r="G710" s="41"/>
      <c r="H710" s="41"/>
      <c r="I710" s="145"/>
      <c r="J710" s="41"/>
      <c r="K710" s="41"/>
      <c r="L710" s="45"/>
      <c r="M710" s="250"/>
      <c r="N710" s="251"/>
      <c r="O710" s="92"/>
      <c r="P710" s="92"/>
      <c r="Q710" s="92"/>
      <c r="R710" s="92"/>
      <c r="S710" s="92"/>
      <c r="T710" s="93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T710" s="18" t="s">
        <v>200</v>
      </c>
      <c r="AU710" s="18" t="s">
        <v>83</v>
      </c>
    </row>
    <row r="711" s="13" customFormat="1">
      <c r="A711" s="13"/>
      <c r="B711" s="252"/>
      <c r="C711" s="253"/>
      <c r="D711" s="248" t="s">
        <v>201</v>
      </c>
      <c r="E711" s="254" t="s">
        <v>1</v>
      </c>
      <c r="F711" s="255" t="s">
        <v>3640</v>
      </c>
      <c r="G711" s="253"/>
      <c r="H711" s="254" t="s">
        <v>1</v>
      </c>
      <c r="I711" s="256"/>
      <c r="J711" s="253"/>
      <c r="K711" s="253"/>
      <c r="L711" s="257"/>
      <c r="M711" s="258"/>
      <c r="N711" s="259"/>
      <c r="O711" s="259"/>
      <c r="P711" s="259"/>
      <c r="Q711" s="259"/>
      <c r="R711" s="259"/>
      <c r="S711" s="259"/>
      <c r="T711" s="260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61" t="s">
        <v>201</v>
      </c>
      <c r="AU711" s="261" t="s">
        <v>83</v>
      </c>
      <c r="AV711" s="13" t="s">
        <v>81</v>
      </c>
      <c r="AW711" s="13" t="s">
        <v>30</v>
      </c>
      <c r="AX711" s="13" t="s">
        <v>73</v>
      </c>
      <c r="AY711" s="261" t="s">
        <v>191</v>
      </c>
    </row>
    <row r="712" s="13" customFormat="1">
      <c r="A712" s="13"/>
      <c r="B712" s="252"/>
      <c r="C712" s="253"/>
      <c r="D712" s="248" t="s">
        <v>201</v>
      </c>
      <c r="E712" s="254" t="s">
        <v>1</v>
      </c>
      <c r="F712" s="255" t="s">
        <v>562</v>
      </c>
      <c r="G712" s="253"/>
      <c r="H712" s="254" t="s">
        <v>1</v>
      </c>
      <c r="I712" s="256"/>
      <c r="J712" s="253"/>
      <c r="K712" s="253"/>
      <c r="L712" s="257"/>
      <c r="M712" s="258"/>
      <c r="N712" s="259"/>
      <c r="O712" s="259"/>
      <c r="P712" s="259"/>
      <c r="Q712" s="259"/>
      <c r="R712" s="259"/>
      <c r="S712" s="259"/>
      <c r="T712" s="260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61" t="s">
        <v>201</v>
      </c>
      <c r="AU712" s="261" t="s">
        <v>83</v>
      </c>
      <c r="AV712" s="13" t="s">
        <v>81</v>
      </c>
      <c r="AW712" s="13" t="s">
        <v>30</v>
      </c>
      <c r="AX712" s="13" t="s">
        <v>73</v>
      </c>
      <c r="AY712" s="261" t="s">
        <v>191</v>
      </c>
    </row>
    <row r="713" s="14" customFormat="1">
      <c r="A713" s="14"/>
      <c r="B713" s="262"/>
      <c r="C713" s="263"/>
      <c r="D713" s="248" t="s">
        <v>201</v>
      </c>
      <c r="E713" s="264" t="s">
        <v>1</v>
      </c>
      <c r="F713" s="265" t="s">
        <v>3641</v>
      </c>
      <c r="G713" s="263"/>
      <c r="H713" s="266">
        <v>8.8699999999999992</v>
      </c>
      <c r="I713" s="267"/>
      <c r="J713" s="263"/>
      <c r="K713" s="263"/>
      <c r="L713" s="268"/>
      <c r="M713" s="269"/>
      <c r="N713" s="270"/>
      <c r="O713" s="270"/>
      <c r="P713" s="270"/>
      <c r="Q713" s="270"/>
      <c r="R713" s="270"/>
      <c r="S713" s="270"/>
      <c r="T713" s="271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72" t="s">
        <v>201</v>
      </c>
      <c r="AU713" s="272" t="s">
        <v>83</v>
      </c>
      <c r="AV713" s="14" t="s">
        <v>83</v>
      </c>
      <c r="AW713" s="14" t="s">
        <v>30</v>
      </c>
      <c r="AX713" s="14" t="s">
        <v>73</v>
      </c>
      <c r="AY713" s="272" t="s">
        <v>191</v>
      </c>
    </row>
    <row r="714" s="13" customFormat="1">
      <c r="A714" s="13"/>
      <c r="B714" s="252"/>
      <c r="C714" s="253"/>
      <c r="D714" s="248" t="s">
        <v>201</v>
      </c>
      <c r="E714" s="254" t="s">
        <v>1</v>
      </c>
      <c r="F714" s="255" t="s">
        <v>3044</v>
      </c>
      <c r="G714" s="253"/>
      <c r="H714" s="254" t="s">
        <v>1</v>
      </c>
      <c r="I714" s="256"/>
      <c r="J714" s="253"/>
      <c r="K714" s="253"/>
      <c r="L714" s="257"/>
      <c r="M714" s="258"/>
      <c r="N714" s="259"/>
      <c r="O714" s="259"/>
      <c r="P714" s="259"/>
      <c r="Q714" s="259"/>
      <c r="R714" s="259"/>
      <c r="S714" s="259"/>
      <c r="T714" s="260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61" t="s">
        <v>201</v>
      </c>
      <c r="AU714" s="261" t="s">
        <v>83</v>
      </c>
      <c r="AV714" s="13" t="s">
        <v>81</v>
      </c>
      <c r="AW714" s="13" t="s">
        <v>30</v>
      </c>
      <c r="AX714" s="13" t="s">
        <v>73</v>
      </c>
      <c r="AY714" s="261" t="s">
        <v>191</v>
      </c>
    </row>
    <row r="715" s="14" customFormat="1">
      <c r="A715" s="14"/>
      <c r="B715" s="262"/>
      <c r="C715" s="263"/>
      <c r="D715" s="248" t="s">
        <v>201</v>
      </c>
      <c r="E715" s="264" t="s">
        <v>1</v>
      </c>
      <c r="F715" s="265" t="s">
        <v>3642</v>
      </c>
      <c r="G715" s="263"/>
      <c r="H715" s="266">
        <v>13.75</v>
      </c>
      <c r="I715" s="267"/>
      <c r="J715" s="263"/>
      <c r="K715" s="263"/>
      <c r="L715" s="268"/>
      <c r="M715" s="269"/>
      <c r="N715" s="270"/>
      <c r="O715" s="270"/>
      <c r="P715" s="270"/>
      <c r="Q715" s="270"/>
      <c r="R715" s="270"/>
      <c r="S715" s="270"/>
      <c r="T715" s="271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72" t="s">
        <v>201</v>
      </c>
      <c r="AU715" s="272" t="s">
        <v>83</v>
      </c>
      <c r="AV715" s="14" t="s">
        <v>83</v>
      </c>
      <c r="AW715" s="14" t="s">
        <v>30</v>
      </c>
      <c r="AX715" s="14" t="s">
        <v>73</v>
      </c>
      <c r="AY715" s="272" t="s">
        <v>191</v>
      </c>
    </row>
    <row r="716" s="15" customFormat="1">
      <c r="A716" s="15"/>
      <c r="B716" s="273"/>
      <c r="C716" s="274"/>
      <c r="D716" s="248" t="s">
        <v>201</v>
      </c>
      <c r="E716" s="275" t="s">
        <v>1</v>
      </c>
      <c r="F716" s="276" t="s">
        <v>205</v>
      </c>
      <c r="G716" s="274"/>
      <c r="H716" s="277">
        <v>22.619999999999997</v>
      </c>
      <c r="I716" s="278"/>
      <c r="J716" s="274"/>
      <c r="K716" s="274"/>
      <c r="L716" s="279"/>
      <c r="M716" s="280"/>
      <c r="N716" s="281"/>
      <c r="O716" s="281"/>
      <c r="P716" s="281"/>
      <c r="Q716" s="281"/>
      <c r="R716" s="281"/>
      <c r="S716" s="281"/>
      <c r="T716" s="282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83" t="s">
        <v>201</v>
      </c>
      <c r="AU716" s="283" t="s">
        <v>83</v>
      </c>
      <c r="AV716" s="15" t="s">
        <v>198</v>
      </c>
      <c r="AW716" s="15" t="s">
        <v>30</v>
      </c>
      <c r="AX716" s="15" t="s">
        <v>81</v>
      </c>
      <c r="AY716" s="283" t="s">
        <v>191</v>
      </c>
    </row>
    <row r="717" s="2" customFormat="1" ht="16.5" customHeight="1">
      <c r="A717" s="39"/>
      <c r="B717" s="40"/>
      <c r="C717" s="236" t="s">
        <v>854</v>
      </c>
      <c r="D717" s="236" t="s">
        <v>194</v>
      </c>
      <c r="E717" s="237" t="s">
        <v>600</v>
      </c>
      <c r="F717" s="238" t="s">
        <v>601</v>
      </c>
      <c r="G717" s="239" t="s">
        <v>215</v>
      </c>
      <c r="H717" s="240">
        <v>5.8200000000000003</v>
      </c>
      <c r="I717" s="241"/>
      <c r="J717" s="240">
        <f>ROUND(I717*H717,2)</f>
        <v>0</v>
      </c>
      <c r="K717" s="238" t="s">
        <v>275</v>
      </c>
      <c r="L717" s="45"/>
      <c r="M717" s="242" t="s">
        <v>1</v>
      </c>
      <c r="N717" s="243" t="s">
        <v>38</v>
      </c>
      <c r="O717" s="92"/>
      <c r="P717" s="244">
        <f>O717*H717</f>
        <v>0</v>
      </c>
      <c r="Q717" s="244">
        <v>0</v>
      </c>
      <c r="R717" s="244">
        <f>Q717*H717</f>
        <v>0</v>
      </c>
      <c r="S717" s="244">
        <v>0</v>
      </c>
      <c r="T717" s="245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46" t="s">
        <v>198</v>
      </c>
      <c r="AT717" s="246" t="s">
        <v>194</v>
      </c>
      <c r="AU717" s="246" t="s">
        <v>83</v>
      </c>
      <c r="AY717" s="18" t="s">
        <v>191</v>
      </c>
      <c r="BE717" s="247">
        <f>IF(N717="základní",J717,0)</f>
        <v>0</v>
      </c>
      <c r="BF717" s="247">
        <f>IF(N717="snížená",J717,0)</f>
        <v>0</v>
      </c>
      <c r="BG717" s="247">
        <f>IF(N717="zákl. přenesená",J717,0)</f>
        <v>0</v>
      </c>
      <c r="BH717" s="247">
        <f>IF(N717="sníž. přenesená",J717,0)</f>
        <v>0</v>
      </c>
      <c r="BI717" s="247">
        <f>IF(N717="nulová",J717,0)</f>
        <v>0</v>
      </c>
      <c r="BJ717" s="18" t="s">
        <v>81</v>
      </c>
      <c r="BK717" s="247">
        <f>ROUND(I717*H717,2)</f>
        <v>0</v>
      </c>
      <c r="BL717" s="18" t="s">
        <v>198</v>
      </c>
      <c r="BM717" s="246" t="s">
        <v>3643</v>
      </c>
    </row>
    <row r="718" s="2" customFormat="1">
      <c r="A718" s="39"/>
      <c r="B718" s="40"/>
      <c r="C718" s="41"/>
      <c r="D718" s="248" t="s">
        <v>200</v>
      </c>
      <c r="E718" s="41"/>
      <c r="F718" s="249" t="s">
        <v>601</v>
      </c>
      <c r="G718" s="41"/>
      <c r="H718" s="41"/>
      <c r="I718" s="145"/>
      <c r="J718" s="41"/>
      <c r="K718" s="41"/>
      <c r="L718" s="45"/>
      <c r="M718" s="250"/>
      <c r="N718" s="251"/>
      <c r="O718" s="92"/>
      <c r="P718" s="92"/>
      <c r="Q718" s="92"/>
      <c r="R718" s="92"/>
      <c r="S718" s="92"/>
      <c r="T718" s="93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T718" s="18" t="s">
        <v>200</v>
      </c>
      <c r="AU718" s="18" t="s">
        <v>83</v>
      </c>
    </row>
    <row r="719" s="13" customFormat="1">
      <c r="A719" s="13"/>
      <c r="B719" s="252"/>
      <c r="C719" s="253"/>
      <c r="D719" s="248" t="s">
        <v>201</v>
      </c>
      <c r="E719" s="254" t="s">
        <v>1</v>
      </c>
      <c r="F719" s="255" t="s">
        <v>3061</v>
      </c>
      <c r="G719" s="253"/>
      <c r="H719" s="254" t="s">
        <v>1</v>
      </c>
      <c r="I719" s="256"/>
      <c r="J719" s="253"/>
      <c r="K719" s="253"/>
      <c r="L719" s="257"/>
      <c r="M719" s="258"/>
      <c r="N719" s="259"/>
      <c r="O719" s="259"/>
      <c r="P719" s="259"/>
      <c r="Q719" s="259"/>
      <c r="R719" s="259"/>
      <c r="S719" s="259"/>
      <c r="T719" s="260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61" t="s">
        <v>201</v>
      </c>
      <c r="AU719" s="261" t="s">
        <v>83</v>
      </c>
      <c r="AV719" s="13" t="s">
        <v>81</v>
      </c>
      <c r="AW719" s="13" t="s">
        <v>30</v>
      </c>
      <c r="AX719" s="13" t="s">
        <v>73</v>
      </c>
      <c r="AY719" s="261" t="s">
        <v>191</v>
      </c>
    </row>
    <row r="720" s="14" customFormat="1">
      <c r="A720" s="14"/>
      <c r="B720" s="262"/>
      <c r="C720" s="263"/>
      <c r="D720" s="248" t="s">
        <v>201</v>
      </c>
      <c r="E720" s="264" t="s">
        <v>1</v>
      </c>
      <c r="F720" s="265" t="s">
        <v>3644</v>
      </c>
      <c r="G720" s="263"/>
      <c r="H720" s="266">
        <v>5.5</v>
      </c>
      <c r="I720" s="267"/>
      <c r="J720" s="263"/>
      <c r="K720" s="263"/>
      <c r="L720" s="268"/>
      <c r="M720" s="269"/>
      <c r="N720" s="270"/>
      <c r="O720" s="270"/>
      <c r="P720" s="270"/>
      <c r="Q720" s="270"/>
      <c r="R720" s="270"/>
      <c r="S720" s="270"/>
      <c r="T720" s="271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72" t="s">
        <v>201</v>
      </c>
      <c r="AU720" s="272" t="s">
        <v>83</v>
      </c>
      <c r="AV720" s="14" t="s">
        <v>83</v>
      </c>
      <c r="AW720" s="14" t="s">
        <v>30</v>
      </c>
      <c r="AX720" s="14" t="s">
        <v>73</v>
      </c>
      <c r="AY720" s="272" t="s">
        <v>191</v>
      </c>
    </row>
    <row r="721" s="13" customFormat="1">
      <c r="A721" s="13"/>
      <c r="B721" s="252"/>
      <c r="C721" s="253"/>
      <c r="D721" s="248" t="s">
        <v>201</v>
      </c>
      <c r="E721" s="254" t="s">
        <v>1</v>
      </c>
      <c r="F721" s="255" t="s">
        <v>3645</v>
      </c>
      <c r="G721" s="253"/>
      <c r="H721" s="254" t="s">
        <v>1</v>
      </c>
      <c r="I721" s="256"/>
      <c r="J721" s="253"/>
      <c r="K721" s="253"/>
      <c r="L721" s="257"/>
      <c r="M721" s="258"/>
      <c r="N721" s="259"/>
      <c r="O721" s="259"/>
      <c r="P721" s="259"/>
      <c r="Q721" s="259"/>
      <c r="R721" s="259"/>
      <c r="S721" s="259"/>
      <c r="T721" s="260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61" t="s">
        <v>201</v>
      </c>
      <c r="AU721" s="261" t="s">
        <v>83</v>
      </c>
      <c r="AV721" s="13" t="s">
        <v>81</v>
      </c>
      <c r="AW721" s="13" t="s">
        <v>30</v>
      </c>
      <c r="AX721" s="13" t="s">
        <v>73</v>
      </c>
      <c r="AY721" s="261" t="s">
        <v>191</v>
      </c>
    </row>
    <row r="722" s="14" customFormat="1">
      <c r="A722" s="14"/>
      <c r="B722" s="262"/>
      <c r="C722" s="263"/>
      <c r="D722" s="248" t="s">
        <v>201</v>
      </c>
      <c r="E722" s="264" t="s">
        <v>1</v>
      </c>
      <c r="F722" s="265" t="s">
        <v>3646</v>
      </c>
      <c r="G722" s="263"/>
      <c r="H722" s="266">
        <v>0.32000000000000001</v>
      </c>
      <c r="I722" s="267"/>
      <c r="J722" s="263"/>
      <c r="K722" s="263"/>
      <c r="L722" s="268"/>
      <c r="M722" s="269"/>
      <c r="N722" s="270"/>
      <c r="O722" s="270"/>
      <c r="P722" s="270"/>
      <c r="Q722" s="270"/>
      <c r="R722" s="270"/>
      <c r="S722" s="270"/>
      <c r="T722" s="271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72" t="s">
        <v>201</v>
      </c>
      <c r="AU722" s="272" t="s">
        <v>83</v>
      </c>
      <c r="AV722" s="14" t="s">
        <v>83</v>
      </c>
      <c r="AW722" s="14" t="s">
        <v>30</v>
      </c>
      <c r="AX722" s="14" t="s">
        <v>73</v>
      </c>
      <c r="AY722" s="272" t="s">
        <v>191</v>
      </c>
    </row>
    <row r="723" s="15" customFormat="1">
      <c r="A723" s="15"/>
      <c r="B723" s="273"/>
      <c r="C723" s="274"/>
      <c r="D723" s="248" t="s">
        <v>201</v>
      </c>
      <c r="E723" s="275" t="s">
        <v>1</v>
      </c>
      <c r="F723" s="276" t="s">
        <v>205</v>
      </c>
      <c r="G723" s="274"/>
      <c r="H723" s="277">
        <v>5.8200000000000003</v>
      </c>
      <c r="I723" s="278"/>
      <c r="J723" s="274"/>
      <c r="K723" s="274"/>
      <c r="L723" s="279"/>
      <c r="M723" s="280"/>
      <c r="N723" s="281"/>
      <c r="O723" s="281"/>
      <c r="P723" s="281"/>
      <c r="Q723" s="281"/>
      <c r="R723" s="281"/>
      <c r="S723" s="281"/>
      <c r="T723" s="282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83" t="s">
        <v>201</v>
      </c>
      <c r="AU723" s="283" t="s">
        <v>83</v>
      </c>
      <c r="AV723" s="15" t="s">
        <v>198</v>
      </c>
      <c r="AW723" s="15" t="s">
        <v>30</v>
      </c>
      <c r="AX723" s="15" t="s">
        <v>81</v>
      </c>
      <c r="AY723" s="283" t="s">
        <v>191</v>
      </c>
    </row>
    <row r="724" s="2" customFormat="1" ht="21.75" customHeight="1">
      <c r="A724" s="39"/>
      <c r="B724" s="40"/>
      <c r="C724" s="236" t="s">
        <v>859</v>
      </c>
      <c r="D724" s="236" t="s">
        <v>194</v>
      </c>
      <c r="E724" s="237" t="s">
        <v>609</v>
      </c>
      <c r="F724" s="238" t="s">
        <v>610</v>
      </c>
      <c r="G724" s="239" t="s">
        <v>215</v>
      </c>
      <c r="H724" s="240">
        <v>0.32000000000000001</v>
      </c>
      <c r="I724" s="241"/>
      <c r="J724" s="240">
        <f>ROUND(I724*H724,2)</f>
        <v>0</v>
      </c>
      <c r="K724" s="238" t="s">
        <v>1</v>
      </c>
      <c r="L724" s="45"/>
      <c r="M724" s="242" t="s">
        <v>1</v>
      </c>
      <c r="N724" s="243" t="s">
        <v>38</v>
      </c>
      <c r="O724" s="92"/>
      <c r="P724" s="244">
        <f>O724*H724</f>
        <v>0</v>
      </c>
      <c r="Q724" s="244">
        <v>0</v>
      </c>
      <c r="R724" s="244">
        <f>Q724*H724</f>
        <v>0</v>
      </c>
      <c r="S724" s="244">
        <v>0</v>
      </c>
      <c r="T724" s="245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46" t="s">
        <v>198</v>
      </c>
      <c r="AT724" s="246" t="s">
        <v>194</v>
      </c>
      <c r="AU724" s="246" t="s">
        <v>83</v>
      </c>
      <c r="AY724" s="18" t="s">
        <v>191</v>
      </c>
      <c r="BE724" s="247">
        <f>IF(N724="základní",J724,0)</f>
        <v>0</v>
      </c>
      <c r="BF724" s="247">
        <f>IF(N724="snížená",J724,0)</f>
        <v>0</v>
      </c>
      <c r="BG724" s="247">
        <f>IF(N724="zákl. přenesená",J724,0)</f>
        <v>0</v>
      </c>
      <c r="BH724" s="247">
        <f>IF(N724="sníž. přenesená",J724,0)</f>
        <v>0</v>
      </c>
      <c r="BI724" s="247">
        <f>IF(N724="nulová",J724,0)</f>
        <v>0</v>
      </c>
      <c r="BJ724" s="18" t="s">
        <v>81</v>
      </c>
      <c r="BK724" s="247">
        <f>ROUND(I724*H724,2)</f>
        <v>0</v>
      </c>
      <c r="BL724" s="18" t="s">
        <v>198</v>
      </c>
      <c r="BM724" s="246" t="s">
        <v>3647</v>
      </c>
    </row>
    <row r="725" s="2" customFormat="1">
      <c r="A725" s="39"/>
      <c r="B725" s="40"/>
      <c r="C725" s="41"/>
      <c r="D725" s="248" t="s">
        <v>200</v>
      </c>
      <c r="E725" s="41"/>
      <c r="F725" s="249" t="s">
        <v>610</v>
      </c>
      <c r="G725" s="41"/>
      <c r="H725" s="41"/>
      <c r="I725" s="145"/>
      <c r="J725" s="41"/>
      <c r="K725" s="41"/>
      <c r="L725" s="45"/>
      <c r="M725" s="250"/>
      <c r="N725" s="251"/>
      <c r="O725" s="92"/>
      <c r="P725" s="92"/>
      <c r="Q725" s="92"/>
      <c r="R725" s="92"/>
      <c r="S725" s="92"/>
      <c r="T725" s="93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200</v>
      </c>
      <c r="AU725" s="18" t="s">
        <v>83</v>
      </c>
    </row>
    <row r="726" s="13" customFormat="1">
      <c r="A726" s="13"/>
      <c r="B726" s="252"/>
      <c r="C726" s="253"/>
      <c r="D726" s="248" t="s">
        <v>201</v>
      </c>
      <c r="E726" s="254" t="s">
        <v>1</v>
      </c>
      <c r="F726" s="255" t="s">
        <v>3648</v>
      </c>
      <c r="G726" s="253"/>
      <c r="H726" s="254" t="s">
        <v>1</v>
      </c>
      <c r="I726" s="256"/>
      <c r="J726" s="253"/>
      <c r="K726" s="253"/>
      <c r="L726" s="257"/>
      <c r="M726" s="258"/>
      <c r="N726" s="259"/>
      <c r="O726" s="259"/>
      <c r="P726" s="259"/>
      <c r="Q726" s="259"/>
      <c r="R726" s="259"/>
      <c r="S726" s="259"/>
      <c r="T726" s="260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61" t="s">
        <v>201</v>
      </c>
      <c r="AU726" s="261" t="s">
        <v>83</v>
      </c>
      <c r="AV726" s="13" t="s">
        <v>81</v>
      </c>
      <c r="AW726" s="13" t="s">
        <v>30</v>
      </c>
      <c r="AX726" s="13" t="s">
        <v>73</v>
      </c>
      <c r="AY726" s="261" t="s">
        <v>191</v>
      </c>
    </row>
    <row r="727" s="14" customFormat="1">
      <c r="A727" s="14"/>
      <c r="B727" s="262"/>
      <c r="C727" s="263"/>
      <c r="D727" s="248" t="s">
        <v>201</v>
      </c>
      <c r="E727" s="264" t="s">
        <v>1</v>
      </c>
      <c r="F727" s="265" t="s">
        <v>3646</v>
      </c>
      <c r="G727" s="263"/>
      <c r="H727" s="266">
        <v>0.32000000000000001</v>
      </c>
      <c r="I727" s="267"/>
      <c r="J727" s="263"/>
      <c r="K727" s="263"/>
      <c r="L727" s="268"/>
      <c r="M727" s="269"/>
      <c r="N727" s="270"/>
      <c r="O727" s="270"/>
      <c r="P727" s="270"/>
      <c r="Q727" s="270"/>
      <c r="R727" s="270"/>
      <c r="S727" s="270"/>
      <c r="T727" s="271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72" t="s">
        <v>201</v>
      </c>
      <c r="AU727" s="272" t="s">
        <v>83</v>
      </c>
      <c r="AV727" s="14" t="s">
        <v>83</v>
      </c>
      <c r="AW727" s="14" t="s">
        <v>30</v>
      </c>
      <c r="AX727" s="14" t="s">
        <v>73</v>
      </c>
      <c r="AY727" s="272" t="s">
        <v>191</v>
      </c>
    </row>
    <row r="728" s="15" customFormat="1">
      <c r="A728" s="15"/>
      <c r="B728" s="273"/>
      <c r="C728" s="274"/>
      <c r="D728" s="248" t="s">
        <v>201</v>
      </c>
      <c r="E728" s="275" t="s">
        <v>1</v>
      </c>
      <c r="F728" s="276" t="s">
        <v>205</v>
      </c>
      <c r="G728" s="274"/>
      <c r="H728" s="277">
        <v>0.32000000000000001</v>
      </c>
      <c r="I728" s="278"/>
      <c r="J728" s="274"/>
      <c r="K728" s="274"/>
      <c r="L728" s="279"/>
      <c r="M728" s="280"/>
      <c r="N728" s="281"/>
      <c r="O728" s="281"/>
      <c r="P728" s="281"/>
      <c r="Q728" s="281"/>
      <c r="R728" s="281"/>
      <c r="S728" s="281"/>
      <c r="T728" s="282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83" t="s">
        <v>201</v>
      </c>
      <c r="AU728" s="283" t="s">
        <v>83</v>
      </c>
      <c r="AV728" s="15" t="s">
        <v>198</v>
      </c>
      <c r="AW728" s="15" t="s">
        <v>30</v>
      </c>
      <c r="AX728" s="15" t="s">
        <v>81</v>
      </c>
      <c r="AY728" s="283" t="s">
        <v>191</v>
      </c>
    </row>
    <row r="729" s="2" customFormat="1" ht="21.75" customHeight="1">
      <c r="A729" s="39"/>
      <c r="B729" s="40"/>
      <c r="C729" s="236" t="s">
        <v>740</v>
      </c>
      <c r="D729" s="236" t="s">
        <v>194</v>
      </c>
      <c r="E729" s="237" t="s">
        <v>3649</v>
      </c>
      <c r="F729" s="238" t="s">
        <v>3650</v>
      </c>
      <c r="G729" s="239" t="s">
        <v>215</v>
      </c>
      <c r="H729" s="240">
        <v>2.7799999999999998</v>
      </c>
      <c r="I729" s="241"/>
      <c r="J729" s="240">
        <f>ROUND(I729*H729,2)</f>
        <v>0</v>
      </c>
      <c r="K729" s="238" t="s">
        <v>275</v>
      </c>
      <c r="L729" s="45"/>
      <c r="M729" s="242" t="s">
        <v>1</v>
      </c>
      <c r="N729" s="243" t="s">
        <v>38</v>
      </c>
      <c r="O729" s="92"/>
      <c r="P729" s="244">
        <f>O729*H729</f>
        <v>0</v>
      </c>
      <c r="Q729" s="244">
        <v>0</v>
      </c>
      <c r="R729" s="244">
        <f>Q729*H729</f>
        <v>0</v>
      </c>
      <c r="S729" s="244">
        <v>0</v>
      </c>
      <c r="T729" s="245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46" t="s">
        <v>198</v>
      </c>
      <c r="AT729" s="246" t="s">
        <v>194</v>
      </c>
      <c r="AU729" s="246" t="s">
        <v>83</v>
      </c>
      <c r="AY729" s="18" t="s">
        <v>191</v>
      </c>
      <c r="BE729" s="247">
        <f>IF(N729="základní",J729,0)</f>
        <v>0</v>
      </c>
      <c r="BF729" s="247">
        <f>IF(N729="snížená",J729,0)</f>
        <v>0</v>
      </c>
      <c r="BG729" s="247">
        <f>IF(N729="zákl. přenesená",J729,0)</f>
        <v>0</v>
      </c>
      <c r="BH729" s="247">
        <f>IF(N729="sníž. přenesená",J729,0)</f>
        <v>0</v>
      </c>
      <c r="BI729" s="247">
        <f>IF(N729="nulová",J729,0)</f>
        <v>0</v>
      </c>
      <c r="BJ729" s="18" t="s">
        <v>81</v>
      </c>
      <c r="BK729" s="247">
        <f>ROUND(I729*H729,2)</f>
        <v>0</v>
      </c>
      <c r="BL729" s="18" t="s">
        <v>198</v>
      </c>
      <c r="BM729" s="246" t="s">
        <v>3651</v>
      </c>
    </row>
    <row r="730" s="2" customFormat="1">
      <c r="A730" s="39"/>
      <c r="B730" s="40"/>
      <c r="C730" s="41"/>
      <c r="D730" s="248" t="s">
        <v>200</v>
      </c>
      <c r="E730" s="41"/>
      <c r="F730" s="249" t="s">
        <v>3650</v>
      </c>
      <c r="G730" s="41"/>
      <c r="H730" s="41"/>
      <c r="I730" s="145"/>
      <c r="J730" s="41"/>
      <c r="K730" s="41"/>
      <c r="L730" s="45"/>
      <c r="M730" s="250"/>
      <c r="N730" s="251"/>
      <c r="O730" s="92"/>
      <c r="P730" s="92"/>
      <c r="Q730" s="92"/>
      <c r="R730" s="92"/>
      <c r="S730" s="92"/>
      <c r="T730" s="93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200</v>
      </c>
      <c r="AU730" s="18" t="s">
        <v>83</v>
      </c>
    </row>
    <row r="731" s="13" customFormat="1">
      <c r="A731" s="13"/>
      <c r="B731" s="252"/>
      <c r="C731" s="253"/>
      <c r="D731" s="248" t="s">
        <v>201</v>
      </c>
      <c r="E731" s="254" t="s">
        <v>1</v>
      </c>
      <c r="F731" s="255" t="s">
        <v>3652</v>
      </c>
      <c r="G731" s="253"/>
      <c r="H731" s="254" t="s">
        <v>1</v>
      </c>
      <c r="I731" s="256"/>
      <c r="J731" s="253"/>
      <c r="K731" s="253"/>
      <c r="L731" s="257"/>
      <c r="M731" s="258"/>
      <c r="N731" s="259"/>
      <c r="O731" s="259"/>
      <c r="P731" s="259"/>
      <c r="Q731" s="259"/>
      <c r="R731" s="259"/>
      <c r="S731" s="259"/>
      <c r="T731" s="260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61" t="s">
        <v>201</v>
      </c>
      <c r="AU731" s="261" t="s">
        <v>83</v>
      </c>
      <c r="AV731" s="13" t="s">
        <v>81</v>
      </c>
      <c r="AW731" s="13" t="s">
        <v>30</v>
      </c>
      <c r="AX731" s="13" t="s">
        <v>73</v>
      </c>
      <c r="AY731" s="261" t="s">
        <v>191</v>
      </c>
    </row>
    <row r="732" s="14" customFormat="1">
      <c r="A732" s="14"/>
      <c r="B732" s="262"/>
      <c r="C732" s="263"/>
      <c r="D732" s="248" t="s">
        <v>201</v>
      </c>
      <c r="E732" s="264" t="s">
        <v>1</v>
      </c>
      <c r="F732" s="265" t="s">
        <v>3653</v>
      </c>
      <c r="G732" s="263"/>
      <c r="H732" s="266">
        <v>2.7799999999999998</v>
      </c>
      <c r="I732" s="267"/>
      <c r="J732" s="263"/>
      <c r="K732" s="263"/>
      <c r="L732" s="268"/>
      <c r="M732" s="269"/>
      <c r="N732" s="270"/>
      <c r="O732" s="270"/>
      <c r="P732" s="270"/>
      <c r="Q732" s="270"/>
      <c r="R732" s="270"/>
      <c r="S732" s="270"/>
      <c r="T732" s="271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72" t="s">
        <v>201</v>
      </c>
      <c r="AU732" s="272" t="s">
        <v>83</v>
      </c>
      <c r="AV732" s="14" t="s">
        <v>83</v>
      </c>
      <c r="AW732" s="14" t="s">
        <v>30</v>
      </c>
      <c r="AX732" s="14" t="s">
        <v>73</v>
      </c>
      <c r="AY732" s="272" t="s">
        <v>191</v>
      </c>
    </row>
    <row r="733" s="15" customFormat="1">
      <c r="A733" s="15"/>
      <c r="B733" s="273"/>
      <c r="C733" s="274"/>
      <c r="D733" s="248" t="s">
        <v>201</v>
      </c>
      <c r="E733" s="275" t="s">
        <v>1</v>
      </c>
      <c r="F733" s="276" t="s">
        <v>205</v>
      </c>
      <c r="G733" s="274"/>
      <c r="H733" s="277">
        <v>2.7799999999999998</v>
      </c>
      <c r="I733" s="278"/>
      <c r="J733" s="274"/>
      <c r="K733" s="274"/>
      <c r="L733" s="279"/>
      <c r="M733" s="280"/>
      <c r="N733" s="281"/>
      <c r="O733" s="281"/>
      <c r="P733" s="281"/>
      <c r="Q733" s="281"/>
      <c r="R733" s="281"/>
      <c r="S733" s="281"/>
      <c r="T733" s="282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T733" s="283" t="s">
        <v>201</v>
      </c>
      <c r="AU733" s="283" t="s">
        <v>83</v>
      </c>
      <c r="AV733" s="15" t="s">
        <v>198</v>
      </c>
      <c r="AW733" s="15" t="s">
        <v>30</v>
      </c>
      <c r="AX733" s="15" t="s">
        <v>81</v>
      </c>
      <c r="AY733" s="283" t="s">
        <v>191</v>
      </c>
    </row>
    <row r="734" s="2" customFormat="1" ht="21.75" customHeight="1">
      <c r="A734" s="39"/>
      <c r="B734" s="40"/>
      <c r="C734" s="236" t="s">
        <v>875</v>
      </c>
      <c r="D734" s="236" t="s">
        <v>194</v>
      </c>
      <c r="E734" s="237" t="s">
        <v>3068</v>
      </c>
      <c r="F734" s="238" t="s">
        <v>3069</v>
      </c>
      <c r="G734" s="239" t="s">
        <v>215</v>
      </c>
      <c r="H734" s="240">
        <v>20</v>
      </c>
      <c r="I734" s="241"/>
      <c r="J734" s="240">
        <f>ROUND(I734*H734,2)</f>
        <v>0</v>
      </c>
      <c r="K734" s="238" t="s">
        <v>275</v>
      </c>
      <c r="L734" s="45"/>
      <c r="M734" s="242" t="s">
        <v>1</v>
      </c>
      <c r="N734" s="243" t="s">
        <v>38</v>
      </c>
      <c r="O734" s="92"/>
      <c r="P734" s="244">
        <f>O734*H734</f>
        <v>0</v>
      </c>
      <c r="Q734" s="244">
        <v>0</v>
      </c>
      <c r="R734" s="244">
        <f>Q734*H734</f>
        <v>0</v>
      </c>
      <c r="S734" s="244">
        <v>0</v>
      </c>
      <c r="T734" s="245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46" t="s">
        <v>198</v>
      </c>
      <c r="AT734" s="246" t="s">
        <v>194</v>
      </c>
      <c r="AU734" s="246" t="s">
        <v>83</v>
      </c>
      <c r="AY734" s="18" t="s">
        <v>191</v>
      </c>
      <c r="BE734" s="247">
        <f>IF(N734="základní",J734,0)</f>
        <v>0</v>
      </c>
      <c r="BF734" s="247">
        <f>IF(N734="snížená",J734,0)</f>
        <v>0</v>
      </c>
      <c r="BG734" s="247">
        <f>IF(N734="zákl. přenesená",J734,0)</f>
        <v>0</v>
      </c>
      <c r="BH734" s="247">
        <f>IF(N734="sníž. přenesená",J734,0)</f>
        <v>0</v>
      </c>
      <c r="BI734" s="247">
        <f>IF(N734="nulová",J734,0)</f>
        <v>0</v>
      </c>
      <c r="BJ734" s="18" t="s">
        <v>81</v>
      </c>
      <c r="BK734" s="247">
        <f>ROUND(I734*H734,2)</f>
        <v>0</v>
      </c>
      <c r="BL734" s="18" t="s">
        <v>198</v>
      </c>
      <c r="BM734" s="246" t="s">
        <v>3654</v>
      </c>
    </row>
    <row r="735" s="2" customFormat="1">
      <c r="A735" s="39"/>
      <c r="B735" s="40"/>
      <c r="C735" s="41"/>
      <c r="D735" s="248" t="s">
        <v>200</v>
      </c>
      <c r="E735" s="41"/>
      <c r="F735" s="249" t="s">
        <v>3069</v>
      </c>
      <c r="G735" s="41"/>
      <c r="H735" s="41"/>
      <c r="I735" s="145"/>
      <c r="J735" s="41"/>
      <c r="K735" s="41"/>
      <c r="L735" s="45"/>
      <c r="M735" s="250"/>
      <c r="N735" s="251"/>
      <c r="O735" s="92"/>
      <c r="P735" s="92"/>
      <c r="Q735" s="92"/>
      <c r="R735" s="92"/>
      <c r="S735" s="92"/>
      <c r="T735" s="93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T735" s="18" t="s">
        <v>200</v>
      </c>
      <c r="AU735" s="18" t="s">
        <v>83</v>
      </c>
    </row>
    <row r="736" s="13" customFormat="1">
      <c r="A736" s="13"/>
      <c r="B736" s="252"/>
      <c r="C736" s="253"/>
      <c r="D736" s="248" t="s">
        <v>201</v>
      </c>
      <c r="E736" s="254" t="s">
        <v>1</v>
      </c>
      <c r="F736" s="255" t="s">
        <v>3071</v>
      </c>
      <c r="G736" s="253"/>
      <c r="H736" s="254" t="s">
        <v>1</v>
      </c>
      <c r="I736" s="256"/>
      <c r="J736" s="253"/>
      <c r="K736" s="253"/>
      <c r="L736" s="257"/>
      <c r="M736" s="258"/>
      <c r="N736" s="259"/>
      <c r="O736" s="259"/>
      <c r="P736" s="259"/>
      <c r="Q736" s="259"/>
      <c r="R736" s="259"/>
      <c r="S736" s="259"/>
      <c r="T736" s="260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61" t="s">
        <v>201</v>
      </c>
      <c r="AU736" s="261" t="s">
        <v>83</v>
      </c>
      <c r="AV736" s="13" t="s">
        <v>81</v>
      </c>
      <c r="AW736" s="13" t="s">
        <v>30</v>
      </c>
      <c r="AX736" s="13" t="s">
        <v>73</v>
      </c>
      <c r="AY736" s="261" t="s">
        <v>191</v>
      </c>
    </row>
    <row r="737" s="13" customFormat="1">
      <c r="A737" s="13"/>
      <c r="B737" s="252"/>
      <c r="C737" s="253"/>
      <c r="D737" s="248" t="s">
        <v>201</v>
      </c>
      <c r="E737" s="254" t="s">
        <v>1</v>
      </c>
      <c r="F737" s="255" t="s">
        <v>3072</v>
      </c>
      <c r="G737" s="253"/>
      <c r="H737" s="254" t="s">
        <v>1</v>
      </c>
      <c r="I737" s="256"/>
      <c r="J737" s="253"/>
      <c r="K737" s="253"/>
      <c r="L737" s="257"/>
      <c r="M737" s="258"/>
      <c r="N737" s="259"/>
      <c r="O737" s="259"/>
      <c r="P737" s="259"/>
      <c r="Q737" s="259"/>
      <c r="R737" s="259"/>
      <c r="S737" s="259"/>
      <c r="T737" s="260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61" t="s">
        <v>201</v>
      </c>
      <c r="AU737" s="261" t="s">
        <v>83</v>
      </c>
      <c r="AV737" s="13" t="s">
        <v>81</v>
      </c>
      <c r="AW737" s="13" t="s">
        <v>30</v>
      </c>
      <c r="AX737" s="13" t="s">
        <v>73</v>
      </c>
      <c r="AY737" s="261" t="s">
        <v>191</v>
      </c>
    </row>
    <row r="738" s="14" customFormat="1">
      <c r="A738" s="14"/>
      <c r="B738" s="262"/>
      <c r="C738" s="263"/>
      <c r="D738" s="248" t="s">
        <v>201</v>
      </c>
      <c r="E738" s="264" t="s">
        <v>1</v>
      </c>
      <c r="F738" s="265" t="s">
        <v>3655</v>
      </c>
      <c r="G738" s="263"/>
      <c r="H738" s="266">
        <v>20</v>
      </c>
      <c r="I738" s="267"/>
      <c r="J738" s="263"/>
      <c r="K738" s="263"/>
      <c r="L738" s="268"/>
      <c r="M738" s="269"/>
      <c r="N738" s="270"/>
      <c r="O738" s="270"/>
      <c r="P738" s="270"/>
      <c r="Q738" s="270"/>
      <c r="R738" s="270"/>
      <c r="S738" s="270"/>
      <c r="T738" s="271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72" t="s">
        <v>201</v>
      </c>
      <c r="AU738" s="272" t="s">
        <v>83</v>
      </c>
      <c r="AV738" s="14" t="s">
        <v>83</v>
      </c>
      <c r="AW738" s="14" t="s">
        <v>30</v>
      </c>
      <c r="AX738" s="14" t="s">
        <v>73</v>
      </c>
      <c r="AY738" s="272" t="s">
        <v>191</v>
      </c>
    </row>
    <row r="739" s="15" customFormat="1">
      <c r="A739" s="15"/>
      <c r="B739" s="273"/>
      <c r="C739" s="274"/>
      <c r="D739" s="248" t="s">
        <v>201</v>
      </c>
      <c r="E739" s="275" t="s">
        <v>1</v>
      </c>
      <c r="F739" s="276" t="s">
        <v>205</v>
      </c>
      <c r="G739" s="274"/>
      <c r="H739" s="277">
        <v>20</v>
      </c>
      <c r="I739" s="278"/>
      <c r="J739" s="274"/>
      <c r="K739" s="274"/>
      <c r="L739" s="279"/>
      <c r="M739" s="280"/>
      <c r="N739" s="281"/>
      <c r="O739" s="281"/>
      <c r="P739" s="281"/>
      <c r="Q739" s="281"/>
      <c r="R739" s="281"/>
      <c r="S739" s="281"/>
      <c r="T739" s="282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83" t="s">
        <v>201</v>
      </c>
      <c r="AU739" s="283" t="s">
        <v>83</v>
      </c>
      <c r="AV739" s="15" t="s">
        <v>198</v>
      </c>
      <c r="AW739" s="15" t="s">
        <v>30</v>
      </c>
      <c r="AX739" s="15" t="s">
        <v>81</v>
      </c>
      <c r="AY739" s="283" t="s">
        <v>191</v>
      </c>
    </row>
    <row r="740" s="2" customFormat="1" ht="21.75" customHeight="1">
      <c r="A740" s="39"/>
      <c r="B740" s="40"/>
      <c r="C740" s="236" t="s">
        <v>879</v>
      </c>
      <c r="D740" s="236" t="s">
        <v>194</v>
      </c>
      <c r="E740" s="237" t="s">
        <v>3656</v>
      </c>
      <c r="F740" s="238" t="s">
        <v>3657</v>
      </c>
      <c r="G740" s="239" t="s">
        <v>314</v>
      </c>
      <c r="H740" s="240">
        <v>11.1</v>
      </c>
      <c r="I740" s="241"/>
      <c r="J740" s="240">
        <f>ROUND(I740*H740,2)</f>
        <v>0</v>
      </c>
      <c r="K740" s="238" t="s">
        <v>1</v>
      </c>
      <c r="L740" s="45"/>
      <c r="M740" s="242" t="s">
        <v>1</v>
      </c>
      <c r="N740" s="243" t="s">
        <v>38</v>
      </c>
      <c r="O740" s="92"/>
      <c r="P740" s="244">
        <f>O740*H740</f>
        <v>0</v>
      </c>
      <c r="Q740" s="244">
        <v>0.63788</v>
      </c>
      <c r="R740" s="244">
        <f>Q740*H740</f>
        <v>7.0804679999999998</v>
      </c>
      <c r="S740" s="244">
        <v>0</v>
      </c>
      <c r="T740" s="245">
        <f>S740*H740</f>
        <v>0</v>
      </c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R740" s="246" t="s">
        <v>198</v>
      </c>
      <c r="AT740" s="246" t="s">
        <v>194</v>
      </c>
      <c r="AU740" s="246" t="s">
        <v>83</v>
      </c>
      <c r="AY740" s="18" t="s">
        <v>191</v>
      </c>
      <c r="BE740" s="247">
        <f>IF(N740="základní",J740,0)</f>
        <v>0</v>
      </c>
      <c r="BF740" s="247">
        <f>IF(N740="snížená",J740,0)</f>
        <v>0</v>
      </c>
      <c r="BG740" s="247">
        <f>IF(N740="zákl. přenesená",J740,0)</f>
        <v>0</v>
      </c>
      <c r="BH740" s="247">
        <f>IF(N740="sníž. přenesená",J740,0)</f>
        <v>0</v>
      </c>
      <c r="BI740" s="247">
        <f>IF(N740="nulová",J740,0)</f>
        <v>0</v>
      </c>
      <c r="BJ740" s="18" t="s">
        <v>81</v>
      </c>
      <c r="BK740" s="247">
        <f>ROUND(I740*H740,2)</f>
        <v>0</v>
      </c>
      <c r="BL740" s="18" t="s">
        <v>198</v>
      </c>
      <c r="BM740" s="246" t="s">
        <v>3658</v>
      </c>
    </row>
    <row r="741" s="2" customFormat="1">
      <c r="A741" s="39"/>
      <c r="B741" s="40"/>
      <c r="C741" s="41"/>
      <c r="D741" s="248" t="s">
        <v>200</v>
      </c>
      <c r="E741" s="41"/>
      <c r="F741" s="249" t="s">
        <v>3657</v>
      </c>
      <c r="G741" s="41"/>
      <c r="H741" s="41"/>
      <c r="I741" s="145"/>
      <c r="J741" s="41"/>
      <c r="K741" s="41"/>
      <c r="L741" s="45"/>
      <c r="M741" s="250"/>
      <c r="N741" s="251"/>
      <c r="O741" s="92"/>
      <c r="P741" s="92"/>
      <c r="Q741" s="92"/>
      <c r="R741" s="92"/>
      <c r="S741" s="92"/>
      <c r="T741" s="93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T741" s="18" t="s">
        <v>200</v>
      </c>
      <c r="AU741" s="18" t="s">
        <v>83</v>
      </c>
    </row>
    <row r="742" s="13" customFormat="1">
      <c r="A742" s="13"/>
      <c r="B742" s="252"/>
      <c r="C742" s="253"/>
      <c r="D742" s="248" t="s">
        <v>201</v>
      </c>
      <c r="E742" s="254" t="s">
        <v>1</v>
      </c>
      <c r="F742" s="255" t="s">
        <v>3659</v>
      </c>
      <c r="G742" s="253"/>
      <c r="H742" s="254" t="s">
        <v>1</v>
      </c>
      <c r="I742" s="256"/>
      <c r="J742" s="253"/>
      <c r="K742" s="253"/>
      <c r="L742" s="257"/>
      <c r="M742" s="258"/>
      <c r="N742" s="259"/>
      <c r="O742" s="259"/>
      <c r="P742" s="259"/>
      <c r="Q742" s="259"/>
      <c r="R742" s="259"/>
      <c r="S742" s="259"/>
      <c r="T742" s="260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61" t="s">
        <v>201</v>
      </c>
      <c r="AU742" s="261" t="s">
        <v>83</v>
      </c>
      <c r="AV742" s="13" t="s">
        <v>81</v>
      </c>
      <c r="AW742" s="13" t="s">
        <v>30</v>
      </c>
      <c r="AX742" s="13" t="s">
        <v>73</v>
      </c>
      <c r="AY742" s="261" t="s">
        <v>191</v>
      </c>
    </row>
    <row r="743" s="13" customFormat="1">
      <c r="A743" s="13"/>
      <c r="B743" s="252"/>
      <c r="C743" s="253"/>
      <c r="D743" s="248" t="s">
        <v>201</v>
      </c>
      <c r="E743" s="254" t="s">
        <v>1</v>
      </c>
      <c r="F743" s="255" t="s">
        <v>3660</v>
      </c>
      <c r="G743" s="253"/>
      <c r="H743" s="254" t="s">
        <v>1</v>
      </c>
      <c r="I743" s="256"/>
      <c r="J743" s="253"/>
      <c r="K743" s="253"/>
      <c r="L743" s="257"/>
      <c r="M743" s="258"/>
      <c r="N743" s="259"/>
      <c r="O743" s="259"/>
      <c r="P743" s="259"/>
      <c r="Q743" s="259"/>
      <c r="R743" s="259"/>
      <c r="S743" s="259"/>
      <c r="T743" s="260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61" t="s">
        <v>201</v>
      </c>
      <c r="AU743" s="261" t="s">
        <v>83</v>
      </c>
      <c r="AV743" s="13" t="s">
        <v>81</v>
      </c>
      <c r="AW743" s="13" t="s">
        <v>30</v>
      </c>
      <c r="AX743" s="13" t="s">
        <v>73</v>
      </c>
      <c r="AY743" s="261" t="s">
        <v>191</v>
      </c>
    </row>
    <row r="744" s="13" customFormat="1">
      <c r="A744" s="13"/>
      <c r="B744" s="252"/>
      <c r="C744" s="253"/>
      <c r="D744" s="248" t="s">
        <v>201</v>
      </c>
      <c r="E744" s="254" t="s">
        <v>1</v>
      </c>
      <c r="F744" s="255" t="s">
        <v>3661</v>
      </c>
      <c r="G744" s="253"/>
      <c r="H744" s="254" t="s">
        <v>1</v>
      </c>
      <c r="I744" s="256"/>
      <c r="J744" s="253"/>
      <c r="K744" s="253"/>
      <c r="L744" s="257"/>
      <c r="M744" s="258"/>
      <c r="N744" s="259"/>
      <c r="O744" s="259"/>
      <c r="P744" s="259"/>
      <c r="Q744" s="259"/>
      <c r="R744" s="259"/>
      <c r="S744" s="259"/>
      <c r="T744" s="260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61" t="s">
        <v>201</v>
      </c>
      <c r="AU744" s="261" t="s">
        <v>83</v>
      </c>
      <c r="AV744" s="13" t="s">
        <v>81</v>
      </c>
      <c r="AW744" s="13" t="s">
        <v>30</v>
      </c>
      <c r="AX744" s="13" t="s">
        <v>73</v>
      </c>
      <c r="AY744" s="261" t="s">
        <v>191</v>
      </c>
    </row>
    <row r="745" s="14" customFormat="1">
      <c r="A745" s="14"/>
      <c r="B745" s="262"/>
      <c r="C745" s="263"/>
      <c r="D745" s="248" t="s">
        <v>201</v>
      </c>
      <c r="E745" s="264" t="s">
        <v>1</v>
      </c>
      <c r="F745" s="265" t="s">
        <v>3662</v>
      </c>
      <c r="G745" s="263"/>
      <c r="H745" s="266">
        <v>11.1</v>
      </c>
      <c r="I745" s="267"/>
      <c r="J745" s="263"/>
      <c r="K745" s="263"/>
      <c r="L745" s="268"/>
      <c r="M745" s="269"/>
      <c r="N745" s="270"/>
      <c r="O745" s="270"/>
      <c r="P745" s="270"/>
      <c r="Q745" s="270"/>
      <c r="R745" s="270"/>
      <c r="S745" s="270"/>
      <c r="T745" s="271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72" t="s">
        <v>201</v>
      </c>
      <c r="AU745" s="272" t="s">
        <v>83</v>
      </c>
      <c r="AV745" s="14" t="s">
        <v>83</v>
      </c>
      <c r="AW745" s="14" t="s">
        <v>30</v>
      </c>
      <c r="AX745" s="14" t="s">
        <v>73</v>
      </c>
      <c r="AY745" s="272" t="s">
        <v>191</v>
      </c>
    </row>
    <row r="746" s="15" customFormat="1">
      <c r="A746" s="15"/>
      <c r="B746" s="273"/>
      <c r="C746" s="274"/>
      <c r="D746" s="248" t="s">
        <v>201</v>
      </c>
      <c r="E746" s="275" t="s">
        <v>1</v>
      </c>
      <c r="F746" s="276" t="s">
        <v>205</v>
      </c>
      <c r="G746" s="274"/>
      <c r="H746" s="277">
        <v>11.1</v>
      </c>
      <c r="I746" s="278"/>
      <c r="J746" s="274"/>
      <c r="K746" s="274"/>
      <c r="L746" s="279"/>
      <c r="M746" s="280"/>
      <c r="N746" s="281"/>
      <c r="O746" s="281"/>
      <c r="P746" s="281"/>
      <c r="Q746" s="281"/>
      <c r="R746" s="281"/>
      <c r="S746" s="281"/>
      <c r="T746" s="282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83" t="s">
        <v>201</v>
      </c>
      <c r="AU746" s="283" t="s">
        <v>83</v>
      </c>
      <c r="AV746" s="15" t="s">
        <v>198</v>
      </c>
      <c r="AW746" s="15" t="s">
        <v>30</v>
      </c>
      <c r="AX746" s="15" t="s">
        <v>81</v>
      </c>
      <c r="AY746" s="283" t="s">
        <v>191</v>
      </c>
    </row>
    <row r="747" s="2" customFormat="1" ht="33" customHeight="1">
      <c r="A747" s="39"/>
      <c r="B747" s="40"/>
      <c r="C747" s="236" t="s">
        <v>3663</v>
      </c>
      <c r="D747" s="236" t="s">
        <v>194</v>
      </c>
      <c r="E747" s="237" t="s">
        <v>3664</v>
      </c>
      <c r="F747" s="238" t="s">
        <v>3665</v>
      </c>
      <c r="G747" s="239" t="s">
        <v>370</v>
      </c>
      <c r="H747" s="240">
        <v>4</v>
      </c>
      <c r="I747" s="241"/>
      <c r="J747" s="240">
        <f>ROUND(I747*H747,2)</f>
        <v>0</v>
      </c>
      <c r="K747" s="238" t="s">
        <v>1</v>
      </c>
      <c r="L747" s="45"/>
      <c r="M747" s="242" t="s">
        <v>1</v>
      </c>
      <c r="N747" s="243" t="s">
        <v>38</v>
      </c>
      <c r="O747" s="92"/>
      <c r="P747" s="244">
        <f>O747*H747</f>
        <v>0</v>
      </c>
      <c r="Q747" s="244">
        <v>0</v>
      </c>
      <c r="R747" s="244">
        <f>Q747*H747</f>
        <v>0</v>
      </c>
      <c r="S747" s="244">
        <v>0</v>
      </c>
      <c r="T747" s="245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46" t="s">
        <v>198</v>
      </c>
      <c r="AT747" s="246" t="s">
        <v>194</v>
      </c>
      <c r="AU747" s="246" t="s">
        <v>83</v>
      </c>
      <c r="AY747" s="18" t="s">
        <v>191</v>
      </c>
      <c r="BE747" s="247">
        <f>IF(N747="základní",J747,0)</f>
        <v>0</v>
      </c>
      <c r="BF747" s="247">
        <f>IF(N747="snížená",J747,0)</f>
        <v>0</v>
      </c>
      <c r="BG747" s="247">
        <f>IF(N747="zákl. přenesená",J747,0)</f>
        <v>0</v>
      </c>
      <c r="BH747" s="247">
        <f>IF(N747="sníž. přenesená",J747,0)</f>
        <v>0</v>
      </c>
      <c r="BI747" s="247">
        <f>IF(N747="nulová",J747,0)</f>
        <v>0</v>
      </c>
      <c r="BJ747" s="18" t="s">
        <v>81</v>
      </c>
      <c r="BK747" s="247">
        <f>ROUND(I747*H747,2)</f>
        <v>0</v>
      </c>
      <c r="BL747" s="18" t="s">
        <v>198</v>
      </c>
      <c r="BM747" s="246" t="s">
        <v>3666</v>
      </c>
    </row>
    <row r="748" s="2" customFormat="1">
      <c r="A748" s="39"/>
      <c r="B748" s="40"/>
      <c r="C748" s="41"/>
      <c r="D748" s="248" t="s">
        <v>200</v>
      </c>
      <c r="E748" s="41"/>
      <c r="F748" s="249" t="s">
        <v>3665</v>
      </c>
      <c r="G748" s="41"/>
      <c r="H748" s="41"/>
      <c r="I748" s="145"/>
      <c r="J748" s="41"/>
      <c r="K748" s="41"/>
      <c r="L748" s="45"/>
      <c r="M748" s="250"/>
      <c r="N748" s="251"/>
      <c r="O748" s="92"/>
      <c r="P748" s="92"/>
      <c r="Q748" s="92"/>
      <c r="R748" s="92"/>
      <c r="S748" s="92"/>
      <c r="T748" s="93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T748" s="18" t="s">
        <v>200</v>
      </c>
      <c r="AU748" s="18" t="s">
        <v>83</v>
      </c>
    </row>
    <row r="749" s="13" customFormat="1">
      <c r="A749" s="13"/>
      <c r="B749" s="252"/>
      <c r="C749" s="253"/>
      <c r="D749" s="248" t="s">
        <v>201</v>
      </c>
      <c r="E749" s="254" t="s">
        <v>1</v>
      </c>
      <c r="F749" s="255" t="s">
        <v>3667</v>
      </c>
      <c r="G749" s="253"/>
      <c r="H749" s="254" t="s">
        <v>1</v>
      </c>
      <c r="I749" s="256"/>
      <c r="J749" s="253"/>
      <c r="K749" s="253"/>
      <c r="L749" s="257"/>
      <c r="M749" s="258"/>
      <c r="N749" s="259"/>
      <c r="O749" s="259"/>
      <c r="P749" s="259"/>
      <c r="Q749" s="259"/>
      <c r="R749" s="259"/>
      <c r="S749" s="259"/>
      <c r="T749" s="260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61" t="s">
        <v>201</v>
      </c>
      <c r="AU749" s="261" t="s">
        <v>83</v>
      </c>
      <c r="AV749" s="13" t="s">
        <v>81</v>
      </c>
      <c r="AW749" s="13" t="s">
        <v>30</v>
      </c>
      <c r="AX749" s="13" t="s">
        <v>73</v>
      </c>
      <c r="AY749" s="261" t="s">
        <v>191</v>
      </c>
    </row>
    <row r="750" s="14" customFormat="1">
      <c r="A750" s="14"/>
      <c r="B750" s="262"/>
      <c r="C750" s="263"/>
      <c r="D750" s="248" t="s">
        <v>201</v>
      </c>
      <c r="E750" s="264" t="s">
        <v>1</v>
      </c>
      <c r="F750" s="265" t="s">
        <v>198</v>
      </c>
      <c r="G750" s="263"/>
      <c r="H750" s="266">
        <v>4</v>
      </c>
      <c r="I750" s="267"/>
      <c r="J750" s="263"/>
      <c r="K750" s="263"/>
      <c r="L750" s="268"/>
      <c r="M750" s="269"/>
      <c r="N750" s="270"/>
      <c r="O750" s="270"/>
      <c r="P750" s="270"/>
      <c r="Q750" s="270"/>
      <c r="R750" s="270"/>
      <c r="S750" s="270"/>
      <c r="T750" s="271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72" t="s">
        <v>201</v>
      </c>
      <c r="AU750" s="272" t="s">
        <v>83</v>
      </c>
      <c r="AV750" s="14" t="s">
        <v>83</v>
      </c>
      <c r="AW750" s="14" t="s">
        <v>30</v>
      </c>
      <c r="AX750" s="14" t="s">
        <v>73</v>
      </c>
      <c r="AY750" s="272" t="s">
        <v>191</v>
      </c>
    </row>
    <row r="751" s="15" customFormat="1">
      <c r="A751" s="15"/>
      <c r="B751" s="273"/>
      <c r="C751" s="274"/>
      <c r="D751" s="248" t="s">
        <v>201</v>
      </c>
      <c r="E751" s="275" t="s">
        <v>1</v>
      </c>
      <c r="F751" s="276" t="s">
        <v>205</v>
      </c>
      <c r="G751" s="274"/>
      <c r="H751" s="277">
        <v>4</v>
      </c>
      <c r="I751" s="278"/>
      <c r="J751" s="274"/>
      <c r="K751" s="274"/>
      <c r="L751" s="279"/>
      <c r="M751" s="280"/>
      <c r="N751" s="281"/>
      <c r="O751" s="281"/>
      <c r="P751" s="281"/>
      <c r="Q751" s="281"/>
      <c r="R751" s="281"/>
      <c r="S751" s="281"/>
      <c r="T751" s="282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83" t="s">
        <v>201</v>
      </c>
      <c r="AU751" s="283" t="s">
        <v>83</v>
      </c>
      <c r="AV751" s="15" t="s">
        <v>198</v>
      </c>
      <c r="AW751" s="15" t="s">
        <v>30</v>
      </c>
      <c r="AX751" s="15" t="s">
        <v>81</v>
      </c>
      <c r="AY751" s="283" t="s">
        <v>191</v>
      </c>
    </row>
    <row r="752" s="2" customFormat="1" ht="16.5" customHeight="1">
      <c r="A752" s="39"/>
      <c r="B752" s="40"/>
      <c r="C752" s="236" t="s">
        <v>3668</v>
      </c>
      <c r="D752" s="236" t="s">
        <v>194</v>
      </c>
      <c r="E752" s="237" t="s">
        <v>3080</v>
      </c>
      <c r="F752" s="238" t="s">
        <v>3081</v>
      </c>
      <c r="G752" s="239" t="s">
        <v>370</v>
      </c>
      <c r="H752" s="240">
        <v>1</v>
      </c>
      <c r="I752" s="241"/>
      <c r="J752" s="240">
        <f>ROUND(I752*H752,2)</f>
        <v>0</v>
      </c>
      <c r="K752" s="238" t="s">
        <v>1</v>
      </c>
      <c r="L752" s="45"/>
      <c r="M752" s="242" t="s">
        <v>1</v>
      </c>
      <c r="N752" s="243" t="s">
        <v>38</v>
      </c>
      <c r="O752" s="92"/>
      <c r="P752" s="244">
        <f>O752*H752</f>
        <v>0</v>
      </c>
      <c r="Q752" s="244">
        <v>0</v>
      </c>
      <c r="R752" s="244">
        <f>Q752*H752</f>
        <v>0</v>
      </c>
      <c r="S752" s="244">
        <v>0</v>
      </c>
      <c r="T752" s="245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46" t="s">
        <v>198</v>
      </c>
      <c r="AT752" s="246" t="s">
        <v>194</v>
      </c>
      <c r="AU752" s="246" t="s">
        <v>83</v>
      </c>
      <c r="AY752" s="18" t="s">
        <v>191</v>
      </c>
      <c r="BE752" s="247">
        <f>IF(N752="základní",J752,0)</f>
        <v>0</v>
      </c>
      <c r="BF752" s="247">
        <f>IF(N752="snížená",J752,0)</f>
        <v>0</v>
      </c>
      <c r="BG752" s="247">
        <f>IF(N752="zákl. přenesená",J752,0)</f>
        <v>0</v>
      </c>
      <c r="BH752" s="247">
        <f>IF(N752="sníž. přenesená",J752,0)</f>
        <v>0</v>
      </c>
      <c r="BI752" s="247">
        <f>IF(N752="nulová",J752,0)</f>
        <v>0</v>
      </c>
      <c r="BJ752" s="18" t="s">
        <v>81</v>
      </c>
      <c r="BK752" s="247">
        <f>ROUND(I752*H752,2)</f>
        <v>0</v>
      </c>
      <c r="BL752" s="18" t="s">
        <v>198</v>
      </c>
      <c r="BM752" s="246" t="s">
        <v>3669</v>
      </c>
    </row>
    <row r="753" s="2" customFormat="1">
      <c r="A753" s="39"/>
      <c r="B753" s="40"/>
      <c r="C753" s="41"/>
      <c r="D753" s="248" t="s">
        <v>200</v>
      </c>
      <c r="E753" s="41"/>
      <c r="F753" s="249" t="s">
        <v>3081</v>
      </c>
      <c r="G753" s="41"/>
      <c r="H753" s="41"/>
      <c r="I753" s="145"/>
      <c r="J753" s="41"/>
      <c r="K753" s="41"/>
      <c r="L753" s="45"/>
      <c r="M753" s="250"/>
      <c r="N753" s="251"/>
      <c r="O753" s="92"/>
      <c r="P753" s="92"/>
      <c r="Q753" s="92"/>
      <c r="R753" s="92"/>
      <c r="S753" s="92"/>
      <c r="T753" s="93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T753" s="18" t="s">
        <v>200</v>
      </c>
      <c r="AU753" s="18" t="s">
        <v>83</v>
      </c>
    </row>
    <row r="754" s="13" customFormat="1">
      <c r="A754" s="13"/>
      <c r="B754" s="252"/>
      <c r="C754" s="253"/>
      <c r="D754" s="248" t="s">
        <v>201</v>
      </c>
      <c r="E754" s="254" t="s">
        <v>1</v>
      </c>
      <c r="F754" s="255" t="s">
        <v>3670</v>
      </c>
      <c r="G754" s="253"/>
      <c r="H754" s="254" t="s">
        <v>1</v>
      </c>
      <c r="I754" s="256"/>
      <c r="J754" s="253"/>
      <c r="K754" s="253"/>
      <c r="L754" s="257"/>
      <c r="M754" s="258"/>
      <c r="N754" s="259"/>
      <c r="O754" s="259"/>
      <c r="P754" s="259"/>
      <c r="Q754" s="259"/>
      <c r="R754" s="259"/>
      <c r="S754" s="259"/>
      <c r="T754" s="260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61" t="s">
        <v>201</v>
      </c>
      <c r="AU754" s="261" t="s">
        <v>83</v>
      </c>
      <c r="AV754" s="13" t="s">
        <v>81</v>
      </c>
      <c r="AW754" s="13" t="s">
        <v>30</v>
      </c>
      <c r="AX754" s="13" t="s">
        <v>73</v>
      </c>
      <c r="AY754" s="261" t="s">
        <v>191</v>
      </c>
    </row>
    <row r="755" s="13" customFormat="1">
      <c r="A755" s="13"/>
      <c r="B755" s="252"/>
      <c r="C755" s="253"/>
      <c r="D755" s="248" t="s">
        <v>201</v>
      </c>
      <c r="E755" s="254" t="s">
        <v>1</v>
      </c>
      <c r="F755" s="255" t="s">
        <v>3671</v>
      </c>
      <c r="G755" s="253"/>
      <c r="H755" s="254" t="s">
        <v>1</v>
      </c>
      <c r="I755" s="256"/>
      <c r="J755" s="253"/>
      <c r="K755" s="253"/>
      <c r="L755" s="257"/>
      <c r="M755" s="258"/>
      <c r="N755" s="259"/>
      <c r="O755" s="259"/>
      <c r="P755" s="259"/>
      <c r="Q755" s="259"/>
      <c r="R755" s="259"/>
      <c r="S755" s="259"/>
      <c r="T755" s="260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61" t="s">
        <v>201</v>
      </c>
      <c r="AU755" s="261" t="s">
        <v>83</v>
      </c>
      <c r="AV755" s="13" t="s">
        <v>81</v>
      </c>
      <c r="AW755" s="13" t="s">
        <v>30</v>
      </c>
      <c r="AX755" s="13" t="s">
        <v>73</v>
      </c>
      <c r="AY755" s="261" t="s">
        <v>191</v>
      </c>
    </row>
    <row r="756" s="13" customFormat="1">
      <c r="A756" s="13"/>
      <c r="B756" s="252"/>
      <c r="C756" s="253"/>
      <c r="D756" s="248" t="s">
        <v>201</v>
      </c>
      <c r="E756" s="254" t="s">
        <v>1</v>
      </c>
      <c r="F756" s="255" t="s">
        <v>3672</v>
      </c>
      <c r="G756" s="253"/>
      <c r="H756" s="254" t="s">
        <v>1</v>
      </c>
      <c r="I756" s="256"/>
      <c r="J756" s="253"/>
      <c r="K756" s="253"/>
      <c r="L756" s="257"/>
      <c r="M756" s="258"/>
      <c r="N756" s="259"/>
      <c r="O756" s="259"/>
      <c r="P756" s="259"/>
      <c r="Q756" s="259"/>
      <c r="R756" s="259"/>
      <c r="S756" s="259"/>
      <c r="T756" s="260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61" t="s">
        <v>201</v>
      </c>
      <c r="AU756" s="261" t="s">
        <v>83</v>
      </c>
      <c r="AV756" s="13" t="s">
        <v>81</v>
      </c>
      <c r="AW756" s="13" t="s">
        <v>30</v>
      </c>
      <c r="AX756" s="13" t="s">
        <v>73</v>
      </c>
      <c r="AY756" s="261" t="s">
        <v>191</v>
      </c>
    </row>
    <row r="757" s="13" customFormat="1">
      <c r="A757" s="13"/>
      <c r="B757" s="252"/>
      <c r="C757" s="253"/>
      <c r="D757" s="248" t="s">
        <v>201</v>
      </c>
      <c r="E757" s="254" t="s">
        <v>1</v>
      </c>
      <c r="F757" s="255" t="s">
        <v>3673</v>
      </c>
      <c r="G757" s="253"/>
      <c r="H757" s="254" t="s">
        <v>1</v>
      </c>
      <c r="I757" s="256"/>
      <c r="J757" s="253"/>
      <c r="K757" s="253"/>
      <c r="L757" s="257"/>
      <c r="M757" s="258"/>
      <c r="N757" s="259"/>
      <c r="O757" s="259"/>
      <c r="P757" s="259"/>
      <c r="Q757" s="259"/>
      <c r="R757" s="259"/>
      <c r="S757" s="259"/>
      <c r="T757" s="260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61" t="s">
        <v>201</v>
      </c>
      <c r="AU757" s="261" t="s">
        <v>83</v>
      </c>
      <c r="AV757" s="13" t="s">
        <v>81</v>
      </c>
      <c r="AW757" s="13" t="s">
        <v>30</v>
      </c>
      <c r="AX757" s="13" t="s">
        <v>73</v>
      </c>
      <c r="AY757" s="261" t="s">
        <v>191</v>
      </c>
    </row>
    <row r="758" s="14" customFormat="1">
      <c r="A758" s="14"/>
      <c r="B758" s="262"/>
      <c r="C758" s="263"/>
      <c r="D758" s="248" t="s">
        <v>201</v>
      </c>
      <c r="E758" s="264" t="s">
        <v>1</v>
      </c>
      <c r="F758" s="265" t="s">
        <v>81</v>
      </c>
      <c r="G758" s="263"/>
      <c r="H758" s="266">
        <v>1</v>
      </c>
      <c r="I758" s="267"/>
      <c r="J758" s="263"/>
      <c r="K758" s="263"/>
      <c r="L758" s="268"/>
      <c r="M758" s="269"/>
      <c r="N758" s="270"/>
      <c r="O758" s="270"/>
      <c r="P758" s="270"/>
      <c r="Q758" s="270"/>
      <c r="R758" s="270"/>
      <c r="S758" s="270"/>
      <c r="T758" s="271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72" t="s">
        <v>201</v>
      </c>
      <c r="AU758" s="272" t="s">
        <v>83</v>
      </c>
      <c r="AV758" s="14" t="s">
        <v>83</v>
      </c>
      <c r="AW758" s="14" t="s">
        <v>30</v>
      </c>
      <c r="AX758" s="14" t="s">
        <v>73</v>
      </c>
      <c r="AY758" s="272" t="s">
        <v>191</v>
      </c>
    </row>
    <row r="759" s="15" customFormat="1">
      <c r="A759" s="15"/>
      <c r="B759" s="273"/>
      <c r="C759" s="274"/>
      <c r="D759" s="248" t="s">
        <v>201</v>
      </c>
      <c r="E759" s="275" t="s">
        <v>1</v>
      </c>
      <c r="F759" s="276" t="s">
        <v>205</v>
      </c>
      <c r="G759" s="274"/>
      <c r="H759" s="277">
        <v>1</v>
      </c>
      <c r="I759" s="278"/>
      <c r="J759" s="274"/>
      <c r="K759" s="274"/>
      <c r="L759" s="279"/>
      <c r="M759" s="280"/>
      <c r="N759" s="281"/>
      <c r="O759" s="281"/>
      <c r="P759" s="281"/>
      <c r="Q759" s="281"/>
      <c r="R759" s="281"/>
      <c r="S759" s="281"/>
      <c r="T759" s="282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83" t="s">
        <v>201</v>
      </c>
      <c r="AU759" s="283" t="s">
        <v>83</v>
      </c>
      <c r="AV759" s="15" t="s">
        <v>198</v>
      </c>
      <c r="AW759" s="15" t="s">
        <v>30</v>
      </c>
      <c r="AX759" s="15" t="s">
        <v>81</v>
      </c>
      <c r="AY759" s="283" t="s">
        <v>191</v>
      </c>
    </row>
    <row r="760" s="12" customFormat="1" ht="22.8" customHeight="1">
      <c r="A760" s="12"/>
      <c r="B760" s="220"/>
      <c r="C760" s="221"/>
      <c r="D760" s="222" t="s">
        <v>72</v>
      </c>
      <c r="E760" s="234" t="s">
        <v>272</v>
      </c>
      <c r="F760" s="234" t="s">
        <v>645</v>
      </c>
      <c r="G760" s="221"/>
      <c r="H760" s="221"/>
      <c r="I760" s="224"/>
      <c r="J760" s="235">
        <f>BK760</f>
        <v>0</v>
      </c>
      <c r="K760" s="221"/>
      <c r="L760" s="226"/>
      <c r="M760" s="227"/>
      <c r="N760" s="228"/>
      <c r="O760" s="228"/>
      <c r="P760" s="229">
        <f>P761</f>
        <v>0</v>
      </c>
      <c r="Q760" s="228"/>
      <c r="R760" s="229">
        <f>R761</f>
        <v>4.2796315000000007</v>
      </c>
      <c r="S760" s="228"/>
      <c r="T760" s="230">
        <f>T761</f>
        <v>1.0819999999999999</v>
      </c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R760" s="231" t="s">
        <v>81</v>
      </c>
      <c r="AT760" s="232" t="s">
        <v>72</v>
      </c>
      <c r="AU760" s="232" t="s">
        <v>81</v>
      </c>
      <c r="AY760" s="231" t="s">
        <v>191</v>
      </c>
      <c r="BK760" s="233">
        <f>BK761</f>
        <v>0</v>
      </c>
    </row>
    <row r="761" s="12" customFormat="1" ht="20.88" customHeight="1">
      <c r="A761" s="12"/>
      <c r="B761" s="220"/>
      <c r="C761" s="221"/>
      <c r="D761" s="222" t="s">
        <v>72</v>
      </c>
      <c r="E761" s="234" t="s">
        <v>740</v>
      </c>
      <c r="F761" s="234" t="s">
        <v>741</v>
      </c>
      <c r="G761" s="221"/>
      <c r="H761" s="221"/>
      <c r="I761" s="224"/>
      <c r="J761" s="235">
        <f>BK761</f>
        <v>0</v>
      </c>
      <c r="K761" s="221"/>
      <c r="L761" s="226"/>
      <c r="M761" s="227"/>
      <c r="N761" s="228"/>
      <c r="O761" s="228"/>
      <c r="P761" s="229">
        <f>SUM(P762:P871)</f>
        <v>0</v>
      </c>
      <c r="Q761" s="228"/>
      <c r="R761" s="229">
        <f>SUM(R762:R871)</f>
        <v>4.2796315000000007</v>
      </c>
      <c r="S761" s="228"/>
      <c r="T761" s="230">
        <f>SUM(T762:T871)</f>
        <v>1.0819999999999999</v>
      </c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R761" s="231" t="s">
        <v>81</v>
      </c>
      <c r="AT761" s="232" t="s">
        <v>72</v>
      </c>
      <c r="AU761" s="232" t="s">
        <v>83</v>
      </c>
      <c r="AY761" s="231" t="s">
        <v>191</v>
      </c>
      <c r="BK761" s="233">
        <f>SUM(BK762:BK871)</f>
        <v>0</v>
      </c>
    </row>
    <row r="762" s="2" customFormat="1" ht="16.5" customHeight="1">
      <c r="A762" s="39"/>
      <c r="B762" s="40"/>
      <c r="C762" s="236" t="s">
        <v>1539</v>
      </c>
      <c r="D762" s="236" t="s">
        <v>194</v>
      </c>
      <c r="E762" s="237" t="s">
        <v>3674</v>
      </c>
      <c r="F762" s="238" t="s">
        <v>3675</v>
      </c>
      <c r="G762" s="239" t="s">
        <v>314</v>
      </c>
      <c r="H762" s="240">
        <v>10</v>
      </c>
      <c r="I762" s="241"/>
      <c r="J762" s="240">
        <f>ROUND(I762*H762,2)</f>
        <v>0</v>
      </c>
      <c r="K762" s="238" t="s">
        <v>1</v>
      </c>
      <c r="L762" s="45"/>
      <c r="M762" s="242" t="s">
        <v>1</v>
      </c>
      <c r="N762" s="243" t="s">
        <v>38</v>
      </c>
      <c r="O762" s="92"/>
      <c r="P762" s="244">
        <f>O762*H762</f>
        <v>0</v>
      </c>
      <c r="Q762" s="244">
        <v>0.00107</v>
      </c>
      <c r="R762" s="244">
        <f>Q762*H762</f>
        <v>0.010699999999999999</v>
      </c>
      <c r="S762" s="244">
        <v>0</v>
      </c>
      <c r="T762" s="245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46" t="s">
        <v>198</v>
      </c>
      <c r="AT762" s="246" t="s">
        <v>194</v>
      </c>
      <c r="AU762" s="246" t="s">
        <v>212</v>
      </c>
      <c r="AY762" s="18" t="s">
        <v>191</v>
      </c>
      <c r="BE762" s="247">
        <f>IF(N762="základní",J762,0)</f>
        <v>0</v>
      </c>
      <c r="BF762" s="247">
        <f>IF(N762="snížená",J762,0)</f>
        <v>0</v>
      </c>
      <c r="BG762" s="247">
        <f>IF(N762="zákl. přenesená",J762,0)</f>
        <v>0</v>
      </c>
      <c r="BH762" s="247">
        <f>IF(N762="sníž. přenesená",J762,0)</f>
        <v>0</v>
      </c>
      <c r="BI762" s="247">
        <f>IF(N762="nulová",J762,0)</f>
        <v>0</v>
      </c>
      <c r="BJ762" s="18" t="s">
        <v>81</v>
      </c>
      <c r="BK762" s="247">
        <f>ROUND(I762*H762,2)</f>
        <v>0</v>
      </c>
      <c r="BL762" s="18" t="s">
        <v>198</v>
      </c>
      <c r="BM762" s="246" t="s">
        <v>3676</v>
      </c>
    </row>
    <row r="763" s="2" customFormat="1">
      <c r="A763" s="39"/>
      <c r="B763" s="40"/>
      <c r="C763" s="41"/>
      <c r="D763" s="248" t="s">
        <v>200</v>
      </c>
      <c r="E763" s="41"/>
      <c r="F763" s="249" t="s">
        <v>3675</v>
      </c>
      <c r="G763" s="41"/>
      <c r="H763" s="41"/>
      <c r="I763" s="145"/>
      <c r="J763" s="41"/>
      <c r="K763" s="41"/>
      <c r="L763" s="45"/>
      <c r="M763" s="250"/>
      <c r="N763" s="251"/>
      <c r="O763" s="92"/>
      <c r="P763" s="92"/>
      <c r="Q763" s="92"/>
      <c r="R763" s="92"/>
      <c r="S763" s="92"/>
      <c r="T763" s="93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T763" s="18" t="s">
        <v>200</v>
      </c>
      <c r="AU763" s="18" t="s">
        <v>212</v>
      </c>
    </row>
    <row r="764" s="13" customFormat="1">
      <c r="A764" s="13"/>
      <c r="B764" s="252"/>
      <c r="C764" s="253"/>
      <c r="D764" s="248" t="s">
        <v>201</v>
      </c>
      <c r="E764" s="254" t="s">
        <v>1</v>
      </c>
      <c r="F764" s="255" t="s">
        <v>3677</v>
      </c>
      <c r="G764" s="253"/>
      <c r="H764" s="254" t="s">
        <v>1</v>
      </c>
      <c r="I764" s="256"/>
      <c r="J764" s="253"/>
      <c r="K764" s="253"/>
      <c r="L764" s="257"/>
      <c r="M764" s="258"/>
      <c r="N764" s="259"/>
      <c r="O764" s="259"/>
      <c r="P764" s="259"/>
      <c r="Q764" s="259"/>
      <c r="R764" s="259"/>
      <c r="S764" s="259"/>
      <c r="T764" s="260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61" t="s">
        <v>201</v>
      </c>
      <c r="AU764" s="261" t="s">
        <v>212</v>
      </c>
      <c r="AV764" s="13" t="s">
        <v>81</v>
      </c>
      <c r="AW764" s="13" t="s">
        <v>30</v>
      </c>
      <c r="AX764" s="13" t="s">
        <v>73</v>
      </c>
      <c r="AY764" s="261" t="s">
        <v>191</v>
      </c>
    </row>
    <row r="765" s="14" customFormat="1">
      <c r="A765" s="14"/>
      <c r="B765" s="262"/>
      <c r="C765" s="263"/>
      <c r="D765" s="248" t="s">
        <v>201</v>
      </c>
      <c r="E765" s="264" t="s">
        <v>1</v>
      </c>
      <c r="F765" s="265" t="s">
        <v>280</v>
      </c>
      <c r="G765" s="263"/>
      <c r="H765" s="266">
        <v>10</v>
      </c>
      <c r="I765" s="267"/>
      <c r="J765" s="263"/>
      <c r="K765" s="263"/>
      <c r="L765" s="268"/>
      <c r="M765" s="269"/>
      <c r="N765" s="270"/>
      <c r="O765" s="270"/>
      <c r="P765" s="270"/>
      <c r="Q765" s="270"/>
      <c r="R765" s="270"/>
      <c r="S765" s="270"/>
      <c r="T765" s="271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72" t="s">
        <v>201</v>
      </c>
      <c r="AU765" s="272" t="s">
        <v>212</v>
      </c>
      <c r="AV765" s="14" t="s">
        <v>83</v>
      </c>
      <c r="AW765" s="14" t="s">
        <v>30</v>
      </c>
      <c r="AX765" s="14" t="s">
        <v>73</v>
      </c>
      <c r="AY765" s="272" t="s">
        <v>191</v>
      </c>
    </row>
    <row r="766" s="15" customFormat="1">
      <c r="A766" s="15"/>
      <c r="B766" s="273"/>
      <c r="C766" s="274"/>
      <c r="D766" s="248" t="s">
        <v>201</v>
      </c>
      <c r="E766" s="275" t="s">
        <v>1</v>
      </c>
      <c r="F766" s="276" t="s">
        <v>205</v>
      </c>
      <c r="G766" s="274"/>
      <c r="H766" s="277">
        <v>10</v>
      </c>
      <c r="I766" s="278"/>
      <c r="J766" s="274"/>
      <c r="K766" s="274"/>
      <c r="L766" s="279"/>
      <c r="M766" s="280"/>
      <c r="N766" s="281"/>
      <c r="O766" s="281"/>
      <c r="P766" s="281"/>
      <c r="Q766" s="281"/>
      <c r="R766" s="281"/>
      <c r="S766" s="281"/>
      <c r="T766" s="282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83" t="s">
        <v>201</v>
      </c>
      <c r="AU766" s="283" t="s">
        <v>212</v>
      </c>
      <c r="AV766" s="15" t="s">
        <v>198</v>
      </c>
      <c r="AW766" s="15" t="s">
        <v>30</v>
      </c>
      <c r="AX766" s="15" t="s">
        <v>81</v>
      </c>
      <c r="AY766" s="283" t="s">
        <v>191</v>
      </c>
    </row>
    <row r="767" s="2" customFormat="1" ht="21.75" customHeight="1">
      <c r="A767" s="39"/>
      <c r="B767" s="40"/>
      <c r="C767" s="236" t="s">
        <v>2072</v>
      </c>
      <c r="D767" s="236" t="s">
        <v>194</v>
      </c>
      <c r="E767" s="237" t="s">
        <v>3678</v>
      </c>
      <c r="F767" s="238" t="s">
        <v>3679</v>
      </c>
      <c r="G767" s="239" t="s">
        <v>370</v>
      </c>
      <c r="H767" s="240">
        <v>11</v>
      </c>
      <c r="I767" s="241"/>
      <c r="J767" s="240">
        <f>ROUND(I767*H767,2)</f>
        <v>0</v>
      </c>
      <c r="K767" s="238" t="s">
        <v>275</v>
      </c>
      <c r="L767" s="45"/>
      <c r="M767" s="242" t="s">
        <v>1</v>
      </c>
      <c r="N767" s="243" t="s">
        <v>38</v>
      </c>
      <c r="O767" s="92"/>
      <c r="P767" s="244">
        <f>O767*H767</f>
        <v>0</v>
      </c>
      <c r="Q767" s="244">
        <v>0</v>
      </c>
      <c r="R767" s="244">
        <f>Q767*H767</f>
        <v>0</v>
      </c>
      <c r="S767" s="244">
        <v>0.050000000000000003</v>
      </c>
      <c r="T767" s="245">
        <f>S767*H767</f>
        <v>0.55000000000000004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46" t="s">
        <v>198</v>
      </c>
      <c r="AT767" s="246" t="s">
        <v>194</v>
      </c>
      <c r="AU767" s="246" t="s">
        <v>212</v>
      </c>
      <c r="AY767" s="18" t="s">
        <v>191</v>
      </c>
      <c r="BE767" s="247">
        <f>IF(N767="základní",J767,0)</f>
        <v>0</v>
      </c>
      <c r="BF767" s="247">
        <f>IF(N767="snížená",J767,0)</f>
        <v>0</v>
      </c>
      <c r="BG767" s="247">
        <f>IF(N767="zákl. přenesená",J767,0)</f>
        <v>0</v>
      </c>
      <c r="BH767" s="247">
        <f>IF(N767="sníž. přenesená",J767,0)</f>
        <v>0</v>
      </c>
      <c r="BI767" s="247">
        <f>IF(N767="nulová",J767,0)</f>
        <v>0</v>
      </c>
      <c r="BJ767" s="18" t="s">
        <v>81</v>
      </c>
      <c r="BK767" s="247">
        <f>ROUND(I767*H767,2)</f>
        <v>0</v>
      </c>
      <c r="BL767" s="18" t="s">
        <v>198</v>
      </c>
      <c r="BM767" s="246" t="s">
        <v>3680</v>
      </c>
    </row>
    <row r="768" s="2" customFormat="1">
      <c r="A768" s="39"/>
      <c r="B768" s="40"/>
      <c r="C768" s="41"/>
      <c r="D768" s="248" t="s">
        <v>200</v>
      </c>
      <c r="E768" s="41"/>
      <c r="F768" s="249" t="s">
        <v>3679</v>
      </c>
      <c r="G768" s="41"/>
      <c r="H768" s="41"/>
      <c r="I768" s="145"/>
      <c r="J768" s="41"/>
      <c r="K768" s="41"/>
      <c r="L768" s="45"/>
      <c r="M768" s="250"/>
      <c r="N768" s="251"/>
      <c r="O768" s="92"/>
      <c r="P768" s="92"/>
      <c r="Q768" s="92"/>
      <c r="R768" s="92"/>
      <c r="S768" s="92"/>
      <c r="T768" s="93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200</v>
      </c>
      <c r="AU768" s="18" t="s">
        <v>212</v>
      </c>
    </row>
    <row r="769" s="13" customFormat="1">
      <c r="A769" s="13"/>
      <c r="B769" s="252"/>
      <c r="C769" s="253"/>
      <c r="D769" s="248" t="s">
        <v>201</v>
      </c>
      <c r="E769" s="254" t="s">
        <v>1</v>
      </c>
      <c r="F769" s="255" t="s">
        <v>3681</v>
      </c>
      <c r="G769" s="253"/>
      <c r="H769" s="254" t="s">
        <v>1</v>
      </c>
      <c r="I769" s="256"/>
      <c r="J769" s="253"/>
      <c r="K769" s="253"/>
      <c r="L769" s="257"/>
      <c r="M769" s="258"/>
      <c r="N769" s="259"/>
      <c r="O769" s="259"/>
      <c r="P769" s="259"/>
      <c r="Q769" s="259"/>
      <c r="R769" s="259"/>
      <c r="S769" s="259"/>
      <c r="T769" s="260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61" t="s">
        <v>201</v>
      </c>
      <c r="AU769" s="261" t="s">
        <v>212</v>
      </c>
      <c r="AV769" s="13" t="s">
        <v>81</v>
      </c>
      <c r="AW769" s="13" t="s">
        <v>30</v>
      </c>
      <c r="AX769" s="13" t="s">
        <v>73</v>
      </c>
      <c r="AY769" s="261" t="s">
        <v>191</v>
      </c>
    </row>
    <row r="770" s="13" customFormat="1">
      <c r="A770" s="13"/>
      <c r="B770" s="252"/>
      <c r="C770" s="253"/>
      <c r="D770" s="248" t="s">
        <v>201</v>
      </c>
      <c r="E770" s="254" t="s">
        <v>1</v>
      </c>
      <c r="F770" s="255" t="s">
        <v>3682</v>
      </c>
      <c r="G770" s="253"/>
      <c r="H770" s="254" t="s">
        <v>1</v>
      </c>
      <c r="I770" s="256"/>
      <c r="J770" s="253"/>
      <c r="K770" s="253"/>
      <c r="L770" s="257"/>
      <c r="M770" s="258"/>
      <c r="N770" s="259"/>
      <c r="O770" s="259"/>
      <c r="P770" s="259"/>
      <c r="Q770" s="259"/>
      <c r="R770" s="259"/>
      <c r="S770" s="259"/>
      <c r="T770" s="260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61" t="s">
        <v>201</v>
      </c>
      <c r="AU770" s="261" t="s">
        <v>212</v>
      </c>
      <c r="AV770" s="13" t="s">
        <v>81</v>
      </c>
      <c r="AW770" s="13" t="s">
        <v>30</v>
      </c>
      <c r="AX770" s="13" t="s">
        <v>73</v>
      </c>
      <c r="AY770" s="261" t="s">
        <v>191</v>
      </c>
    </row>
    <row r="771" s="13" customFormat="1">
      <c r="A771" s="13"/>
      <c r="B771" s="252"/>
      <c r="C771" s="253"/>
      <c r="D771" s="248" t="s">
        <v>201</v>
      </c>
      <c r="E771" s="254" t="s">
        <v>1</v>
      </c>
      <c r="F771" s="255" t="s">
        <v>3683</v>
      </c>
      <c r="G771" s="253"/>
      <c r="H771" s="254" t="s">
        <v>1</v>
      </c>
      <c r="I771" s="256"/>
      <c r="J771" s="253"/>
      <c r="K771" s="253"/>
      <c r="L771" s="257"/>
      <c r="M771" s="258"/>
      <c r="N771" s="259"/>
      <c r="O771" s="259"/>
      <c r="P771" s="259"/>
      <c r="Q771" s="259"/>
      <c r="R771" s="259"/>
      <c r="S771" s="259"/>
      <c r="T771" s="260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61" t="s">
        <v>201</v>
      </c>
      <c r="AU771" s="261" t="s">
        <v>212</v>
      </c>
      <c r="AV771" s="13" t="s">
        <v>81</v>
      </c>
      <c r="AW771" s="13" t="s">
        <v>30</v>
      </c>
      <c r="AX771" s="13" t="s">
        <v>73</v>
      </c>
      <c r="AY771" s="261" t="s">
        <v>191</v>
      </c>
    </row>
    <row r="772" s="14" customFormat="1">
      <c r="A772" s="14"/>
      <c r="B772" s="262"/>
      <c r="C772" s="263"/>
      <c r="D772" s="248" t="s">
        <v>201</v>
      </c>
      <c r="E772" s="264" t="s">
        <v>1</v>
      </c>
      <c r="F772" s="265" t="s">
        <v>192</v>
      </c>
      <c r="G772" s="263"/>
      <c r="H772" s="266">
        <v>11</v>
      </c>
      <c r="I772" s="267"/>
      <c r="J772" s="263"/>
      <c r="K772" s="263"/>
      <c r="L772" s="268"/>
      <c r="M772" s="269"/>
      <c r="N772" s="270"/>
      <c r="O772" s="270"/>
      <c r="P772" s="270"/>
      <c r="Q772" s="270"/>
      <c r="R772" s="270"/>
      <c r="S772" s="270"/>
      <c r="T772" s="271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72" t="s">
        <v>201</v>
      </c>
      <c r="AU772" s="272" t="s">
        <v>212</v>
      </c>
      <c r="AV772" s="14" t="s">
        <v>83</v>
      </c>
      <c r="AW772" s="14" t="s">
        <v>30</v>
      </c>
      <c r="AX772" s="14" t="s">
        <v>73</v>
      </c>
      <c r="AY772" s="272" t="s">
        <v>191</v>
      </c>
    </row>
    <row r="773" s="15" customFormat="1">
      <c r="A773" s="15"/>
      <c r="B773" s="273"/>
      <c r="C773" s="274"/>
      <c r="D773" s="248" t="s">
        <v>201</v>
      </c>
      <c r="E773" s="275" t="s">
        <v>1</v>
      </c>
      <c r="F773" s="276" t="s">
        <v>205</v>
      </c>
      <c r="G773" s="274"/>
      <c r="H773" s="277">
        <v>11</v>
      </c>
      <c r="I773" s="278"/>
      <c r="J773" s="274"/>
      <c r="K773" s="274"/>
      <c r="L773" s="279"/>
      <c r="M773" s="280"/>
      <c r="N773" s="281"/>
      <c r="O773" s="281"/>
      <c r="P773" s="281"/>
      <c r="Q773" s="281"/>
      <c r="R773" s="281"/>
      <c r="S773" s="281"/>
      <c r="T773" s="282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83" t="s">
        <v>201</v>
      </c>
      <c r="AU773" s="283" t="s">
        <v>212</v>
      </c>
      <c r="AV773" s="15" t="s">
        <v>198</v>
      </c>
      <c r="AW773" s="15" t="s">
        <v>30</v>
      </c>
      <c r="AX773" s="15" t="s">
        <v>81</v>
      </c>
      <c r="AY773" s="283" t="s">
        <v>191</v>
      </c>
    </row>
    <row r="774" s="2" customFormat="1" ht="21.75" customHeight="1">
      <c r="A774" s="39"/>
      <c r="B774" s="40"/>
      <c r="C774" s="236" t="s">
        <v>3684</v>
      </c>
      <c r="D774" s="236" t="s">
        <v>194</v>
      </c>
      <c r="E774" s="237" t="s">
        <v>3106</v>
      </c>
      <c r="F774" s="238" t="s">
        <v>3107</v>
      </c>
      <c r="G774" s="239" t="s">
        <v>370</v>
      </c>
      <c r="H774" s="240">
        <v>3</v>
      </c>
      <c r="I774" s="241"/>
      <c r="J774" s="240">
        <f>ROUND(I774*H774,2)</f>
        <v>0</v>
      </c>
      <c r="K774" s="238" t="s">
        <v>275</v>
      </c>
      <c r="L774" s="45"/>
      <c r="M774" s="242" t="s">
        <v>1</v>
      </c>
      <c r="N774" s="243" t="s">
        <v>38</v>
      </c>
      <c r="O774" s="92"/>
      <c r="P774" s="244">
        <f>O774*H774</f>
        <v>0</v>
      </c>
      <c r="Q774" s="244">
        <v>0</v>
      </c>
      <c r="R774" s="244">
        <f>Q774*H774</f>
        <v>0</v>
      </c>
      <c r="S774" s="244">
        <v>0.14999999999999999</v>
      </c>
      <c r="T774" s="245">
        <f>S774*H774</f>
        <v>0.44999999999999996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46" t="s">
        <v>198</v>
      </c>
      <c r="AT774" s="246" t="s">
        <v>194</v>
      </c>
      <c r="AU774" s="246" t="s">
        <v>212</v>
      </c>
      <c r="AY774" s="18" t="s">
        <v>191</v>
      </c>
      <c r="BE774" s="247">
        <f>IF(N774="základní",J774,0)</f>
        <v>0</v>
      </c>
      <c r="BF774" s="247">
        <f>IF(N774="snížená",J774,0)</f>
        <v>0</v>
      </c>
      <c r="BG774" s="247">
        <f>IF(N774="zákl. přenesená",J774,0)</f>
        <v>0</v>
      </c>
      <c r="BH774" s="247">
        <f>IF(N774="sníž. přenesená",J774,0)</f>
        <v>0</v>
      </c>
      <c r="BI774" s="247">
        <f>IF(N774="nulová",J774,0)</f>
        <v>0</v>
      </c>
      <c r="BJ774" s="18" t="s">
        <v>81</v>
      </c>
      <c r="BK774" s="247">
        <f>ROUND(I774*H774,2)</f>
        <v>0</v>
      </c>
      <c r="BL774" s="18" t="s">
        <v>198</v>
      </c>
      <c r="BM774" s="246" t="s">
        <v>3685</v>
      </c>
    </row>
    <row r="775" s="2" customFormat="1">
      <c r="A775" s="39"/>
      <c r="B775" s="40"/>
      <c r="C775" s="41"/>
      <c r="D775" s="248" t="s">
        <v>200</v>
      </c>
      <c r="E775" s="41"/>
      <c r="F775" s="249" t="s">
        <v>3107</v>
      </c>
      <c r="G775" s="41"/>
      <c r="H775" s="41"/>
      <c r="I775" s="145"/>
      <c r="J775" s="41"/>
      <c r="K775" s="41"/>
      <c r="L775" s="45"/>
      <c r="M775" s="250"/>
      <c r="N775" s="251"/>
      <c r="O775" s="92"/>
      <c r="P775" s="92"/>
      <c r="Q775" s="92"/>
      <c r="R775" s="92"/>
      <c r="S775" s="92"/>
      <c r="T775" s="93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T775" s="18" t="s">
        <v>200</v>
      </c>
      <c r="AU775" s="18" t="s">
        <v>212</v>
      </c>
    </row>
    <row r="776" s="13" customFormat="1">
      <c r="A776" s="13"/>
      <c r="B776" s="252"/>
      <c r="C776" s="253"/>
      <c r="D776" s="248" t="s">
        <v>201</v>
      </c>
      <c r="E776" s="254" t="s">
        <v>1</v>
      </c>
      <c r="F776" s="255" t="s">
        <v>3686</v>
      </c>
      <c r="G776" s="253"/>
      <c r="H776" s="254" t="s">
        <v>1</v>
      </c>
      <c r="I776" s="256"/>
      <c r="J776" s="253"/>
      <c r="K776" s="253"/>
      <c r="L776" s="257"/>
      <c r="M776" s="258"/>
      <c r="N776" s="259"/>
      <c r="O776" s="259"/>
      <c r="P776" s="259"/>
      <c r="Q776" s="259"/>
      <c r="R776" s="259"/>
      <c r="S776" s="259"/>
      <c r="T776" s="260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61" t="s">
        <v>201</v>
      </c>
      <c r="AU776" s="261" t="s">
        <v>212</v>
      </c>
      <c r="AV776" s="13" t="s">
        <v>81</v>
      </c>
      <c r="AW776" s="13" t="s">
        <v>30</v>
      </c>
      <c r="AX776" s="13" t="s">
        <v>73</v>
      </c>
      <c r="AY776" s="261" t="s">
        <v>191</v>
      </c>
    </row>
    <row r="777" s="13" customFormat="1">
      <c r="A777" s="13"/>
      <c r="B777" s="252"/>
      <c r="C777" s="253"/>
      <c r="D777" s="248" t="s">
        <v>201</v>
      </c>
      <c r="E777" s="254" t="s">
        <v>1</v>
      </c>
      <c r="F777" s="255" t="s">
        <v>3687</v>
      </c>
      <c r="G777" s="253"/>
      <c r="H777" s="254" t="s">
        <v>1</v>
      </c>
      <c r="I777" s="256"/>
      <c r="J777" s="253"/>
      <c r="K777" s="253"/>
      <c r="L777" s="257"/>
      <c r="M777" s="258"/>
      <c r="N777" s="259"/>
      <c r="O777" s="259"/>
      <c r="P777" s="259"/>
      <c r="Q777" s="259"/>
      <c r="R777" s="259"/>
      <c r="S777" s="259"/>
      <c r="T777" s="260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61" t="s">
        <v>201</v>
      </c>
      <c r="AU777" s="261" t="s">
        <v>212</v>
      </c>
      <c r="AV777" s="13" t="s">
        <v>81</v>
      </c>
      <c r="AW777" s="13" t="s">
        <v>30</v>
      </c>
      <c r="AX777" s="13" t="s">
        <v>73</v>
      </c>
      <c r="AY777" s="261" t="s">
        <v>191</v>
      </c>
    </row>
    <row r="778" s="14" customFormat="1">
      <c r="A778" s="14"/>
      <c r="B778" s="262"/>
      <c r="C778" s="263"/>
      <c r="D778" s="248" t="s">
        <v>201</v>
      </c>
      <c r="E778" s="264" t="s">
        <v>1</v>
      </c>
      <c r="F778" s="265" t="s">
        <v>212</v>
      </c>
      <c r="G778" s="263"/>
      <c r="H778" s="266">
        <v>3</v>
      </c>
      <c r="I778" s="267"/>
      <c r="J778" s="263"/>
      <c r="K778" s="263"/>
      <c r="L778" s="268"/>
      <c r="M778" s="269"/>
      <c r="N778" s="270"/>
      <c r="O778" s="270"/>
      <c r="P778" s="270"/>
      <c r="Q778" s="270"/>
      <c r="R778" s="270"/>
      <c r="S778" s="270"/>
      <c r="T778" s="271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72" t="s">
        <v>201</v>
      </c>
      <c r="AU778" s="272" t="s">
        <v>212</v>
      </c>
      <c r="AV778" s="14" t="s">
        <v>83</v>
      </c>
      <c r="AW778" s="14" t="s">
        <v>30</v>
      </c>
      <c r="AX778" s="14" t="s">
        <v>73</v>
      </c>
      <c r="AY778" s="272" t="s">
        <v>191</v>
      </c>
    </row>
    <row r="779" s="15" customFormat="1">
      <c r="A779" s="15"/>
      <c r="B779" s="273"/>
      <c r="C779" s="274"/>
      <c r="D779" s="248" t="s">
        <v>201</v>
      </c>
      <c r="E779" s="275" t="s">
        <v>1</v>
      </c>
      <c r="F779" s="276" t="s">
        <v>205</v>
      </c>
      <c r="G779" s="274"/>
      <c r="H779" s="277">
        <v>3</v>
      </c>
      <c r="I779" s="278"/>
      <c r="J779" s="274"/>
      <c r="K779" s="274"/>
      <c r="L779" s="279"/>
      <c r="M779" s="280"/>
      <c r="N779" s="281"/>
      <c r="O779" s="281"/>
      <c r="P779" s="281"/>
      <c r="Q779" s="281"/>
      <c r="R779" s="281"/>
      <c r="S779" s="281"/>
      <c r="T779" s="282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83" t="s">
        <v>201</v>
      </c>
      <c r="AU779" s="283" t="s">
        <v>212</v>
      </c>
      <c r="AV779" s="15" t="s">
        <v>198</v>
      </c>
      <c r="AW779" s="15" t="s">
        <v>30</v>
      </c>
      <c r="AX779" s="15" t="s">
        <v>81</v>
      </c>
      <c r="AY779" s="283" t="s">
        <v>191</v>
      </c>
    </row>
    <row r="780" s="2" customFormat="1" ht="21.75" customHeight="1">
      <c r="A780" s="39"/>
      <c r="B780" s="40"/>
      <c r="C780" s="236" t="s">
        <v>3688</v>
      </c>
      <c r="D780" s="236" t="s">
        <v>194</v>
      </c>
      <c r="E780" s="237" t="s">
        <v>3109</v>
      </c>
      <c r="F780" s="238" t="s">
        <v>3110</v>
      </c>
      <c r="G780" s="239" t="s">
        <v>370</v>
      </c>
      <c r="H780" s="240">
        <v>12</v>
      </c>
      <c r="I780" s="241"/>
      <c r="J780" s="240">
        <f>ROUND(I780*H780,2)</f>
        <v>0</v>
      </c>
      <c r="K780" s="238" t="s">
        <v>275</v>
      </c>
      <c r="L780" s="45"/>
      <c r="M780" s="242" t="s">
        <v>1</v>
      </c>
      <c r="N780" s="243" t="s">
        <v>38</v>
      </c>
      <c r="O780" s="92"/>
      <c r="P780" s="244">
        <f>O780*H780</f>
        <v>0</v>
      </c>
      <c r="Q780" s="244">
        <v>0.31108000000000002</v>
      </c>
      <c r="R780" s="244">
        <f>Q780*H780</f>
        <v>3.7329600000000003</v>
      </c>
      <c r="S780" s="244">
        <v>0</v>
      </c>
      <c r="T780" s="245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46" t="s">
        <v>198</v>
      </c>
      <c r="AT780" s="246" t="s">
        <v>194</v>
      </c>
      <c r="AU780" s="246" t="s">
        <v>212</v>
      </c>
      <c r="AY780" s="18" t="s">
        <v>191</v>
      </c>
      <c r="BE780" s="247">
        <f>IF(N780="základní",J780,0)</f>
        <v>0</v>
      </c>
      <c r="BF780" s="247">
        <f>IF(N780="snížená",J780,0)</f>
        <v>0</v>
      </c>
      <c r="BG780" s="247">
        <f>IF(N780="zákl. přenesená",J780,0)</f>
        <v>0</v>
      </c>
      <c r="BH780" s="247">
        <f>IF(N780="sníž. přenesená",J780,0)</f>
        <v>0</v>
      </c>
      <c r="BI780" s="247">
        <f>IF(N780="nulová",J780,0)</f>
        <v>0</v>
      </c>
      <c r="BJ780" s="18" t="s">
        <v>81</v>
      </c>
      <c r="BK780" s="247">
        <f>ROUND(I780*H780,2)</f>
        <v>0</v>
      </c>
      <c r="BL780" s="18" t="s">
        <v>198</v>
      </c>
      <c r="BM780" s="246" t="s">
        <v>3689</v>
      </c>
    </row>
    <row r="781" s="2" customFormat="1">
      <c r="A781" s="39"/>
      <c r="B781" s="40"/>
      <c r="C781" s="41"/>
      <c r="D781" s="248" t="s">
        <v>200</v>
      </c>
      <c r="E781" s="41"/>
      <c r="F781" s="249" t="s">
        <v>3110</v>
      </c>
      <c r="G781" s="41"/>
      <c r="H781" s="41"/>
      <c r="I781" s="145"/>
      <c r="J781" s="41"/>
      <c r="K781" s="41"/>
      <c r="L781" s="45"/>
      <c r="M781" s="250"/>
      <c r="N781" s="251"/>
      <c r="O781" s="92"/>
      <c r="P781" s="92"/>
      <c r="Q781" s="92"/>
      <c r="R781" s="92"/>
      <c r="S781" s="92"/>
      <c r="T781" s="93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T781" s="18" t="s">
        <v>200</v>
      </c>
      <c r="AU781" s="18" t="s">
        <v>212</v>
      </c>
    </row>
    <row r="782" s="13" customFormat="1">
      <c r="A782" s="13"/>
      <c r="B782" s="252"/>
      <c r="C782" s="253"/>
      <c r="D782" s="248" t="s">
        <v>201</v>
      </c>
      <c r="E782" s="254" t="s">
        <v>1</v>
      </c>
      <c r="F782" s="255" t="s">
        <v>3112</v>
      </c>
      <c r="G782" s="253"/>
      <c r="H782" s="254" t="s">
        <v>1</v>
      </c>
      <c r="I782" s="256"/>
      <c r="J782" s="253"/>
      <c r="K782" s="253"/>
      <c r="L782" s="257"/>
      <c r="M782" s="258"/>
      <c r="N782" s="259"/>
      <c r="O782" s="259"/>
      <c r="P782" s="259"/>
      <c r="Q782" s="259"/>
      <c r="R782" s="259"/>
      <c r="S782" s="259"/>
      <c r="T782" s="260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61" t="s">
        <v>201</v>
      </c>
      <c r="AU782" s="261" t="s">
        <v>212</v>
      </c>
      <c r="AV782" s="13" t="s">
        <v>81</v>
      </c>
      <c r="AW782" s="13" t="s">
        <v>30</v>
      </c>
      <c r="AX782" s="13" t="s">
        <v>73</v>
      </c>
      <c r="AY782" s="261" t="s">
        <v>191</v>
      </c>
    </row>
    <row r="783" s="14" customFormat="1">
      <c r="A783" s="14"/>
      <c r="B783" s="262"/>
      <c r="C783" s="263"/>
      <c r="D783" s="248" t="s">
        <v>201</v>
      </c>
      <c r="E783" s="264" t="s">
        <v>1</v>
      </c>
      <c r="F783" s="265" t="s">
        <v>291</v>
      </c>
      <c r="G783" s="263"/>
      <c r="H783" s="266">
        <v>12</v>
      </c>
      <c r="I783" s="267"/>
      <c r="J783" s="263"/>
      <c r="K783" s="263"/>
      <c r="L783" s="268"/>
      <c r="M783" s="269"/>
      <c r="N783" s="270"/>
      <c r="O783" s="270"/>
      <c r="P783" s="270"/>
      <c r="Q783" s="270"/>
      <c r="R783" s="270"/>
      <c r="S783" s="270"/>
      <c r="T783" s="271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72" t="s">
        <v>201</v>
      </c>
      <c r="AU783" s="272" t="s">
        <v>212</v>
      </c>
      <c r="AV783" s="14" t="s">
        <v>83</v>
      </c>
      <c r="AW783" s="14" t="s">
        <v>30</v>
      </c>
      <c r="AX783" s="14" t="s">
        <v>73</v>
      </c>
      <c r="AY783" s="272" t="s">
        <v>191</v>
      </c>
    </row>
    <row r="784" s="15" customFormat="1">
      <c r="A784" s="15"/>
      <c r="B784" s="273"/>
      <c r="C784" s="274"/>
      <c r="D784" s="248" t="s">
        <v>201</v>
      </c>
      <c r="E784" s="275" t="s">
        <v>1</v>
      </c>
      <c r="F784" s="276" t="s">
        <v>205</v>
      </c>
      <c r="G784" s="274"/>
      <c r="H784" s="277">
        <v>12</v>
      </c>
      <c r="I784" s="278"/>
      <c r="J784" s="274"/>
      <c r="K784" s="274"/>
      <c r="L784" s="279"/>
      <c r="M784" s="280"/>
      <c r="N784" s="281"/>
      <c r="O784" s="281"/>
      <c r="P784" s="281"/>
      <c r="Q784" s="281"/>
      <c r="R784" s="281"/>
      <c r="S784" s="281"/>
      <c r="T784" s="282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83" t="s">
        <v>201</v>
      </c>
      <c r="AU784" s="283" t="s">
        <v>212</v>
      </c>
      <c r="AV784" s="15" t="s">
        <v>198</v>
      </c>
      <c r="AW784" s="15" t="s">
        <v>30</v>
      </c>
      <c r="AX784" s="15" t="s">
        <v>81</v>
      </c>
      <c r="AY784" s="283" t="s">
        <v>191</v>
      </c>
    </row>
    <row r="785" s="2" customFormat="1" ht="21.75" customHeight="1">
      <c r="A785" s="39"/>
      <c r="B785" s="40"/>
      <c r="C785" s="236" t="s">
        <v>1882</v>
      </c>
      <c r="D785" s="236" t="s">
        <v>194</v>
      </c>
      <c r="E785" s="237" t="s">
        <v>1011</v>
      </c>
      <c r="F785" s="238" t="s">
        <v>1012</v>
      </c>
      <c r="G785" s="239" t="s">
        <v>370</v>
      </c>
      <c r="H785" s="240">
        <v>4</v>
      </c>
      <c r="I785" s="241"/>
      <c r="J785" s="240">
        <f>ROUND(I785*H785,2)</f>
        <v>0</v>
      </c>
      <c r="K785" s="238" t="s">
        <v>275</v>
      </c>
      <c r="L785" s="45"/>
      <c r="M785" s="242" t="s">
        <v>1</v>
      </c>
      <c r="N785" s="243" t="s">
        <v>38</v>
      </c>
      <c r="O785" s="92"/>
      <c r="P785" s="244">
        <f>O785*H785</f>
        <v>0</v>
      </c>
      <c r="Q785" s="244">
        <v>0.00069999999999999999</v>
      </c>
      <c r="R785" s="244">
        <f>Q785*H785</f>
        <v>0.0028</v>
      </c>
      <c r="S785" s="244">
        <v>0</v>
      </c>
      <c r="T785" s="245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46" t="s">
        <v>198</v>
      </c>
      <c r="AT785" s="246" t="s">
        <v>194</v>
      </c>
      <c r="AU785" s="246" t="s">
        <v>212</v>
      </c>
      <c r="AY785" s="18" t="s">
        <v>191</v>
      </c>
      <c r="BE785" s="247">
        <f>IF(N785="základní",J785,0)</f>
        <v>0</v>
      </c>
      <c r="BF785" s="247">
        <f>IF(N785="snížená",J785,0)</f>
        <v>0</v>
      </c>
      <c r="BG785" s="247">
        <f>IF(N785="zákl. přenesená",J785,0)</f>
        <v>0</v>
      </c>
      <c r="BH785" s="247">
        <f>IF(N785="sníž. přenesená",J785,0)</f>
        <v>0</v>
      </c>
      <c r="BI785" s="247">
        <f>IF(N785="nulová",J785,0)</f>
        <v>0</v>
      </c>
      <c r="BJ785" s="18" t="s">
        <v>81</v>
      </c>
      <c r="BK785" s="247">
        <f>ROUND(I785*H785,2)</f>
        <v>0</v>
      </c>
      <c r="BL785" s="18" t="s">
        <v>198</v>
      </c>
      <c r="BM785" s="246" t="s">
        <v>3690</v>
      </c>
    </row>
    <row r="786" s="2" customFormat="1">
      <c r="A786" s="39"/>
      <c r="B786" s="40"/>
      <c r="C786" s="41"/>
      <c r="D786" s="248" t="s">
        <v>200</v>
      </c>
      <c r="E786" s="41"/>
      <c r="F786" s="249" t="s">
        <v>1012</v>
      </c>
      <c r="G786" s="41"/>
      <c r="H786" s="41"/>
      <c r="I786" s="145"/>
      <c r="J786" s="41"/>
      <c r="K786" s="41"/>
      <c r="L786" s="45"/>
      <c r="M786" s="250"/>
      <c r="N786" s="251"/>
      <c r="O786" s="92"/>
      <c r="P786" s="92"/>
      <c r="Q786" s="92"/>
      <c r="R786" s="92"/>
      <c r="S786" s="92"/>
      <c r="T786" s="93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T786" s="18" t="s">
        <v>200</v>
      </c>
      <c r="AU786" s="18" t="s">
        <v>212</v>
      </c>
    </row>
    <row r="787" s="13" customFormat="1">
      <c r="A787" s="13"/>
      <c r="B787" s="252"/>
      <c r="C787" s="253"/>
      <c r="D787" s="248" t="s">
        <v>201</v>
      </c>
      <c r="E787" s="254" t="s">
        <v>1</v>
      </c>
      <c r="F787" s="255" t="s">
        <v>3691</v>
      </c>
      <c r="G787" s="253"/>
      <c r="H787" s="254" t="s">
        <v>1</v>
      </c>
      <c r="I787" s="256"/>
      <c r="J787" s="253"/>
      <c r="K787" s="253"/>
      <c r="L787" s="257"/>
      <c r="M787" s="258"/>
      <c r="N787" s="259"/>
      <c r="O787" s="259"/>
      <c r="P787" s="259"/>
      <c r="Q787" s="259"/>
      <c r="R787" s="259"/>
      <c r="S787" s="259"/>
      <c r="T787" s="260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61" t="s">
        <v>201</v>
      </c>
      <c r="AU787" s="261" t="s">
        <v>212</v>
      </c>
      <c r="AV787" s="13" t="s">
        <v>81</v>
      </c>
      <c r="AW787" s="13" t="s">
        <v>30</v>
      </c>
      <c r="AX787" s="13" t="s">
        <v>73</v>
      </c>
      <c r="AY787" s="261" t="s">
        <v>191</v>
      </c>
    </row>
    <row r="788" s="13" customFormat="1">
      <c r="A788" s="13"/>
      <c r="B788" s="252"/>
      <c r="C788" s="253"/>
      <c r="D788" s="248" t="s">
        <v>201</v>
      </c>
      <c r="E788" s="254" t="s">
        <v>1</v>
      </c>
      <c r="F788" s="255" t="s">
        <v>3692</v>
      </c>
      <c r="G788" s="253"/>
      <c r="H788" s="254" t="s">
        <v>1</v>
      </c>
      <c r="I788" s="256"/>
      <c r="J788" s="253"/>
      <c r="K788" s="253"/>
      <c r="L788" s="257"/>
      <c r="M788" s="258"/>
      <c r="N788" s="259"/>
      <c r="O788" s="259"/>
      <c r="P788" s="259"/>
      <c r="Q788" s="259"/>
      <c r="R788" s="259"/>
      <c r="S788" s="259"/>
      <c r="T788" s="260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61" t="s">
        <v>201</v>
      </c>
      <c r="AU788" s="261" t="s">
        <v>212</v>
      </c>
      <c r="AV788" s="13" t="s">
        <v>81</v>
      </c>
      <c r="AW788" s="13" t="s">
        <v>30</v>
      </c>
      <c r="AX788" s="13" t="s">
        <v>73</v>
      </c>
      <c r="AY788" s="261" t="s">
        <v>191</v>
      </c>
    </row>
    <row r="789" s="13" customFormat="1">
      <c r="A789" s="13"/>
      <c r="B789" s="252"/>
      <c r="C789" s="253"/>
      <c r="D789" s="248" t="s">
        <v>201</v>
      </c>
      <c r="E789" s="254" t="s">
        <v>1</v>
      </c>
      <c r="F789" s="255" t="s">
        <v>3693</v>
      </c>
      <c r="G789" s="253"/>
      <c r="H789" s="254" t="s">
        <v>1</v>
      </c>
      <c r="I789" s="256"/>
      <c r="J789" s="253"/>
      <c r="K789" s="253"/>
      <c r="L789" s="257"/>
      <c r="M789" s="258"/>
      <c r="N789" s="259"/>
      <c r="O789" s="259"/>
      <c r="P789" s="259"/>
      <c r="Q789" s="259"/>
      <c r="R789" s="259"/>
      <c r="S789" s="259"/>
      <c r="T789" s="260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61" t="s">
        <v>201</v>
      </c>
      <c r="AU789" s="261" t="s">
        <v>212</v>
      </c>
      <c r="AV789" s="13" t="s">
        <v>81</v>
      </c>
      <c r="AW789" s="13" t="s">
        <v>30</v>
      </c>
      <c r="AX789" s="13" t="s">
        <v>73</v>
      </c>
      <c r="AY789" s="261" t="s">
        <v>191</v>
      </c>
    </row>
    <row r="790" s="13" customFormat="1">
      <c r="A790" s="13"/>
      <c r="B790" s="252"/>
      <c r="C790" s="253"/>
      <c r="D790" s="248" t="s">
        <v>201</v>
      </c>
      <c r="E790" s="254" t="s">
        <v>1</v>
      </c>
      <c r="F790" s="255" t="s">
        <v>3116</v>
      </c>
      <c r="G790" s="253"/>
      <c r="H790" s="254" t="s">
        <v>1</v>
      </c>
      <c r="I790" s="256"/>
      <c r="J790" s="253"/>
      <c r="K790" s="253"/>
      <c r="L790" s="257"/>
      <c r="M790" s="258"/>
      <c r="N790" s="259"/>
      <c r="O790" s="259"/>
      <c r="P790" s="259"/>
      <c r="Q790" s="259"/>
      <c r="R790" s="259"/>
      <c r="S790" s="259"/>
      <c r="T790" s="260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61" t="s">
        <v>201</v>
      </c>
      <c r="AU790" s="261" t="s">
        <v>212</v>
      </c>
      <c r="AV790" s="13" t="s">
        <v>81</v>
      </c>
      <c r="AW790" s="13" t="s">
        <v>30</v>
      </c>
      <c r="AX790" s="13" t="s">
        <v>73</v>
      </c>
      <c r="AY790" s="261" t="s">
        <v>191</v>
      </c>
    </row>
    <row r="791" s="14" customFormat="1">
      <c r="A791" s="14"/>
      <c r="B791" s="262"/>
      <c r="C791" s="263"/>
      <c r="D791" s="248" t="s">
        <v>201</v>
      </c>
      <c r="E791" s="264" t="s">
        <v>1</v>
      </c>
      <c r="F791" s="265" t="s">
        <v>3694</v>
      </c>
      <c r="G791" s="263"/>
      <c r="H791" s="266">
        <v>4</v>
      </c>
      <c r="I791" s="267"/>
      <c r="J791" s="263"/>
      <c r="K791" s="263"/>
      <c r="L791" s="268"/>
      <c r="M791" s="269"/>
      <c r="N791" s="270"/>
      <c r="O791" s="270"/>
      <c r="P791" s="270"/>
      <c r="Q791" s="270"/>
      <c r="R791" s="270"/>
      <c r="S791" s="270"/>
      <c r="T791" s="271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72" t="s">
        <v>201</v>
      </c>
      <c r="AU791" s="272" t="s">
        <v>212</v>
      </c>
      <c r="AV791" s="14" t="s">
        <v>83</v>
      </c>
      <c r="AW791" s="14" t="s">
        <v>30</v>
      </c>
      <c r="AX791" s="14" t="s">
        <v>73</v>
      </c>
      <c r="AY791" s="272" t="s">
        <v>191</v>
      </c>
    </row>
    <row r="792" s="15" customFormat="1">
      <c r="A792" s="15"/>
      <c r="B792" s="273"/>
      <c r="C792" s="274"/>
      <c r="D792" s="248" t="s">
        <v>201</v>
      </c>
      <c r="E792" s="275" t="s">
        <v>1</v>
      </c>
      <c r="F792" s="276" t="s">
        <v>205</v>
      </c>
      <c r="G792" s="274"/>
      <c r="H792" s="277">
        <v>4</v>
      </c>
      <c r="I792" s="278"/>
      <c r="J792" s="274"/>
      <c r="K792" s="274"/>
      <c r="L792" s="279"/>
      <c r="M792" s="280"/>
      <c r="N792" s="281"/>
      <c r="O792" s="281"/>
      <c r="P792" s="281"/>
      <c r="Q792" s="281"/>
      <c r="R792" s="281"/>
      <c r="S792" s="281"/>
      <c r="T792" s="282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83" t="s">
        <v>201</v>
      </c>
      <c r="AU792" s="283" t="s">
        <v>212</v>
      </c>
      <c r="AV792" s="15" t="s">
        <v>198</v>
      </c>
      <c r="AW792" s="15" t="s">
        <v>30</v>
      </c>
      <c r="AX792" s="15" t="s">
        <v>81</v>
      </c>
      <c r="AY792" s="283" t="s">
        <v>191</v>
      </c>
    </row>
    <row r="793" s="2" customFormat="1" ht="21.75" customHeight="1">
      <c r="A793" s="39"/>
      <c r="B793" s="40"/>
      <c r="C793" s="236" t="s">
        <v>2328</v>
      </c>
      <c r="D793" s="236" t="s">
        <v>194</v>
      </c>
      <c r="E793" s="237" t="s">
        <v>1016</v>
      </c>
      <c r="F793" s="238" t="s">
        <v>1017</v>
      </c>
      <c r="G793" s="239" t="s">
        <v>370</v>
      </c>
      <c r="H793" s="240">
        <v>3</v>
      </c>
      <c r="I793" s="241"/>
      <c r="J793" s="240">
        <f>ROUND(I793*H793,2)</f>
        <v>0</v>
      </c>
      <c r="K793" s="238" t="s">
        <v>275</v>
      </c>
      <c r="L793" s="45"/>
      <c r="M793" s="242" t="s">
        <v>1</v>
      </c>
      <c r="N793" s="243" t="s">
        <v>38</v>
      </c>
      <c r="O793" s="92"/>
      <c r="P793" s="244">
        <f>O793*H793</f>
        <v>0</v>
      </c>
      <c r="Q793" s="244">
        <v>0.11241</v>
      </c>
      <c r="R793" s="244">
        <f>Q793*H793</f>
        <v>0.33722999999999997</v>
      </c>
      <c r="S793" s="244">
        <v>0</v>
      </c>
      <c r="T793" s="245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46" t="s">
        <v>198</v>
      </c>
      <c r="AT793" s="246" t="s">
        <v>194</v>
      </c>
      <c r="AU793" s="246" t="s">
        <v>212</v>
      </c>
      <c r="AY793" s="18" t="s">
        <v>191</v>
      </c>
      <c r="BE793" s="247">
        <f>IF(N793="základní",J793,0)</f>
        <v>0</v>
      </c>
      <c r="BF793" s="247">
        <f>IF(N793="snížená",J793,0)</f>
        <v>0</v>
      </c>
      <c r="BG793" s="247">
        <f>IF(N793="zákl. přenesená",J793,0)</f>
        <v>0</v>
      </c>
      <c r="BH793" s="247">
        <f>IF(N793="sníž. přenesená",J793,0)</f>
        <v>0</v>
      </c>
      <c r="BI793" s="247">
        <f>IF(N793="nulová",J793,0)</f>
        <v>0</v>
      </c>
      <c r="BJ793" s="18" t="s">
        <v>81</v>
      </c>
      <c r="BK793" s="247">
        <f>ROUND(I793*H793,2)</f>
        <v>0</v>
      </c>
      <c r="BL793" s="18" t="s">
        <v>198</v>
      </c>
      <c r="BM793" s="246" t="s">
        <v>3695</v>
      </c>
    </row>
    <row r="794" s="2" customFormat="1">
      <c r="A794" s="39"/>
      <c r="B794" s="40"/>
      <c r="C794" s="41"/>
      <c r="D794" s="248" t="s">
        <v>200</v>
      </c>
      <c r="E794" s="41"/>
      <c r="F794" s="249" t="s">
        <v>1017</v>
      </c>
      <c r="G794" s="41"/>
      <c r="H794" s="41"/>
      <c r="I794" s="145"/>
      <c r="J794" s="41"/>
      <c r="K794" s="41"/>
      <c r="L794" s="45"/>
      <c r="M794" s="250"/>
      <c r="N794" s="251"/>
      <c r="O794" s="92"/>
      <c r="P794" s="92"/>
      <c r="Q794" s="92"/>
      <c r="R794" s="92"/>
      <c r="S794" s="92"/>
      <c r="T794" s="93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18" t="s">
        <v>200</v>
      </c>
      <c r="AU794" s="18" t="s">
        <v>212</v>
      </c>
    </row>
    <row r="795" s="2" customFormat="1">
      <c r="A795" s="39"/>
      <c r="B795" s="40"/>
      <c r="C795" s="41"/>
      <c r="D795" s="248" t="s">
        <v>277</v>
      </c>
      <c r="E795" s="41"/>
      <c r="F795" s="284" t="s">
        <v>3696</v>
      </c>
      <c r="G795" s="41"/>
      <c r="H795" s="41"/>
      <c r="I795" s="145"/>
      <c r="J795" s="41"/>
      <c r="K795" s="41"/>
      <c r="L795" s="45"/>
      <c r="M795" s="250"/>
      <c r="N795" s="251"/>
      <c r="O795" s="92"/>
      <c r="P795" s="92"/>
      <c r="Q795" s="92"/>
      <c r="R795" s="92"/>
      <c r="S795" s="92"/>
      <c r="T795" s="93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18" t="s">
        <v>277</v>
      </c>
      <c r="AU795" s="18" t="s">
        <v>212</v>
      </c>
    </row>
    <row r="796" s="13" customFormat="1">
      <c r="A796" s="13"/>
      <c r="B796" s="252"/>
      <c r="C796" s="253"/>
      <c r="D796" s="248" t="s">
        <v>201</v>
      </c>
      <c r="E796" s="254" t="s">
        <v>1</v>
      </c>
      <c r="F796" s="255" t="s">
        <v>3697</v>
      </c>
      <c r="G796" s="253"/>
      <c r="H796" s="254" t="s">
        <v>1</v>
      </c>
      <c r="I796" s="256"/>
      <c r="J796" s="253"/>
      <c r="K796" s="253"/>
      <c r="L796" s="257"/>
      <c r="M796" s="258"/>
      <c r="N796" s="259"/>
      <c r="O796" s="259"/>
      <c r="P796" s="259"/>
      <c r="Q796" s="259"/>
      <c r="R796" s="259"/>
      <c r="S796" s="259"/>
      <c r="T796" s="260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61" t="s">
        <v>201</v>
      </c>
      <c r="AU796" s="261" t="s">
        <v>212</v>
      </c>
      <c r="AV796" s="13" t="s">
        <v>81</v>
      </c>
      <c r="AW796" s="13" t="s">
        <v>30</v>
      </c>
      <c r="AX796" s="13" t="s">
        <v>73</v>
      </c>
      <c r="AY796" s="261" t="s">
        <v>191</v>
      </c>
    </row>
    <row r="797" s="14" customFormat="1">
      <c r="A797" s="14"/>
      <c r="B797" s="262"/>
      <c r="C797" s="263"/>
      <c r="D797" s="248" t="s">
        <v>201</v>
      </c>
      <c r="E797" s="264" t="s">
        <v>1</v>
      </c>
      <c r="F797" s="265" t="s">
        <v>212</v>
      </c>
      <c r="G797" s="263"/>
      <c r="H797" s="266">
        <v>3</v>
      </c>
      <c r="I797" s="267"/>
      <c r="J797" s="263"/>
      <c r="K797" s="263"/>
      <c r="L797" s="268"/>
      <c r="M797" s="269"/>
      <c r="N797" s="270"/>
      <c r="O797" s="270"/>
      <c r="P797" s="270"/>
      <c r="Q797" s="270"/>
      <c r="R797" s="270"/>
      <c r="S797" s="270"/>
      <c r="T797" s="271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72" t="s">
        <v>201</v>
      </c>
      <c r="AU797" s="272" t="s">
        <v>212</v>
      </c>
      <c r="AV797" s="14" t="s">
        <v>83</v>
      </c>
      <c r="AW797" s="14" t="s">
        <v>30</v>
      </c>
      <c r="AX797" s="14" t="s">
        <v>73</v>
      </c>
      <c r="AY797" s="272" t="s">
        <v>191</v>
      </c>
    </row>
    <row r="798" s="15" customFormat="1">
      <c r="A798" s="15"/>
      <c r="B798" s="273"/>
      <c r="C798" s="274"/>
      <c r="D798" s="248" t="s">
        <v>201</v>
      </c>
      <c r="E798" s="275" t="s">
        <v>1</v>
      </c>
      <c r="F798" s="276" t="s">
        <v>205</v>
      </c>
      <c r="G798" s="274"/>
      <c r="H798" s="277">
        <v>3</v>
      </c>
      <c r="I798" s="278"/>
      <c r="J798" s="274"/>
      <c r="K798" s="274"/>
      <c r="L798" s="279"/>
      <c r="M798" s="280"/>
      <c r="N798" s="281"/>
      <c r="O798" s="281"/>
      <c r="P798" s="281"/>
      <c r="Q798" s="281"/>
      <c r="R798" s="281"/>
      <c r="S798" s="281"/>
      <c r="T798" s="282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83" t="s">
        <v>201</v>
      </c>
      <c r="AU798" s="283" t="s">
        <v>212</v>
      </c>
      <c r="AV798" s="15" t="s">
        <v>198</v>
      </c>
      <c r="AW798" s="15" t="s">
        <v>30</v>
      </c>
      <c r="AX798" s="15" t="s">
        <v>81</v>
      </c>
      <c r="AY798" s="283" t="s">
        <v>191</v>
      </c>
    </row>
    <row r="799" s="2" customFormat="1" ht="21.75" customHeight="1">
      <c r="A799" s="39"/>
      <c r="B799" s="40"/>
      <c r="C799" s="236" t="s">
        <v>3698</v>
      </c>
      <c r="D799" s="236" t="s">
        <v>194</v>
      </c>
      <c r="E799" s="237" t="s">
        <v>3699</v>
      </c>
      <c r="F799" s="238" t="s">
        <v>3700</v>
      </c>
      <c r="G799" s="239" t="s">
        <v>314</v>
      </c>
      <c r="H799" s="240">
        <v>74.5</v>
      </c>
      <c r="I799" s="241"/>
      <c r="J799" s="240">
        <f>ROUND(I799*H799,2)</f>
        <v>0</v>
      </c>
      <c r="K799" s="238" t="s">
        <v>275</v>
      </c>
      <c r="L799" s="45"/>
      <c r="M799" s="242" t="s">
        <v>1</v>
      </c>
      <c r="N799" s="243" t="s">
        <v>38</v>
      </c>
      <c r="O799" s="92"/>
      <c r="P799" s="244">
        <f>O799*H799</f>
        <v>0</v>
      </c>
      <c r="Q799" s="244">
        <v>8.0000000000000007E-05</v>
      </c>
      <c r="R799" s="244">
        <f>Q799*H799</f>
        <v>0.0059600000000000009</v>
      </c>
      <c r="S799" s="244">
        <v>0</v>
      </c>
      <c r="T799" s="245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46" t="s">
        <v>198</v>
      </c>
      <c r="AT799" s="246" t="s">
        <v>194</v>
      </c>
      <c r="AU799" s="246" t="s">
        <v>212</v>
      </c>
      <c r="AY799" s="18" t="s">
        <v>191</v>
      </c>
      <c r="BE799" s="247">
        <f>IF(N799="základní",J799,0)</f>
        <v>0</v>
      </c>
      <c r="BF799" s="247">
        <f>IF(N799="snížená",J799,0)</f>
        <v>0</v>
      </c>
      <c r="BG799" s="247">
        <f>IF(N799="zákl. přenesená",J799,0)</f>
        <v>0</v>
      </c>
      <c r="BH799" s="247">
        <f>IF(N799="sníž. přenesená",J799,0)</f>
        <v>0</v>
      </c>
      <c r="BI799" s="247">
        <f>IF(N799="nulová",J799,0)</f>
        <v>0</v>
      </c>
      <c r="BJ799" s="18" t="s">
        <v>81</v>
      </c>
      <c r="BK799" s="247">
        <f>ROUND(I799*H799,2)</f>
        <v>0</v>
      </c>
      <c r="BL799" s="18" t="s">
        <v>198</v>
      </c>
      <c r="BM799" s="246" t="s">
        <v>3701</v>
      </c>
    </row>
    <row r="800" s="2" customFormat="1">
      <c r="A800" s="39"/>
      <c r="B800" s="40"/>
      <c r="C800" s="41"/>
      <c r="D800" s="248" t="s">
        <v>200</v>
      </c>
      <c r="E800" s="41"/>
      <c r="F800" s="249" t="s">
        <v>3700</v>
      </c>
      <c r="G800" s="41"/>
      <c r="H800" s="41"/>
      <c r="I800" s="145"/>
      <c r="J800" s="41"/>
      <c r="K800" s="41"/>
      <c r="L800" s="45"/>
      <c r="M800" s="250"/>
      <c r="N800" s="251"/>
      <c r="O800" s="92"/>
      <c r="P800" s="92"/>
      <c r="Q800" s="92"/>
      <c r="R800" s="92"/>
      <c r="S800" s="92"/>
      <c r="T800" s="93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T800" s="18" t="s">
        <v>200</v>
      </c>
      <c r="AU800" s="18" t="s">
        <v>212</v>
      </c>
    </row>
    <row r="801" s="13" customFormat="1">
      <c r="A801" s="13"/>
      <c r="B801" s="252"/>
      <c r="C801" s="253"/>
      <c r="D801" s="248" t="s">
        <v>201</v>
      </c>
      <c r="E801" s="254" t="s">
        <v>1</v>
      </c>
      <c r="F801" s="255" t="s">
        <v>3702</v>
      </c>
      <c r="G801" s="253"/>
      <c r="H801" s="254" t="s">
        <v>1</v>
      </c>
      <c r="I801" s="256"/>
      <c r="J801" s="253"/>
      <c r="K801" s="253"/>
      <c r="L801" s="257"/>
      <c r="M801" s="258"/>
      <c r="N801" s="259"/>
      <c r="O801" s="259"/>
      <c r="P801" s="259"/>
      <c r="Q801" s="259"/>
      <c r="R801" s="259"/>
      <c r="S801" s="259"/>
      <c r="T801" s="260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61" t="s">
        <v>201</v>
      </c>
      <c r="AU801" s="261" t="s">
        <v>212</v>
      </c>
      <c r="AV801" s="13" t="s">
        <v>81</v>
      </c>
      <c r="AW801" s="13" t="s">
        <v>30</v>
      </c>
      <c r="AX801" s="13" t="s">
        <v>73</v>
      </c>
      <c r="AY801" s="261" t="s">
        <v>191</v>
      </c>
    </row>
    <row r="802" s="13" customFormat="1">
      <c r="A802" s="13"/>
      <c r="B802" s="252"/>
      <c r="C802" s="253"/>
      <c r="D802" s="248" t="s">
        <v>201</v>
      </c>
      <c r="E802" s="254" t="s">
        <v>1</v>
      </c>
      <c r="F802" s="255" t="s">
        <v>3703</v>
      </c>
      <c r="G802" s="253"/>
      <c r="H802" s="254" t="s">
        <v>1</v>
      </c>
      <c r="I802" s="256"/>
      <c r="J802" s="253"/>
      <c r="K802" s="253"/>
      <c r="L802" s="257"/>
      <c r="M802" s="258"/>
      <c r="N802" s="259"/>
      <c r="O802" s="259"/>
      <c r="P802" s="259"/>
      <c r="Q802" s="259"/>
      <c r="R802" s="259"/>
      <c r="S802" s="259"/>
      <c r="T802" s="260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61" t="s">
        <v>201</v>
      </c>
      <c r="AU802" s="261" t="s">
        <v>212</v>
      </c>
      <c r="AV802" s="13" t="s">
        <v>81</v>
      </c>
      <c r="AW802" s="13" t="s">
        <v>30</v>
      </c>
      <c r="AX802" s="13" t="s">
        <v>73</v>
      </c>
      <c r="AY802" s="261" t="s">
        <v>191</v>
      </c>
    </row>
    <row r="803" s="14" customFormat="1">
      <c r="A803" s="14"/>
      <c r="B803" s="262"/>
      <c r="C803" s="263"/>
      <c r="D803" s="248" t="s">
        <v>201</v>
      </c>
      <c r="E803" s="264" t="s">
        <v>1</v>
      </c>
      <c r="F803" s="265" t="s">
        <v>3704</v>
      </c>
      <c r="G803" s="263"/>
      <c r="H803" s="266">
        <v>74.5</v>
      </c>
      <c r="I803" s="267"/>
      <c r="J803" s="263"/>
      <c r="K803" s="263"/>
      <c r="L803" s="268"/>
      <c r="M803" s="269"/>
      <c r="N803" s="270"/>
      <c r="O803" s="270"/>
      <c r="P803" s="270"/>
      <c r="Q803" s="270"/>
      <c r="R803" s="270"/>
      <c r="S803" s="270"/>
      <c r="T803" s="271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72" t="s">
        <v>201</v>
      </c>
      <c r="AU803" s="272" t="s">
        <v>212</v>
      </c>
      <c r="AV803" s="14" t="s">
        <v>83</v>
      </c>
      <c r="AW803" s="14" t="s">
        <v>30</v>
      </c>
      <c r="AX803" s="14" t="s">
        <v>73</v>
      </c>
      <c r="AY803" s="272" t="s">
        <v>191</v>
      </c>
    </row>
    <row r="804" s="15" customFormat="1">
      <c r="A804" s="15"/>
      <c r="B804" s="273"/>
      <c r="C804" s="274"/>
      <c r="D804" s="248" t="s">
        <v>201</v>
      </c>
      <c r="E804" s="275" t="s">
        <v>1</v>
      </c>
      <c r="F804" s="276" t="s">
        <v>205</v>
      </c>
      <c r="G804" s="274"/>
      <c r="H804" s="277">
        <v>74.5</v>
      </c>
      <c r="I804" s="278"/>
      <c r="J804" s="274"/>
      <c r="K804" s="274"/>
      <c r="L804" s="279"/>
      <c r="M804" s="280"/>
      <c r="N804" s="281"/>
      <c r="O804" s="281"/>
      <c r="P804" s="281"/>
      <c r="Q804" s="281"/>
      <c r="R804" s="281"/>
      <c r="S804" s="281"/>
      <c r="T804" s="282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83" t="s">
        <v>201</v>
      </c>
      <c r="AU804" s="283" t="s">
        <v>212</v>
      </c>
      <c r="AV804" s="15" t="s">
        <v>198</v>
      </c>
      <c r="AW804" s="15" t="s">
        <v>30</v>
      </c>
      <c r="AX804" s="15" t="s">
        <v>81</v>
      </c>
      <c r="AY804" s="283" t="s">
        <v>191</v>
      </c>
    </row>
    <row r="805" s="2" customFormat="1" ht="21.75" customHeight="1">
      <c r="A805" s="39"/>
      <c r="B805" s="40"/>
      <c r="C805" s="236" t="s">
        <v>3705</v>
      </c>
      <c r="D805" s="236" t="s">
        <v>194</v>
      </c>
      <c r="E805" s="237" t="s">
        <v>3168</v>
      </c>
      <c r="F805" s="238" t="s">
        <v>3169</v>
      </c>
      <c r="G805" s="239" t="s">
        <v>197</v>
      </c>
      <c r="H805" s="240">
        <v>2.9500000000000002</v>
      </c>
      <c r="I805" s="241"/>
      <c r="J805" s="240">
        <f>ROUND(I805*H805,2)</f>
        <v>0</v>
      </c>
      <c r="K805" s="238" t="s">
        <v>1</v>
      </c>
      <c r="L805" s="45"/>
      <c r="M805" s="242" t="s">
        <v>1</v>
      </c>
      <c r="N805" s="243" t="s">
        <v>38</v>
      </c>
      <c r="O805" s="92"/>
      <c r="P805" s="244">
        <f>O805*H805</f>
        <v>0</v>
      </c>
      <c r="Q805" s="244">
        <v>0.0014499999999999999</v>
      </c>
      <c r="R805" s="244">
        <f>Q805*H805</f>
        <v>0.0042775000000000001</v>
      </c>
      <c r="S805" s="244">
        <v>0</v>
      </c>
      <c r="T805" s="245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46" t="s">
        <v>198</v>
      </c>
      <c r="AT805" s="246" t="s">
        <v>194</v>
      </c>
      <c r="AU805" s="246" t="s">
        <v>212</v>
      </c>
      <c r="AY805" s="18" t="s">
        <v>191</v>
      </c>
      <c r="BE805" s="247">
        <f>IF(N805="základní",J805,0)</f>
        <v>0</v>
      </c>
      <c r="BF805" s="247">
        <f>IF(N805="snížená",J805,0)</f>
        <v>0</v>
      </c>
      <c r="BG805" s="247">
        <f>IF(N805="zákl. přenesená",J805,0)</f>
        <v>0</v>
      </c>
      <c r="BH805" s="247">
        <f>IF(N805="sníž. přenesená",J805,0)</f>
        <v>0</v>
      </c>
      <c r="BI805" s="247">
        <f>IF(N805="nulová",J805,0)</f>
        <v>0</v>
      </c>
      <c r="BJ805" s="18" t="s">
        <v>81</v>
      </c>
      <c r="BK805" s="247">
        <f>ROUND(I805*H805,2)</f>
        <v>0</v>
      </c>
      <c r="BL805" s="18" t="s">
        <v>198</v>
      </c>
      <c r="BM805" s="246" t="s">
        <v>3706</v>
      </c>
    </row>
    <row r="806" s="2" customFormat="1">
      <c r="A806" s="39"/>
      <c r="B806" s="40"/>
      <c r="C806" s="41"/>
      <c r="D806" s="248" t="s">
        <v>200</v>
      </c>
      <c r="E806" s="41"/>
      <c r="F806" s="249" t="s">
        <v>3169</v>
      </c>
      <c r="G806" s="41"/>
      <c r="H806" s="41"/>
      <c r="I806" s="145"/>
      <c r="J806" s="41"/>
      <c r="K806" s="41"/>
      <c r="L806" s="45"/>
      <c r="M806" s="250"/>
      <c r="N806" s="251"/>
      <c r="O806" s="92"/>
      <c r="P806" s="92"/>
      <c r="Q806" s="92"/>
      <c r="R806" s="92"/>
      <c r="S806" s="92"/>
      <c r="T806" s="93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18" t="s">
        <v>200</v>
      </c>
      <c r="AU806" s="18" t="s">
        <v>212</v>
      </c>
    </row>
    <row r="807" s="13" customFormat="1">
      <c r="A807" s="13"/>
      <c r="B807" s="252"/>
      <c r="C807" s="253"/>
      <c r="D807" s="248" t="s">
        <v>201</v>
      </c>
      <c r="E807" s="254" t="s">
        <v>1</v>
      </c>
      <c r="F807" s="255" t="s">
        <v>3707</v>
      </c>
      <c r="G807" s="253"/>
      <c r="H807" s="254" t="s">
        <v>1</v>
      </c>
      <c r="I807" s="256"/>
      <c r="J807" s="253"/>
      <c r="K807" s="253"/>
      <c r="L807" s="257"/>
      <c r="M807" s="258"/>
      <c r="N807" s="259"/>
      <c r="O807" s="259"/>
      <c r="P807" s="259"/>
      <c r="Q807" s="259"/>
      <c r="R807" s="259"/>
      <c r="S807" s="259"/>
      <c r="T807" s="260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61" t="s">
        <v>201</v>
      </c>
      <c r="AU807" s="261" t="s">
        <v>212</v>
      </c>
      <c r="AV807" s="13" t="s">
        <v>81</v>
      </c>
      <c r="AW807" s="13" t="s">
        <v>30</v>
      </c>
      <c r="AX807" s="13" t="s">
        <v>73</v>
      </c>
      <c r="AY807" s="261" t="s">
        <v>191</v>
      </c>
    </row>
    <row r="808" s="13" customFormat="1">
      <c r="A808" s="13"/>
      <c r="B808" s="252"/>
      <c r="C808" s="253"/>
      <c r="D808" s="248" t="s">
        <v>201</v>
      </c>
      <c r="E808" s="254" t="s">
        <v>1</v>
      </c>
      <c r="F808" s="255" t="s">
        <v>3708</v>
      </c>
      <c r="G808" s="253"/>
      <c r="H808" s="254" t="s">
        <v>1</v>
      </c>
      <c r="I808" s="256"/>
      <c r="J808" s="253"/>
      <c r="K808" s="253"/>
      <c r="L808" s="257"/>
      <c r="M808" s="258"/>
      <c r="N808" s="259"/>
      <c r="O808" s="259"/>
      <c r="P808" s="259"/>
      <c r="Q808" s="259"/>
      <c r="R808" s="259"/>
      <c r="S808" s="259"/>
      <c r="T808" s="260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61" t="s">
        <v>201</v>
      </c>
      <c r="AU808" s="261" t="s">
        <v>212</v>
      </c>
      <c r="AV808" s="13" t="s">
        <v>81</v>
      </c>
      <c r="AW808" s="13" t="s">
        <v>30</v>
      </c>
      <c r="AX808" s="13" t="s">
        <v>73</v>
      </c>
      <c r="AY808" s="261" t="s">
        <v>191</v>
      </c>
    </row>
    <row r="809" s="14" customFormat="1">
      <c r="A809" s="14"/>
      <c r="B809" s="262"/>
      <c r="C809" s="263"/>
      <c r="D809" s="248" t="s">
        <v>201</v>
      </c>
      <c r="E809" s="264" t="s">
        <v>1</v>
      </c>
      <c r="F809" s="265" t="s">
        <v>3709</v>
      </c>
      <c r="G809" s="263"/>
      <c r="H809" s="266">
        <v>0.59999999999999998</v>
      </c>
      <c r="I809" s="267"/>
      <c r="J809" s="263"/>
      <c r="K809" s="263"/>
      <c r="L809" s="268"/>
      <c r="M809" s="269"/>
      <c r="N809" s="270"/>
      <c r="O809" s="270"/>
      <c r="P809" s="270"/>
      <c r="Q809" s="270"/>
      <c r="R809" s="270"/>
      <c r="S809" s="270"/>
      <c r="T809" s="271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72" t="s">
        <v>201</v>
      </c>
      <c r="AU809" s="272" t="s">
        <v>212</v>
      </c>
      <c r="AV809" s="14" t="s">
        <v>83</v>
      </c>
      <c r="AW809" s="14" t="s">
        <v>30</v>
      </c>
      <c r="AX809" s="14" t="s">
        <v>73</v>
      </c>
      <c r="AY809" s="272" t="s">
        <v>191</v>
      </c>
    </row>
    <row r="810" s="13" customFormat="1">
      <c r="A810" s="13"/>
      <c r="B810" s="252"/>
      <c r="C810" s="253"/>
      <c r="D810" s="248" t="s">
        <v>201</v>
      </c>
      <c r="E810" s="254" t="s">
        <v>1</v>
      </c>
      <c r="F810" s="255" t="s">
        <v>3710</v>
      </c>
      <c r="G810" s="253"/>
      <c r="H810" s="254" t="s">
        <v>1</v>
      </c>
      <c r="I810" s="256"/>
      <c r="J810" s="253"/>
      <c r="K810" s="253"/>
      <c r="L810" s="257"/>
      <c r="M810" s="258"/>
      <c r="N810" s="259"/>
      <c r="O810" s="259"/>
      <c r="P810" s="259"/>
      <c r="Q810" s="259"/>
      <c r="R810" s="259"/>
      <c r="S810" s="259"/>
      <c r="T810" s="260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61" t="s">
        <v>201</v>
      </c>
      <c r="AU810" s="261" t="s">
        <v>212</v>
      </c>
      <c r="AV810" s="13" t="s">
        <v>81</v>
      </c>
      <c r="AW810" s="13" t="s">
        <v>30</v>
      </c>
      <c r="AX810" s="13" t="s">
        <v>73</v>
      </c>
      <c r="AY810" s="261" t="s">
        <v>191</v>
      </c>
    </row>
    <row r="811" s="14" customFormat="1">
      <c r="A811" s="14"/>
      <c r="B811" s="262"/>
      <c r="C811" s="263"/>
      <c r="D811" s="248" t="s">
        <v>201</v>
      </c>
      <c r="E811" s="264" t="s">
        <v>1</v>
      </c>
      <c r="F811" s="265" t="s">
        <v>3711</v>
      </c>
      <c r="G811" s="263"/>
      <c r="H811" s="266">
        <v>2.3500000000000001</v>
      </c>
      <c r="I811" s="267"/>
      <c r="J811" s="263"/>
      <c r="K811" s="263"/>
      <c r="L811" s="268"/>
      <c r="M811" s="269"/>
      <c r="N811" s="270"/>
      <c r="O811" s="270"/>
      <c r="P811" s="270"/>
      <c r="Q811" s="270"/>
      <c r="R811" s="270"/>
      <c r="S811" s="270"/>
      <c r="T811" s="271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72" t="s">
        <v>201</v>
      </c>
      <c r="AU811" s="272" t="s">
        <v>212</v>
      </c>
      <c r="AV811" s="14" t="s">
        <v>83</v>
      </c>
      <c r="AW811" s="14" t="s">
        <v>30</v>
      </c>
      <c r="AX811" s="14" t="s">
        <v>73</v>
      </c>
      <c r="AY811" s="272" t="s">
        <v>191</v>
      </c>
    </row>
    <row r="812" s="15" customFormat="1">
      <c r="A812" s="15"/>
      <c r="B812" s="273"/>
      <c r="C812" s="274"/>
      <c r="D812" s="248" t="s">
        <v>201</v>
      </c>
      <c r="E812" s="275" t="s">
        <v>1</v>
      </c>
      <c r="F812" s="276" t="s">
        <v>205</v>
      </c>
      <c r="G812" s="274"/>
      <c r="H812" s="277">
        <v>2.9500000000000002</v>
      </c>
      <c r="I812" s="278"/>
      <c r="J812" s="274"/>
      <c r="K812" s="274"/>
      <c r="L812" s="279"/>
      <c r="M812" s="280"/>
      <c r="N812" s="281"/>
      <c r="O812" s="281"/>
      <c r="P812" s="281"/>
      <c r="Q812" s="281"/>
      <c r="R812" s="281"/>
      <c r="S812" s="281"/>
      <c r="T812" s="282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83" t="s">
        <v>201</v>
      </c>
      <c r="AU812" s="283" t="s">
        <v>212</v>
      </c>
      <c r="AV812" s="15" t="s">
        <v>198</v>
      </c>
      <c r="AW812" s="15" t="s">
        <v>30</v>
      </c>
      <c r="AX812" s="15" t="s">
        <v>81</v>
      </c>
      <c r="AY812" s="283" t="s">
        <v>191</v>
      </c>
    </row>
    <row r="813" s="2" customFormat="1" ht="21.75" customHeight="1">
      <c r="A813" s="39"/>
      <c r="B813" s="40"/>
      <c r="C813" s="236" t="s">
        <v>3712</v>
      </c>
      <c r="D813" s="236" t="s">
        <v>194</v>
      </c>
      <c r="E813" s="237" t="s">
        <v>3713</v>
      </c>
      <c r="F813" s="238" t="s">
        <v>3714</v>
      </c>
      <c r="G813" s="239" t="s">
        <v>197</v>
      </c>
      <c r="H813" s="240">
        <v>6.5</v>
      </c>
      <c r="I813" s="241"/>
      <c r="J813" s="240">
        <f>ROUND(I813*H813,2)</f>
        <v>0</v>
      </c>
      <c r="K813" s="238" t="s">
        <v>275</v>
      </c>
      <c r="L813" s="45"/>
      <c r="M813" s="242" t="s">
        <v>1</v>
      </c>
      <c r="N813" s="243" t="s">
        <v>38</v>
      </c>
      <c r="O813" s="92"/>
      <c r="P813" s="244">
        <f>O813*H813</f>
        <v>0</v>
      </c>
      <c r="Q813" s="244">
        <v>0.0014499999999999999</v>
      </c>
      <c r="R813" s="244">
        <f>Q813*H813</f>
        <v>0.0094249999999999994</v>
      </c>
      <c r="S813" s="244">
        <v>0</v>
      </c>
      <c r="T813" s="245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46" t="s">
        <v>198</v>
      </c>
      <c r="AT813" s="246" t="s">
        <v>194</v>
      </c>
      <c r="AU813" s="246" t="s">
        <v>212</v>
      </c>
      <c r="AY813" s="18" t="s">
        <v>191</v>
      </c>
      <c r="BE813" s="247">
        <f>IF(N813="základní",J813,0)</f>
        <v>0</v>
      </c>
      <c r="BF813" s="247">
        <f>IF(N813="snížená",J813,0)</f>
        <v>0</v>
      </c>
      <c r="BG813" s="247">
        <f>IF(N813="zákl. přenesená",J813,0)</f>
        <v>0</v>
      </c>
      <c r="BH813" s="247">
        <f>IF(N813="sníž. přenesená",J813,0)</f>
        <v>0</v>
      </c>
      <c r="BI813" s="247">
        <f>IF(N813="nulová",J813,0)</f>
        <v>0</v>
      </c>
      <c r="BJ813" s="18" t="s">
        <v>81</v>
      </c>
      <c r="BK813" s="247">
        <f>ROUND(I813*H813,2)</f>
        <v>0</v>
      </c>
      <c r="BL813" s="18" t="s">
        <v>198</v>
      </c>
      <c r="BM813" s="246" t="s">
        <v>3715</v>
      </c>
    </row>
    <row r="814" s="2" customFormat="1">
      <c r="A814" s="39"/>
      <c r="B814" s="40"/>
      <c r="C814" s="41"/>
      <c r="D814" s="248" t="s">
        <v>200</v>
      </c>
      <c r="E814" s="41"/>
      <c r="F814" s="249" t="s">
        <v>3714</v>
      </c>
      <c r="G814" s="41"/>
      <c r="H814" s="41"/>
      <c r="I814" s="145"/>
      <c r="J814" s="41"/>
      <c r="K814" s="41"/>
      <c r="L814" s="45"/>
      <c r="M814" s="250"/>
      <c r="N814" s="251"/>
      <c r="O814" s="92"/>
      <c r="P814" s="92"/>
      <c r="Q814" s="92"/>
      <c r="R814" s="92"/>
      <c r="S814" s="92"/>
      <c r="T814" s="93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T814" s="18" t="s">
        <v>200</v>
      </c>
      <c r="AU814" s="18" t="s">
        <v>212</v>
      </c>
    </row>
    <row r="815" s="13" customFormat="1">
      <c r="A815" s="13"/>
      <c r="B815" s="252"/>
      <c r="C815" s="253"/>
      <c r="D815" s="248" t="s">
        <v>201</v>
      </c>
      <c r="E815" s="254" t="s">
        <v>1</v>
      </c>
      <c r="F815" s="255" t="s">
        <v>3716</v>
      </c>
      <c r="G815" s="253"/>
      <c r="H815" s="254" t="s">
        <v>1</v>
      </c>
      <c r="I815" s="256"/>
      <c r="J815" s="253"/>
      <c r="K815" s="253"/>
      <c r="L815" s="257"/>
      <c r="M815" s="258"/>
      <c r="N815" s="259"/>
      <c r="O815" s="259"/>
      <c r="P815" s="259"/>
      <c r="Q815" s="259"/>
      <c r="R815" s="259"/>
      <c r="S815" s="259"/>
      <c r="T815" s="260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61" t="s">
        <v>201</v>
      </c>
      <c r="AU815" s="261" t="s">
        <v>212</v>
      </c>
      <c r="AV815" s="13" t="s">
        <v>81</v>
      </c>
      <c r="AW815" s="13" t="s">
        <v>30</v>
      </c>
      <c r="AX815" s="13" t="s">
        <v>73</v>
      </c>
      <c r="AY815" s="261" t="s">
        <v>191</v>
      </c>
    </row>
    <row r="816" s="13" customFormat="1">
      <c r="A816" s="13"/>
      <c r="B816" s="252"/>
      <c r="C816" s="253"/>
      <c r="D816" s="248" t="s">
        <v>201</v>
      </c>
      <c r="E816" s="254" t="s">
        <v>1</v>
      </c>
      <c r="F816" s="255" t="s">
        <v>3717</v>
      </c>
      <c r="G816" s="253"/>
      <c r="H816" s="254" t="s">
        <v>1</v>
      </c>
      <c r="I816" s="256"/>
      <c r="J816" s="253"/>
      <c r="K816" s="253"/>
      <c r="L816" s="257"/>
      <c r="M816" s="258"/>
      <c r="N816" s="259"/>
      <c r="O816" s="259"/>
      <c r="P816" s="259"/>
      <c r="Q816" s="259"/>
      <c r="R816" s="259"/>
      <c r="S816" s="259"/>
      <c r="T816" s="260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61" t="s">
        <v>201</v>
      </c>
      <c r="AU816" s="261" t="s">
        <v>212</v>
      </c>
      <c r="AV816" s="13" t="s">
        <v>81</v>
      </c>
      <c r="AW816" s="13" t="s">
        <v>30</v>
      </c>
      <c r="AX816" s="13" t="s">
        <v>73</v>
      </c>
      <c r="AY816" s="261" t="s">
        <v>191</v>
      </c>
    </row>
    <row r="817" s="14" customFormat="1">
      <c r="A817" s="14"/>
      <c r="B817" s="262"/>
      <c r="C817" s="263"/>
      <c r="D817" s="248" t="s">
        <v>201</v>
      </c>
      <c r="E817" s="264" t="s">
        <v>1</v>
      </c>
      <c r="F817" s="265" t="s">
        <v>3718</v>
      </c>
      <c r="G817" s="263"/>
      <c r="H817" s="266">
        <v>6.5</v>
      </c>
      <c r="I817" s="267"/>
      <c r="J817" s="263"/>
      <c r="K817" s="263"/>
      <c r="L817" s="268"/>
      <c r="M817" s="269"/>
      <c r="N817" s="270"/>
      <c r="O817" s="270"/>
      <c r="P817" s="270"/>
      <c r="Q817" s="270"/>
      <c r="R817" s="270"/>
      <c r="S817" s="270"/>
      <c r="T817" s="271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72" t="s">
        <v>201</v>
      </c>
      <c r="AU817" s="272" t="s">
        <v>212</v>
      </c>
      <c r="AV817" s="14" t="s">
        <v>83</v>
      </c>
      <c r="AW817" s="14" t="s">
        <v>30</v>
      </c>
      <c r="AX817" s="14" t="s">
        <v>73</v>
      </c>
      <c r="AY817" s="272" t="s">
        <v>191</v>
      </c>
    </row>
    <row r="818" s="15" customFormat="1">
      <c r="A818" s="15"/>
      <c r="B818" s="273"/>
      <c r="C818" s="274"/>
      <c r="D818" s="248" t="s">
        <v>201</v>
      </c>
      <c r="E818" s="275" t="s">
        <v>1</v>
      </c>
      <c r="F818" s="276" t="s">
        <v>205</v>
      </c>
      <c r="G818" s="274"/>
      <c r="H818" s="277">
        <v>6.5</v>
      </c>
      <c r="I818" s="278"/>
      <c r="J818" s="274"/>
      <c r="K818" s="274"/>
      <c r="L818" s="279"/>
      <c r="M818" s="280"/>
      <c r="N818" s="281"/>
      <c r="O818" s="281"/>
      <c r="P818" s="281"/>
      <c r="Q818" s="281"/>
      <c r="R818" s="281"/>
      <c r="S818" s="281"/>
      <c r="T818" s="282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83" t="s">
        <v>201</v>
      </c>
      <c r="AU818" s="283" t="s">
        <v>212</v>
      </c>
      <c r="AV818" s="15" t="s">
        <v>198</v>
      </c>
      <c r="AW818" s="15" t="s">
        <v>30</v>
      </c>
      <c r="AX818" s="15" t="s">
        <v>81</v>
      </c>
      <c r="AY818" s="283" t="s">
        <v>191</v>
      </c>
    </row>
    <row r="819" s="2" customFormat="1" ht="21.75" customHeight="1">
      <c r="A819" s="39"/>
      <c r="B819" s="40"/>
      <c r="C819" s="236" t="s">
        <v>2071</v>
      </c>
      <c r="D819" s="236" t="s">
        <v>194</v>
      </c>
      <c r="E819" s="237" t="s">
        <v>3175</v>
      </c>
      <c r="F819" s="238" t="s">
        <v>3176</v>
      </c>
      <c r="G819" s="239" t="s">
        <v>197</v>
      </c>
      <c r="H819" s="240">
        <v>8.8499999999999996</v>
      </c>
      <c r="I819" s="241"/>
      <c r="J819" s="240">
        <f>ROUND(I819*H819,2)</f>
        <v>0</v>
      </c>
      <c r="K819" s="238" t="s">
        <v>1</v>
      </c>
      <c r="L819" s="45"/>
      <c r="M819" s="242" t="s">
        <v>1</v>
      </c>
      <c r="N819" s="243" t="s">
        <v>38</v>
      </c>
      <c r="O819" s="92"/>
      <c r="P819" s="244">
        <f>O819*H819</f>
        <v>0</v>
      </c>
      <c r="Q819" s="244">
        <v>0.0011999999999999999</v>
      </c>
      <c r="R819" s="244">
        <f>Q819*H819</f>
        <v>0.010619999999999999</v>
      </c>
      <c r="S819" s="244">
        <v>0</v>
      </c>
      <c r="T819" s="245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46" t="s">
        <v>198</v>
      </c>
      <c r="AT819" s="246" t="s">
        <v>194</v>
      </c>
      <c r="AU819" s="246" t="s">
        <v>212</v>
      </c>
      <c r="AY819" s="18" t="s">
        <v>191</v>
      </c>
      <c r="BE819" s="247">
        <f>IF(N819="základní",J819,0)</f>
        <v>0</v>
      </c>
      <c r="BF819" s="247">
        <f>IF(N819="snížená",J819,0)</f>
        <v>0</v>
      </c>
      <c r="BG819" s="247">
        <f>IF(N819="zákl. přenesená",J819,0)</f>
        <v>0</v>
      </c>
      <c r="BH819" s="247">
        <f>IF(N819="sníž. přenesená",J819,0)</f>
        <v>0</v>
      </c>
      <c r="BI819" s="247">
        <f>IF(N819="nulová",J819,0)</f>
        <v>0</v>
      </c>
      <c r="BJ819" s="18" t="s">
        <v>81</v>
      </c>
      <c r="BK819" s="247">
        <f>ROUND(I819*H819,2)</f>
        <v>0</v>
      </c>
      <c r="BL819" s="18" t="s">
        <v>198</v>
      </c>
      <c r="BM819" s="246" t="s">
        <v>3719</v>
      </c>
    </row>
    <row r="820" s="2" customFormat="1">
      <c r="A820" s="39"/>
      <c r="B820" s="40"/>
      <c r="C820" s="41"/>
      <c r="D820" s="248" t="s">
        <v>200</v>
      </c>
      <c r="E820" s="41"/>
      <c r="F820" s="249" t="s">
        <v>3176</v>
      </c>
      <c r="G820" s="41"/>
      <c r="H820" s="41"/>
      <c r="I820" s="145"/>
      <c r="J820" s="41"/>
      <c r="K820" s="41"/>
      <c r="L820" s="45"/>
      <c r="M820" s="250"/>
      <c r="N820" s="251"/>
      <c r="O820" s="92"/>
      <c r="P820" s="92"/>
      <c r="Q820" s="92"/>
      <c r="R820" s="92"/>
      <c r="S820" s="92"/>
      <c r="T820" s="93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T820" s="18" t="s">
        <v>200</v>
      </c>
      <c r="AU820" s="18" t="s">
        <v>212</v>
      </c>
    </row>
    <row r="821" s="13" customFormat="1">
      <c r="A821" s="13"/>
      <c r="B821" s="252"/>
      <c r="C821" s="253"/>
      <c r="D821" s="248" t="s">
        <v>201</v>
      </c>
      <c r="E821" s="254" t="s">
        <v>1</v>
      </c>
      <c r="F821" s="255" t="s">
        <v>3702</v>
      </c>
      <c r="G821" s="253"/>
      <c r="H821" s="254" t="s">
        <v>1</v>
      </c>
      <c r="I821" s="256"/>
      <c r="J821" s="253"/>
      <c r="K821" s="253"/>
      <c r="L821" s="257"/>
      <c r="M821" s="258"/>
      <c r="N821" s="259"/>
      <c r="O821" s="259"/>
      <c r="P821" s="259"/>
      <c r="Q821" s="259"/>
      <c r="R821" s="259"/>
      <c r="S821" s="259"/>
      <c r="T821" s="260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61" t="s">
        <v>201</v>
      </c>
      <c r="AU821" s="261" t="s">
        <v>212</v>
      </c>
      <c r="AV821" s="13" t="s">
        <v>81</v>
      </c>
      <c r="AW821" s="13" t="s">
        <v>30</v>
      </c>
      <c r="AX821" s="13" t="s">
        <v>73</v>
      </c>
      <c r="AY821" s="261" t="s">
        <v>191</v>
      </c>
    </row>
    <row r="822" s="13" customFormat="1">
      <c r="A822" s="13"/>
      <c r="B822" s="252"/>
      <c r="C822" s="253"/>
      <c r="D822" s="248" t="s">
        <v>201</v>
      </c>
      <c r="E822" s="254" t="s">
        <v>1</v>
      </c>
      <c r="F822" s="255" t="s">
        <v>3717</v>
      </c>
      <c r="G822" s="253"/>
      <c r="H822" s="254" t="s">
        <v>1</v>
      </c>
      <c r="I822" s="256"/>
      <c r="J822" s="253"/>
      <c r="K822" s="253"/>
      <c r="L822" s="257"/>
      <c r="M822" s="258"/>
      <c r="N822" s="259"/>
      <c r="O822" s="259"/>
      <c r="P822" s="259"/>
      <c r="Q822" s="259"/>
      <c r="R822" s="259"/>
      <c r="S822" s="259"/>
      <c r="T822" s="260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61" t="s">
        <v>201</v>
      </c>
      <c r="AU822" s="261" t="s">
        <v>212</v>
      </c>
      <c r="AV822" s="13" t="s">
        <v>81</v>
      </c>
      <c r="AW822" s="13" t="s">
        <v>30</v>
      </c>
      <c r="AX822" s="13" t="s">
        <v>73</v>
      </c>
      <c r="AY822" s="261" t="s">
        <v>191</v>
      </c>
    </row>
    <row r="823" s="14" customFormat="1">
      <c r="A823" s="14"/>
      <c r="B823" s="262"/>
      <c r="C823" s="263"/>
      <c r="D823" s="248" t="s">
        <v>201</v>
      </c>
      <c r="E823" s="264" t="s">
        <v>1</v>
      </c>
      <c r="F823" s="265" t="s">
        <v>3718</v>
      </c>
      <c r="G823" s="263"/>
      <c r="H823" s="266">
        <v>6.5</v>
      </c>
      <c r="I823" s="267"/>
      <c r="J823" s="263"/>
      <c r="K823" s="263"/>
      <c r="L823" s="268"/>
      <c r="M823" s="269"/>
      <c r="N823" s="270"/>
      <c r="O823" s="270"/>
      <c r="P823" s="270"/>
      <c r="Q823" s="270"/>
      <c r="R823" s="270"/>
      <c r="S823" s="270"/>
      <c r="T823" s="271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72" t="s">
        <v>201</v>
      </c>
      <c r="AU823" s="272" t="s">
        <v>212</v>
      </c>
      <c r="AV823" s="14" t="s">
        <v>83</v>
      </c>
      <c r="AW823" s="14" t="s">
        <v>30</v>
      </c>
      <c r="AX823" s="14" t="s">
        <v>73</v>
      </c>
      <c r="AY823" s="272" t="s">
        <v>191</v>
      </c>
    </row>
    <row r="824" s="13" customFormat="1">
      <c r="A824" s="13"/>
      <c r="B824" s="252"/>
      <c r="C824" s="253"/>
      <c r="D824" s="248" t="s">
        <v>201</v>
      </c>
      <c r="E824" s="254" t="s">
        <v>1</v>
      </c>
      <c r="F824" s="255" t="s">
        <v>3708</v>
      </c>
      <c r="G824" s="253"/>
      <c r="H824" s="254" t="s">
        <v>1</v>
      </c>
      <c r="I824" s="256"/>
      <c r="J824" s="253"/>
      <c r="K824" s="253"/>
      <c r="L824" s="257"/>
      <c r="M824" s="258"/>
      <c r="N824" s="259"/>
      <c r="O824" s="259"/>
      <c r="P824" s="259"/>
      <c r="Q824" s="259"/>
      <c r="R824" s="259"/>
      <c r="S824" s="259"/>
      <c r="T824" s="260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61" t="s">
        <v>201</v>
      </c>
      <c r="AU824" s="261" t="s">
        <v>212</v>
      </c>
      <c r="AV824" s="13" t="s">
        <v>81</v>
      </c>
      <c r="AW824" s="13" t="s">
        <v>30</v>
      </c>
      <c r="AX824" s="13" t="s">
        <v>73</v>
      </c>
      <c r="AY824" s="261" t="s">
        <v>191</v>
      </c>
    </row>
    <row r="825" s="14" customFormat="1">
      <c r="A825" s="14"/>
      <c r="B825" s="262"/>
      <c r="C825" s="263"/>
      <c r="D825" s="248" t="s">
        <v>201</v>
      </c>
      <c r="E825" s="264" t="s">
        <v>1</v>
      </c>
      <c r="F825" s="265" t="s">
        <v>3709</v>
      </c>
      <c r="G825" s="263"/>
      <c r="H825" s="266">
        <v>0.59999999999999998</v>
      </c>
      <c r="I825" s="267"/>
      <c r="J825" s="263"/>
      <c r="K825" s="263"/>
      <c r="L825" s="268"/>
      <c r="M825" s="269"/>
      <c r="N825" s="270"/>
      <c r="O825" s="270"/>
      <c r="P825" s="270"/>
      <c r="Q825" s="270"/>
      <c r="R825" s="270"/>
      <c r="S825" s="270"/>
      <c r="T825" s="271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72" t="s">
        <v>201</v>
      </c>
      <c r="AU825" s="272" t="s">
        <v>212</v>
      </c>
      <c r="AV825" s="14" t="s">
        <v>83</v>
      </c>
      <c r="AW825" s="14" t="s">
        <v>30</v>
      </c>
      <c r="AX825" s="14" t="s">
        <v>73</v>
      </c>
      <c r="AY825" s="272" t="s">
        <v>191</v>
      </c>
    </row>
    <row r="826" s="13" customFormat="1">
      <c r="A826" s="13"/>
      <c r="B826" s="252"/>
      <c r="C826" s="253"/>
      <c r="D826" s="248" t="s">
        <v>201</v>
      </c>
      <c r="E826" s="254" t="s">
        <v>1</v>
      </c>
      <c r="F826" s="255" t="s">
        <v>3710</v>
      </c>
      <c r="G826" s="253"/>
      <c r="H826" s="254" t="s">
        <v>1</v>
      </c>
      <c r="I826" s="256"/>
      <c r="J826" s="253"/>
      <c r="K826" s="253"/>
      <c r="L826" s="257"/>
      <c r="M826" s="258"/>
      <c r="N826" s="259"/>
      <c r="O826" s="259"/>
      <c r="P826" s="259"/>
      <c r="Q826" s="259"/>
      <c r="R826" s="259"/>
      <c r="S826" s="259"/>
      <c r="T826" s="260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61" t="s">
        <v>201</v>
      </c>
      <c r="AU826" s="261" t="s">
        <v>212</v>
      </c>
      <c r="AV826" s="13" t="s">
        <v>81</v>
      </c>
      <c r="AW826" s="13" t="s">
        <v>30</v>
      </c>
      <c r="AX826" s="13" t="s">
        <v>73</v>
      </c>
      <c r="AY826" s="261" t="s">
        <v>191</v>
      </c>
    </row>
    <row r="827" s="14" customFormat="1">
      <c r="A827" s="14"/>
      <c r="B827" s="262"/>
      <c r="C827" s="263"/>
      <c r="D827" s="248" t="s">
        <v>201</v>
      </c>
      <c r="E827" s="264" t="s">
        <v>1</v>
      </c>
      <c r="F827" s="265" t="s">
        <v>3720</v>
      </c>
      <c r="G827" s="263"/>
      <c r="H827" s="266">
        <v>1.75</v>
      </c>
      <c r="I827" s="267"/>
      <c r="J827" s="263"/>
      <c r="K827" s="263"/>
      <c r="L827" s="268"/>
      <c r="M827" s="269"/>
      <c r="N827" s="270"/>
      <c r="O827" s="270"/>
      <c r="P827" s="270"/>
      <c r="Q827" s="270"/>
      <c r="R827" s="270"/>
      <c r="S827" s="270"/>
      <c r="T827" s="271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72" t="s">
        <v>201</v>
      </c>
      <c r="AU827" s="272" t="s">
        <v>212</v>
      </c>
      <c r="AV827" s="14" t="s">
        <v>83</v>
      </c>
      <c r="AW827" s="14" t="s">
        <v>30</v>
      </c>
      <c r="AX827" s="14" t="s">
        <v>73</v>
      </c>
      <c r="AY827" s="272" t="s">
        <v>191</v>
      </c>
    </row>
    <row r="828" s="15" customFormat="1">
      <c r="A828" s="15"/>
      <c r="B828" s="273"/>
      <c r="C828" s="274"/>
      <c r="D828" s="248" t="s">
        <v>201</v>
      </c>
      <c r="E828" s="275" t="s">
        <v>1</v>
      </c>
      <c r="F828" s="276" t="s">
        <v>205</v>
      </c>
      <c r="G828" s="274"/>
      <c r="H828" s="277">
        <v>8.8499999999999996</v>
      </c>
      <c r="I828" s="278"/>
      <c r="J828" s="274"/>
      <c r="K828" s="274"/>
      <c r="L828" s="279"/>
      <c r="M828" s="280"/>
      <c r="N828" s="281"/>
      <c r="O828" s="281"/>
      <c r="P828" s="281"/>
      <c r="Q828" s="281"/>
      <c r="R828" s="281"/>
      <c r="S828" s="281"/>
      <c r="T828" s="282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83" t="s">
        <v>201</v>
      </c>
      <c r="AU828" s="283" t="s">
        <v>212</v>
      </c>
      <c r="AV828" s="15" t="s">
        <v>198</v>
      </c>
      <c r="AW828" s="15" t="s">
        <v>30</v>
      </c>
      <c r="AX828" s="15" t="s">
        <v>81</v>
      </c>
      <c r="AY828" s="283" t="s">
        <v>191</v>
      </c>
    </row>
    <row r="829" s="2" customFormat="1" ht="21.75" customHeight="1">
      <c r="A829" s="39"/>
      <c r="B829" s="40"/>
      <c r="C829" s="236" t="s">
        <v>3721</v>
      </c>
      <c r="D829" s="236" t="s">
        <v>194</v>
      </c>
      <c r="E829" s="237" t="s">
        <v>3722</v>
      </c>
      <c r="F829" s="238" t="s">
        <v>3723</v>
      </c>
      <c r="G829" s="239" t="s">
        <v>314</v>
      </c>
      <c r="H829" s="240">
        <v>74.5</v>
      </c>
      <c r="I829" s="241"/>
      <c r="J829" s="240">
        <f>ROUND(I829*H829,2)</f>
        <v>0</v>
      </c>
      <c r="K829" s="238" t="s">
        <v>275</v>
      </c>
      <c r="L829" s="45"/>
      <c r="M829" s="242" t="s">
        <v>1</v>
      </c>
      <c r="N829" s="243" t="s">
        <v>38</v>
      </c>
      <c r="O829" s="92"/>
      <c r="P829" s="244">
        <f>O829*H829</f>
        <v>0</v>
      </c>
      <c r="Q829" s="244">
        <v>0.00033</v>
      </c>
      <c r="R829" s="244">
        <f>Q829*H829</f>
        <v>0.024584999999999999</v>
      </c>
      <c r="S829" s="244">
        <v>0</v>
      </c>
      <c r="T829" s="245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46" t="s">
        <v>198</v>
      </c>
      <c r="AT829" s="246" t="s">
        <v>194</v>
      </c>
      <c r="AU829" s="246" t="s">
        <v>212</v>
      </c>
      <c r="AY829" s="18" t="s">
        <v>191</v>
      </c>
      <c r="BE829" s="247">
        <f>IF(N829="základní",J829,0)</f>
        <v>0</v>
      </c>
      <c r="BF829" s="247">
        <f>IF(N829="snížená",J829,0)</f>
        <v>0</v>
      </c>
      <c r="BG829" s="247">
        <f>IF(N829="zákl. přenesená",J829,0)</f>
        <v>0</v>
      </c>
      <c r="BH829" s="247">
        <f>IF(N829="sníž. přenesená",J829,0)</f>
        <v>0</v>
      </c>
      <c r="BI829" s="247">
        <f>IF(N829="nulová",J829,0)</f>
        <v>0</v>
      </c>
      <c r="BJ829" s="18" t="s">
        <v>81</v>
      </c>
      <c r="BK829" s="247">
        <f>ROUND(I829*H829,2)</f>
        <v>0</v>
      </c>
      <c r="BL829" s="18" t="s">
        <v>198</v>
      </c>
      <c r="BM829" s="246" t="s">
        <v>3724</v>
      </c>
    </row>
    <row r="830" s="2" customFormat="1">
      <c r="A830" s="39"/>
      <c r="B830" s="40"/>
      <c r="C830" s="41"/>
      <c r="D830" s="248" t="s">
        <v>200</v>
      </c>
      <c r="E830" s="41"/>
      <c r="F830" s="249" t="s">
        <v>3723</v>
      </c>
      <c r="G830" s="41"/>
      <c r="H830" s="41"/>
      <c r="I830" s="145"/>
      <c r="J830" s="41"/>
      <c r="K830" s="41"/>
      <c r="L830" s="45"/>
      <c r="M830" s="250"/>
      <c r="N830" s="251"/>
      <c r="O830" s="92"/>
      <c r="P830" s="92"/>
      <c r="Q830" s="92"/>
      <c r="R830" s="92"/>
      <c r="S830" s="92"/>
      <c r="T830" s="93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T830" s="18" t="s">
        <v>200</v>
      </c>
      <c r="AU830" s="18" t="s">
        <v>212</v>
      </c>
    </row>
    <row r="831" s="13" customFormat="1">
      <c r="A831" s="13"/>
      <c r="B831" s="252"/>
      <c r="C831" s="253"/>
      <c r="D831" s="248" t="s">
        <v>201</v>
      </c>
      <c r="E831" s="254" t="s">
        <v>1</v>
      </c>
      <c r="F831" s="255" t="s">
        <v>3716</v>
      </c>
      <c r="G831" s="253"/>
      <c r="H831" s="254" t="s">
        <v>1</v>
      </c>
      <c r="I831" s="256"/>
      <c r="J831" s="253"/>
      <c r="K831" s="253"/>
      <c r="L831" s="257"/>
      <c r="M831" s="258"/>
      <c r="N831" s="259"/>
      <c r="O831" s="259"/>
      <c r="P831" s="259"/>
      <c r="Q831" s="259"/>
      <c r="R831" s="259"/>
      <c r="S831" s="259"/>
      <c r="T831" s="260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61" t="s">
        <v>201</v>
      </c>
      <c r="AU831" s="261" t="s">
        <v>212</v>
      </c>
      <c r="AV831" s="13" t="s">
        <v>81</v>
      </c>
      <c r="AW831" s="13" t="s">
        <v>30</v>
      </c>
      <c r="AX831" s="13" t="s">
        <v>73</v>
      </c>
      <c r="AY831" s="261" t="s">
        <v>191</v>
      </c>
    </row>
    <row r="832" s="13" customFormat="1">
      <c r="A832" s="13"/>
      <c r="B832" s="252"/>
      <c r="C832" s="253"/>
      <c r="D832" s="248" t="s">
        <v>201</v>
      </c>
      <c r="E832" s="254" t="s">
        <v>1</v>
      </c>
      <c r="F832" s="255" t="s">
        <v>3703</v>
      </c>
      <c r="G832" s="253"/>
      <c r="H832" s="254" t="s">
        <v>1</v>
      </c>
      <c r="I832" s="256"/>
      <c r="J832" s="253"/>
      <c r="K832" s="253"/>
      <c r="L832" s="257"/>
      <c r="M832" s="258"/>
      <c r="N832" s="259"/>
      <c r="O832" s="259"/>
      <c r="P832" s="259"/>
      <c r="Q832" s="259"/>
      <c r="R832" s="259"/>
      <c r="S832" s="259"/>
      <c r="T832" s="260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61" t="s">
        <v>201</v>
      </c>
      <c r="AU832" s="261" t="s">
        <v>212</v>
      </c>
      <c r="AV832" s="13" t="s">
        <v>81</v>
      </c>
      <c r="AW832" s="13" t="s">
        <v>30</v>
      </c>
      <c r="AX832" s="13" t="s">
        <v>73</v>
      </c>
      <c r="AY832" s="261" t="s">
        <v>191</v>
      </c>
    </row>
    <row r="833" s="14" customFormat="1">
      <c r="A833" s="14"/>
      <c r="B833" s="262"/>
      <c r="C833" s="263"/>
      <c r="D833" s="248" t="s">
        <v>201</v>
      </c>
      <c r="E833" s="264" t="s">
        <v>1</v>
      </c>
      <c r="F833" s="265" t="s">
        <v>3704</v>
      </c>
      <c r="G833" s="263"/>
      <c r="H833" s="266">
        <v>74.5</v>
      </c>
      <c r="I833" s="267"/>
      <c r="J833" s="263"/>
      <c r="K833" s="263"/>
      <c r="L833" s="268"/>
      <c r="M833" s="269"/>
      <c r="N833" s="270"/>
      <c r="O833" s="270"/>
      <c r="P833" s="270"/>
      <c r="Q833" s="270"/>
      <c r="R833" s="270"/>
      <c r="S833" s="270"/>
      <c r="T833" s="271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72" t="s">
        <v>201</v>
      </c>
      <c r="AU833" s="272" t="s">
        <v>212</v>
      </c>
      <c r="AV833" s="14" t="s">
        <v>83</v>
      </c>
      <c r="AW833" s="14" t="s">
        <v>30</v>
      </c>
      <c r="AX833" s="14" t="s">
        <v>73</v>
      </c>
      <c r="AY833" s="272" t="s">
        <v>191</v>
      </c>
    </row>
    <row r="834" s="15" customFormat="1">
      <c r="A834" s="15"/>
      <c r="B834" s="273"/>
      <c r="C834" s="274"/>
      <c r="D834" s="248" t="s">
        <v>201</v>
      </c>
      <c r="E834" s="275" t="s">
        <v>1</v>
      </c>
      <c r="F834" s="276" t="s">
        <v>205</v>
      </c>
      <c r="G834" s="274"/>
      <c r="H834" s="277">
        <v>74.5</v>
      </c>
      <c r="I834" s="278"/>
      <c r="J834" s="274"/>
      <c r="K834" s="274"/>
      <c r="L834" s="279"/>
      <c r="M834" s="280"/>
      <c r="N834" s="281"/>
      <c r="O834" s="281"/>
      <c r="P834" s="281"/>
      <c r="Q834" s="281"/>
      <c r="R834" s="281"/>
      <c r="S834" s="281"/>
      <c r="T834" s="282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83" t="s">
        <v>201</v>
      </c>
      <c r="AU834" s="283" t="s">
        <v>212</v>
      </c>
      <c r="AV834" s="15" t="s">
        <v>198</v>
      </c>
      <c r="AW834" s="15" t="s">
        <v>30</v>
      </c>
      <c r="AX834" s="15" t="s">
        <v>81</v>
      </c>
      <c r="AY834" s="283" t="s">
        <v>191</v>
      </c>
    </row>
    <row r="835" s="2" customFormat="1" ht="21.75" customHeight="1">
      <c r="A835" s="39"/>
      <c r="B835" s="40"/>
      <c r="C835" s="236" t="s">
        <v>3725</v>
      </c>
      <c r="D835" s="236" t="s">
        <v>194</v>
      </c>
      <c r="E835" s="237" t="s">
        <v>3197</v>
      </c>
      <c r="F835" s="238" t="s">
        <v>663</v>
      </c>
      <c r="G835" s="239" t="s">
        <v>314</v>
      </c>
      <c r="H835" s="240">
        <v>136.59999999999999</v>
      </c>
      <c r="I835" s="241"/>
      <c r="J835" s="240">
        <f>ROUND(I835*H835,2)</f>
        <v>0</v>
      </c>
      <c r="K835" s="238" t="s">
        <v>1</v>
      </c>
      <c r="L835" s="45"/>
      <c r="M835" s="242" t="s">
        <v>1</v>
      </c>
      <c r="N835" s="243" t="s">
        <v>38</v>
      </c>
      <c r="O835" s="92"/>
      <c r="P835" s="244">
        <f>O835*H835</f>
        <v>0</v>
      </c>
      <c r="Q835" s="244">
        <v>1.0000000000000001E-05</v>
      </c>
      <c r="R835" s="244">
        <f>Q835*H835</f>
        <v>0.001366</v>
      </c>
      <c r="S835" s="244">
        <v>0</v>
      </c>
      <c r="T835" s="245">
        <f>S835*H835</f>
        <v>0</v>
      </c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R835" s="246" t="s">
        <v>198</v>
      </c>
      <c r="AT835" s="246" t="s">
        <v>194</v>
      </c>
      <c r="AU835" s="246" t="s">
        <v>212</v>
      </c>
      <c r="AY835" s="18" t="s">
        <v>191</v>
      </c>
      <c r="BE835" s="247">
        <f>IF(N835="základní",J835,0)</f>
        <v>0</v>
      </c>
      <c r="BF835" s="247">
        <f>IF(N835="snížená",J835,0)</f>
        <v>0</v>
      </c>
      <c r="BG835" s="247">
        <f>IF(N835="zákl. přenesená",J835,0)</f>
        <v>0</v>
      </c>
      <c r="BH835" s="247">
        <f>IF(N835="sníž. přenesená",J835,0)</f>
        <v>0</v>
      </c>
      <c r="BI835" s="247">
        <f>IF(N835="nulová",J835,0)</f>
        <v>0</v>
      </c>
      <c r="BJ835" s="18" t="s">
        <v>81</v>
      </c>
      <c r="BK835" s="247">
        <f>ROUND(I835*H835,2)</f>
        <v>0</v>
      </c>
      <c r="BL835" s="18" t="s">
        <v>198</v>
      </c>
      <c r="BM835" s="246" t="s">
        <v>3726</v>
      </c>
    </row>
    <row r="836" s="2" customFormat="1">
      <c r="A836" s="39"/>
      <c r="B836" s="40"/>
      <c r="C836" s="41"/>
      <c r="D836" s="248" t="s">
        <v>200</v>
      </c>
      <c r="E836" s="41"/>
      <c r="F836" s="249" t="s">
        <v>663</v>
      </c>
      <c r="G836" s="41"/>
      <c r="H836" s="41"/>
      <c r="I836" s="145"/>
      <c r="J836" s="41"/>
      <c r="K836" s="41"/>
      <c r="L836" s="45"/>
      <c r="M836" s="250"/>
      <c r="N836" s="251"/>
      <c r="O836" s="92"/>
      <c r="P836" s="92"/>
      <c r="Q836" s="92"/>
      <c r="R836" s="92"/>
      <c r="S836" s="92"/>
      <c r="T836" s="93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T836" s="18" t="s">
        <v>200</v>
      </c>
      <c r="AU836" s="18" t="s">
        <v>212</v>
      </c>
    </row>
    <row r="837" s="13" customFormat="1">
      <c r="A837" s="13"/>
      <c r="B837" s="252"/>
      <c r="C837" s="253"/>
      <c r="D837" s="248" t="s">
        <v>201</v>
      </c>
      <c r="E837" s="254" t="s">
        <v>1</v>
      </c>
      <c r="F837" s="255" t="s">
        <v>3727</v>
      </c>
      <c r="G837" s="253"/>
      <c r="H837" s="254" t="s">
        <v>1</v>
      </c>
      <c r="I837" s="256"/>
      <c r="J837" s="253"/>
      <c r="K837" s="253"/>
      <c r="L837" s="257"/>
      <c r="M837" s="258"/>
      <c r="N837" s="259"/>
      <c r="O837" s="259"/>
      <c r="P837" s="259"/>
      <c r="Q837" s="259"/>
      <c r="R837" s="259"/>
      <c r="S837" s="259"/>
      <c r="T837" s="260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61" t="s">
        <v>201</v>
      </c>
      <c r="AU837" s="261" t="s">
        <v>212</v>
      </c>
      <c r="AV837" s="13" t="s">
        <v>81</v>
      </c>
      <c r="AW837" s="13" t="s">
        <v>30</v>
      </c>
      <c r="AX837" s="13" t="s">
        <v>73</v>
      </c>
      <c r="AY837" s="261" t="s">
        <v>191</v>
      </c>
    </row>
    <row r="838" s="13" customFormat="1">
      <c r="A838" s="13"/>
      <c r="B838" s="252"/>
      <c r="C838" s="253"/>
      <c r="D838" s="248" t="s">
        <v>201</v>
      </c>
      <c r="E838" s="254" t="s">
        <v>1</v>
      </c>
      <c r="F838" s="255" t="s">
        <v>3728</v>
      </c>
      <c r="G838" s="253"/>
      <c r="H838" s="254" t="s">
        <v>1</v>
      </c>
      <c r="I838" s="256"/>
      <c r="J838" s="253"/>
      <c r="K838" s="253"/>
      <c r="L838" s="257"/>
      <c r="M838" s="258"/>
      <c r="N838" s="259"/>
      <c r="O838" s="259"/>
      <c r="P838" s="259"/>
      <c r="Q838" s="259"/>
      <c r="R838" s="259"/>
      <c r="S838" s="259"/>
      <c r="T838" s="260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61" t="s">
        <v>201</v>
      </c>
      <c r="AU838" s="261" t="s">
        <v>212</v>
      </c>
      <c r="AV838" s="13" t="s">
        <v>81</v>
      </c>
      <c r="AW838" s="13" t="s">
        <v>30</v>
      </c>
      <c r="AX838" s="13" t="s">
        <v>73</v>
      </c>
      <c r="AY838" s="261" t="s">
        <v>191</v>
      </c>
    </row>
    <row r="839" s="14" customFormat="1">
      <c r="A839" s="14"/>
      <c r="B839" s="262"/>
      <c r="C839" s="263"/>
      <c r="D839" s="248" t="s">
        <v>201</v>
      </c>
      <c r="E839" s="264" t="s">
        <v>1</v>
      </c>
      <c r="F839" s="265" t="s">
        <v>3729</v>
      </c>
      <c r="G839" s="263"/>
      <c r="H839" s="266">
        <v>15.199999999999999</v>
      </c>
      <c r="I839" s="267"/>
      <c r="J839" s="263"/>
      <c r="K839" s="263"/>
      <c r="L839" s="268"/>
      <c r="M839" s="269"/>
      <c r="N839" s="270"/>
      <c r="O839" s="270"/>
      <c r="P839" s="270"/>
      <c r="Q839" s="270"/>
      <c r="R839" s="270"/>
      <c r="S839" s="270"/>
      <c r="T839" s="271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72" t="s">
        <v>201</v>
      </c>
      <c r="AU839" s="272" t="s">
        <v>212</v>
      </c>
      <c r="AV839" s="14" t="s">
        <v>83</v>
      </c>
      <c r="AW839" s="14" t="s">
        <v>30</v>
      </c>
      <c r="AX839" s="14" t="s">
        <v>73</v>
      </c>
      <c r="AY839" s="272" t="s">
        <v>191</v>
      </c>
    </row>
    <row r="840" s="13" customFormat="1">
      <c r="A840" s="13"/>
      <c r="B840" s="252"/>
      <c r="C840" s="253"/>
      <c r="D840" s="248" t="s">
        <v>201</v>
      </c>
      <c r="E840" s="254" t="s">
        <v>1</v>
      </c>
      <c r="F840" s="255" t="s">
        <v>3730</v>
      </c>
      <c r="G840" s="253"/>
      <c r="H840" s="254" t="s">
        <v>1</v>
      </c>
      <c r="I840" s="256"/>
      <c r="J840" s="253"/>
      <c r="K840" s="253"/>
      <c r="L840" s="257"/>
      <c r="M840" s="258"/>
      <c r="N840" s="259"/>
      <c r="O840" s="259"/>
      <c r="P840" s="259"/>
      <c r="Q840" s="259"/>
      <c r="R840" s="259"/>
      <c r="S840" s="259"/>
      <c r="T840" s="260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61" t="s">
        <v>201</v>
      </c>
      <c r="AU840" s="261" t="s">
        <v>212</v>
      </c>
      <c r="AV840" s="13" t="s">
        <v>81</v>
      </c>
      <c r="AW840" s="13" t="s">
        <v>30</v>
      </c>
      <c r="AX840" s="13" t="s">
        <v>73</v>
      </c>
      <c r="AY840" s="261" t="s">
        <v>191</v>
      </c>
    </row>
    <row r="841" s="14" customFormat="1">
      <c r="A841" s="14"/>
      <c r="B841" s="262"/>
      <c r="C841" s="263"/>
      <c r="D841" s="248" t="s">
        <v>201</v>
      </c>
      <c r="E841" s="264" t="s">
        <v>1</v>
      </c>
      <c r="F841" s="265" t="s">
        <v>3731</v>
      </c>
      <c r="G841" s="263"/>
      <c r="H841" s="266">
        <v>94.900000000000006</v>
      </c>
      <c r="I841" s="267"/>
      <c r="J841" s="263"/>
      <c r="K841" s="263"/>
      <c r="L841" s="268"/>
      <c r="M841" s="269"/>
      <c r="N841" s="270"/>
      <c r="O841" s="270"/>
      <c r="P841" s="270"/>
      <c r="Q841" s="270"/>
      <c r="R841" s="270"/>
      <c r="S841" s="270"/>
      <c r="T841" s="271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72" t="s">
        <v>201</v>
      </c>
      <c r="AU841" s="272" t="s">
        <v>212</v>
      </c>
      <c r="AV841" s="14" t="s">
        <v>83</v>
      </c>
      <c r="AW841" s="14" t="s">
        <v>30</v>
      </c>
      <c r="AX841" s="14" t="s">
        <v>73</v>
      </c>
      <c r="AY841" s="272" t="s">
        <v>191</v>
      </c>
    </row>
    <row r="842" s="13" customFormat="1">
      <c r="A842" s="13"/>
      <c r="B842" s="252"/>
      <c r="C842" s="253"/>
      <c r="D842" s="248" t="s">
        <v>201</v>
      </c>
      <c r="E842" s="254" t="s">
        <v>1</v>
      </c>
      <c r="F842" s="255" t="s">
        <v>3732</v>
      </c>
      <c r="G842" s="253"/>
      <c r="H842" s="254" t="s">
        <v>1</v>
      </c>
      <c r="I842" s="256"/>
      <c r="J842" s="253"/>
      <c r="K842" s="253"/>
      <c r="L842" s="257"/>
      <c r="M842" s="258"/>
      <c r="N842" s="259"/>
      <c r="O842" s="259"/>
      <c r="P842" s="259"/>
      <c r="Q842" s="259"/>
      <c r="R842" s="259"/>
      <c r="S842" s="259"/>
      <c r="T842" s="260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61" t="s">
        <v>201</v>
      </c>
      <c r="AU842" s="261" t="s">
        <v>212</v>
      </c>
      <c r="AV842" s="13" t="s">
        <v>81</v>
      </c>
      <c r="AW842" s="13" t="s">
        <v>30</v>
      </c>
      <c r="AX842" s="13" t="s">
        <v>73</v>
      </c>
      <c r="AY842" s="261" t="s">
        <v>191</v>
      </c>
    </row>
    <row r="843" s="14" customFormat="1">
      <c r="A843" s="14"/>
      <c r="B843" s="262"/>
      <c r="C843" s="263"/>
      <c r="D843" s="248" t="s">
        <v>201</v>
      </c>
      <c r="E843" s="264" t="s">
        <v>1</v>
      </c>
      <c r="F843" s="265" t="s">
        <v>3733</v>
      </c>
      <c r="G843" s="263"/>
      <c r="H843" s="266">
        <v>26.5</v>
      </c>
      <c r="I843" s="267"/>
      <c r="J843" s="263"/>
      <c r="K843" s="263"/>
      <c r="L843" s="268"/>
      <c r="M843" s="269"/>
      <c r="N843" s="270"/>
      <c r="O843" s="270"/>
      <c r="P843" s="270"/>
      <c r="Q843" s="270"/>
      <c r="R843" s="270"/>
      <c r="S843" s="270"/>
      <c r="T843" s="271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72" t="s">
        <v>201</v>
      </c>
      <c r="AU843" s="272" t="s">
        <v>212</v>
      </c>
      <c r="AV843" s="14" t="s">
        <v>83</v>
      </c>
      <c r="AW843" s="14" t="s">
        <v>30</v>
      </c>
      <c r="AX843" s="14" t="s">
        <v>73</v>
      </c>
      <c r="AY843" s="272" t="s">
        <v>191</v>
      </c>
    </row>
    <row r="844" s="15" customFormat="1">
      <c r="A844" s="15"/>
      <c r="B844" s="273"/>
      <c r="C844" s="274"/>
      <c r="D844" s="248" t="s">
        <v>201</v>
      </c>
      <c r="E844" s="275" t="s">
        <v>1</v>
      </c>
      <c r="F844" s="276" t="s">
        <v>205</v>
      </c>
      <c r="G844" s="274"/>
      <c r="H844" s="277">
        <v>136.60000000000002</v>
      </c>
      <c r="I844" s="278"/>
      <c r="J844" s="274"/>
      <c r="K844" s="274"/>
      <c r="L844" s="279"/>
      <c r="M844" s="280"/>
      <c r="N844" s="281"/>
      <c r="O844" s="281"/>
      <c r="P844" s="281"/>
      <c r="Q844" s="281"/>
      <c r="R844" s="281"/>
      <c r="S844" s="281"/>
      <c r="T844" s="282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83" t="s">
        <v>201</v>
      </c>
      <c r="AU844" s="283" t="s">
        <v>212</v>
      </c>
      <c r="AV844" s="15" t="s">
        <v>198</v>
      </c>
      <c r="AW844" s="15" t="s">
        <v>30</v>
      </c>
      <c r="AX844" s="15" t="s">
        <v>81</v>
      </c>
      <c r="AY844" s="283" t="s">
        <v>191</v>
      </c>
    </row>
    <row r="845" s="2" customFormat="1" ht="21.75" customHeight="1">
      <c r="A845" s="39"/>
      <c r="B845" s="40"/>
      <c r="C845" s="236" t="s">
        <v>3734</v>
      </c>
      <c r="D845" s="236" t="s">
        <v>194</v>
      </c>
      <c r="E845" s="237" t="s">
        <v>3202</v>
      </c>
      <c r="F845" s="238" t="s">
        <v>3203</v>
      </c>
      <c r="G845" s="239" t="s">
        <v>314</v>
      </c>
      <c r="H845" s="240">
        <v>136.59999999999999</v>
      </c>
      <c r="I845" s="241"/>
      <c r="J845" s="240">
        <f>ROUND(I845*H845,2)</f>
        <v>0</v>
      </c>
      <c r="K845" s="238" t="s">
        <v>275</v>
      </c>
      <c r="L845" s="45"/>
      <c r="M845" s="242" t="s">
        <v>1</v>
      </c>
      <c r="N845" s="243" t="s">
        <v>38</v>
      </c>
      <c r="O845" s="92"/>
      <c r="P845" s="244">
        <f>O845*H845</f>
        <v>0</v>
      </c>
      <c r="Q845" s="244">
        <v>0.00088000000000000003</v>
      </c>
      <c r="R845" s="244">
        <f>Q845*H845</f>
        <v>0.120208</v>
      </c>
      <c r="S845" s="244">
        <v>0</v>
      </c>
      <c r="T845" s="245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46" t="s">
        <v>198</v>
      </c>
      <c r="AT845" s="246" t="s">
        <v>194</v>
      </c>
      <c r="AU845" s="246" t="s">
        <v>212</v>
      </c>
      <c r="AY845" s="18" t="s">
        <v>191</v>
      </c>
      <c r="BE845" s="247">
        <f>IF(N845="základní",J845,0)</f>
        <v>0</v>
      </c>
      <c r="BF845" s="247">
        <f>IF(N845="snížená",J845,0)</f>
        <v>0</v>
      </c>
      <c r="BG845" s="247">
        <f>IF(N845="zákl. přenesená",J845,0)</f>
        <v>0</v>
      </c>
      <c r="BH845" s="247">
        <f>IF(N845="sníž. přenesená",J845,0)</f>
        <v>0</v>
      </c>
      <c r="BI845" s="247">
        <f>IF(N845="nulová",J845,0)</f>
        <v>0</v>
      </c>
      <c r="BJ845" s="18" t="s">
        <v>81</v>
      </c>
      <c r="BK845" s="247">
        <f>ROUND(I845*H845,2)</f>
        <v>0</v>
      </c>
      <c r="BL845" s="18" t="s">
        <v>198</v>
      </c>
      <c r="BM845" s="246" t="s">
        <v>3735</v>
      </c>
    </row>
    <row r="846" s="2" customFormat="1">
      <c r="A846" s="39"/>
      <c r="B846" s="40"/>
      <c r="C846" s="41"/>
      <c r="D846" s="248" t="s">
        <v>200</v>
      </c>
      <c r="E846" s="41"/>
      <c r="F846" s="249" t="s">
        <v>3203</v>
      </c>
      <c r="G846" s="41"/>
      <c r="H846" s="41"/>
      <c r="I846" s="145"/>
      <c r="J846" s="41"/>
      <c r="K846" s="41"/>
      <c r="L846" s="45"/>
      <c r="M846" s="250"/>
      <c r="N846" s="251"/>
      <c r="O846" s="92"/>
      <c r="P846" s="92"/>
      <c r="Q846" s="92"/>
      <c r="R846" s="92"/>
      <c r="S846" s="92"/>
      <c r="T846" s="93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T846" s="18" t="s">
        <v>200</v>
      </c>
      <c r="AU846" s="18" t="s">
        <v>212</v>
      </c>
    </row>
    <row r="847" s="13" customFormat="1">
      <c r="A847" s="13"/>
      <c r="B847" s="252"/>
      <c r="C847" s="253"/>
      <c r="D847" s="248" t="s">
        <v>201</v>
      </c>
      <c r="E847" s="254" t="s">
        <v>1</v>
      </c>
      <c r="F847" s="255" t="s">
        <v>3736</v>
      </c>
      <c r="G847" s="253"/>
      <c r="H847" s="254" t="s">
        <v>1</v>
      </c>
      <c r="I847" s="256"/>
      <c r="J847" s="253"/>
      <c r="K847" s="253"/>
      <c r="L847" s="257"/>
      <c r="M847" s="258"/>
      <c r="N847" s="259"/>
      <c r="O847" s="259"/>
      <c r="P847" s="259"/>
      <c r="Q847" s="259"/>
      <c r="R847" s="259"/>
      <c r="S847" s="259"/>
      <c r="T847" s="260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61" t="s">
        <v>201</v>
      </c>
      <c r="AU847" s="261" t="s">
        <v>212</v>
      </c>
      <c r="AV847" s="13" t="s">
        <v>81</v>
      </c>
      <c r="AW847" s="13" t="s">
        <v>30</v>
      </c>
      <c r="AX847" s="13" t="s">
        <v>73</v>
      </c>
      <c r="AY847" s="261" t="s">
        <v>191</v>
      </c>
    </row>
    <row r="848" s="13" customFormat="1">
      <c r="A848" s="13"/>
      <c r="B848" s="252"/>
      <c r="C848" s="253"/>
      <c r="D848" s="248" t="s">
        <v>201</v>
      </c>
      <c r="E848" s="254" t="s">
        <v>1</v>
      </c>
      <c r="F848" s="255" t="s">
        <v>3728</v>
      </c>
      <c r="G848" s="253"/>
      <c r="H848" s="254" t="s">
        <v>1</v>
      </c>
      <c r="I848" s="256"/>
      <c r="J848" s="253"/>
      <c r="K848" s="253"/>
      <c r="L848" s="257"/>
      <c r="M848" s="258"/>
      <c r="N848" s="259"/>
      <c r="O848" s="259"/>
      <c r="P848" s="259"/>
      <c r="Q848" s="259"/>
      <c r="R848" s="259"/>
      <c r="S848" s="259"/>
      <c r="T848" s="260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61" t="s">
        <v>201</v>
      </c>
      <c r="AU848" s="261" t="s">
        <v>212</v>
      </c>
      <c r="AV848" s="13" t="s">
        <v>81</v>
      </c>
      <c r="AW848" s="13" t="s">
        <v>30</v>
      </c>
      <c r="AX848" s="13" t="s">
        <v>73</v>
      </c>
      <c r="AY848" s="261" t="s">
        <v>191</v>
      </c>
    </row>
    <row r="849" s="14" customFormat="1">
      <c r="A849" s="14"/>
      <c r="B849" s="262"/>
      <c r="C849" s="263"/>
      <c r="D849" s="248" t="s">
        <v>201</v>
      </c>
      <c r="E849" s="264" t="s">
        <v>1</v>
      </c>
      <c r="F849" s="265" t="s">
        <v>3729</v>
      </c>
      <c r="G849" s="263"/>
      <c r="H849" s="266">
        <v>15.199999999999999</v>
      </c>
      <c r="I849" s="267"/>
      <c r="J849" s="263"/>
      <c r="K849" s="263"/>
      <c r="L849" s="268"/>
      <c r="M849" s="269"/>
      <c r="N849" s="270"/>
      <c r="O849" s="270"/>
      <c r="P849" s="270"/>
      <c r="Q849" s="270"/>
      <c r="R849" s="270"/>
      <c r="S849" s="270"/>
      <c r="T849" s="271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72" t="s">
        <v>201</v>
      </c>
      <c r="AU849" s="272" t="s">
        <v>212</v>
      </c>
      <c r="AV849" s="14" t="s">
        <v>83</v>
      </c>
      <c r="AW849" s="14" t="s">
        <v>30</v>
      </c>
      <c r="AX849" s="14" t="s">
        <v>73</v>
      </c>
      <c r="AY849" s="272" t="s">
        <v>191</v>
      </c>
    </row>
    <row r="850" s="13" customFormat="1">
      <c r="A850" s="13"/>
      <c r="B850" s="252"/>
      <c r="C850" s="253"/>
      <c r="D850" s="248" t="s">
        <v>201</v>
      </c>
      <c r="E850" s="254" t="s">
        <v>1</v>
      </c>
      <c r="F850" s="255" t="s">
        <v>3730</v>
      </c>
      <c r="G850" s="253"/>
      <c r="H850" s="254" t="s">
        <v>1</v>
      </c>
      <c r="I850" s="256"/>
      <c r="J850" s="253"/>
      <c r="K850" s="253"/>
      <c r="L850" s="257"/>
      <c r="M850" s="258"/>
      <c r="N850" s="259"/>
      <c r="O850" s="259"/>
      <c r="P850" s="259"/>
      <c r="Q850" s="259"/>
      <c r="R850" s="259"/>
      <c r="S850" s="259"/>
      <c r="T850" s="260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61" t="s">
        <v>201</v>
      </c>
      <c r="AU850" s="261" t="s">
        <v>212</v>
      </c>
      <c r="AV850" s="13" t="s">
        <v>81</v>
      </c>
      <c r="AW850" s="13" t="s">
        <v>30</v>
      </c>
      <c r="AX850" s="13" t="s">
        <v>73</v>
      </c>
      <c r="AY850" s="261" t="s">
        <v>191</v>
      </c>
    </row>
    <row r="851" s="14" customFormat="1">
      <c r="A851" s="14"/>
      <c r="B851" s="262"/>
      <c r="C851" s="263"/>
      <c r="D851" s="248" t="s">
        <v>201</v>
      </c>
      <c r="E851" s="264" t="s">
        <v>1</v>
      </c>
      <c r="F851" s="265" t="s">
        <v>3731</v>
      </c>
      <c r="G851" s="263"/>
      <c r="H851" s="266">
        <v>94.900000000000006</v>
      </c>
      <c r="I851" s="267"/>
      <c r="J851" s="263"/>
      <c r="K851" s="263"/>
      <c r="L851" s="268"/>
      <c r="M851" s="269"/>
      <c r="N851" s="270"/>
      <c r="O851" s="270"/>
      <c r="P851" s="270"/>
      <c r="Q851" s="270"/>
      <c r="R851" s="270"/>
      <c r="S851" s="270"/>
      <c r="T851" s="271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72" t="s">
        <v>201</v>
      </c>
      <c r="AU851" s="272" t="s">
        <v>212</v>
      </c>
      <c r="AV851" s="14" t="s">
        <v>83</v>
      </c>
      <c r="AW851" s="14" t="s">
        <v>30</v>
      </c>
      <c r="AX851" s="14" t="s">
        <v>73</v>
      </c>
      <c r="AY851" s="272" t="s">
        <v>191</v>
      </c>
    </row>
    <row r="852" s="13" customFormat="1">
      <c r="A852" s="13"/>
      <c r="B852" s="252"/>
      <c r="C852" s="253"/>
      <c r="D852" s="248" t="s">
        <v>201</v>
      </c>
      <c r="E852" s="254" t="s">
        <v>1</v>
      </c>
      <c r="F852" s="255" t="s">
        <v>3208</v>
      </c>
      <c r="G852" s="253"/>
      <c r="H852" s="254" t="s">
        <v>1</v>
      </c>
      <c r="I852" s="256"/>
      <c r="J852" s="253"/>
      <c r="K852" s="253"/>
      <c r="L852" s="257"/>
      <c r="M852" s="258"/>
      <c r="N852" s="259"/>
      <c r="O852" s="259"/>
      <c r="P852" s="259"/>
      <c r="Q852" s="259"/>
      <c r="R852" s="259"/>
      <c r="S852" s="259"/>
      <c r="T852" s="260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61" t="s">
        <v>201</v>
      </c>
      <c r="AU852" s="261" t="s">
        <v>212</v>
      </c>
      <c r="AV852" s="13" t="s">
        <v>81</v>
      </c>
      <c r="AW852" s="13" t="s">
        <v>30</v>
      </c>
      <c r="AX852" s="13" t="s">
        <v>73</v>
      </c>
      <c r="AY852" s="261" t="s">
        <v>191</v>
      </c>
    </row>
    <row r="853" s="13" customFormat="1">
      <c r="A853" s="13"/>
      <c r="B853" s="252"/>
      <c r="C853" s="253"/>
      <c r="D853" s="248" t="s">
        <v>201</v>
      </c>
      <c r="E853" s="254" t="s">
        <v>1</v>
      </c>
      <c r="F853" s="255" t="s">
        <v>3732</v>
      </c>
      <c r="G853" s="253"/>
      <c r="H853" s="254" t="s">
        <v>1</v>
      </c>
      <c r="I853" s="256"/>
      <c r="J853" s="253"/>
      <c r="K853" s="253"/>
      <c r="L853" s="257"/>
      <c r="M853" s="258"/>
      <c r="N853" s="259"/>
      <c r="O853" s="259"/>
      <c r="P853" s="259"/>
      <c r="Q853" s="259"/>
      <c r="R853" s="259"/>
      <c r="S853" s="259"/>
      <c r="T853" s="260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61" t="s">
        <v>201</v>
      </c>
      <c r="AU853" s="261" t="s">
        <v>212</v>
      </c>
      <c r="AV853" s="13" t="s">
        <v>81</v>
      </c>
      <c r="AW853" s="13" t="s">
        <v>30</v>
      </c>
      <c r="AX853" s="13" t="s">
        <v>73</v>
      </c>
      <c r="AY853" s="261" t="s">
        <v>191</v>
      </c>
    </row>
    <row r="854" s="14" customFormat="1">
      <c r="A854" s="14"/>
      <c r="B854" s="262"/>
      <c r="C854" s="263"/>
      <c r="D854" s="248" t="s">
        <v>201</v>
      </c>
      <c r="E854" s="264" t="s">
        <v>1</v>
      </c>
      <c r="F854" s="265" t="s">
        <v>3733</v>
      </c>
      <c r="G854" s="263"/>
      <c r="H854" s="266">
        <v>26.5</v>
      </c>
      <c r="I854" s="267"/>
      <c r="J854" s="263"/>
      <c r="K854" s="263"/>
      <c r="L854" s="268"/>
      <c r="M854" s="269"/>
      <c r="N854" s="270"/>
      <c r="O854" s="270"/>
      <c r="P854" s="270"/>
      <c r="Q854" s="270"/>
      <c r="R854" s="270"/>
      <c r="S854" s="270"/>
      <c r="T854" s="271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72" t="s">
        <v>201</v>
      </c>
      <c r="AU854" s="272" t="s">
        <v>212</v>
      </c>
      <c r="AV854" s="14" t="s">
        <v>83</v>
      </c>
      <c r="AW854" s="14" t="s">
        <v>30</v>
      </c>
      <c r="AX854" s="14" t="s">
        <v>73</v>
      </c>
      <c r="AY854" s="272" t="s">
        <v>191</v>
      </c>
    </row>
    <row r="855" s="15" customFormat="1">
      <c r="A855" s="15"/>
      <c r="B855" s="273"/>
      <c r="C855" s="274"/>
      <c r="D855" s="248" t="s">
        <v>201</v>
      </c>
      <c r="E855" s="275" t="s">
        <v>1</v>
      </c>
      <c r="F855" s="276" t="s">
        <v>205</v>
      </c>
      <c r="G855" s="274"/>
      <c r="H855" s="277">
        <v>136.60000000000002</v>
      </c>
      <c r="I855" s="278"/>
      <c r="J855" s="274"/>
      <c r="K855" s="274"/>
      <c r="L855" s="279"/>
      <c r="M855" s="280"/>
      <c r="N855" s="281"/>
      <c r="O855" s="281"/>
      <c r="P855" s="281"/>
      <c r="Q855" s="281"/>
      <c r="R855" s="281"/>
      <c r="S855" s="281"/>
      <c r="T855" s="282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83" t="s">
        <v>201</v>
      </c>
      <c r="AU855" s="283" t="s">
        <v>212</v>
      </c>
      <c r="AV855" s="15" t="s">
        <v>198</v>
      </c>
      <c r="AW855" s="15" t="s">
        <v>30</v>
      </c>
      <c r="AX855" s="15" t="s">
        <v>81</v>
      </c>
      <c r="AY855" s="283" t="s">
        <v>191</v>
      </c>
    </row>
    <row r="856" s="2" customFormat="1" ht="21.75" customHeight="1">
      <c r="A856" s="39"/>
      <c r="B856" s="40"/>
      <c r="C856" s="236" t="s">
        <v>3737</v>
      </c>
      <c r="D856" s="236" t="s">
        <v>194</v>
      </c>
      <c r="E856" s="237" t="s">
        <v>1025</v>
      </c>
      <c r="F856" s="238" t="s">
        <v>1026</v>
      </c>
      <c r="G856" s="239" t="s">
        <v>370</v>
      </c>
      <c r="H856" s="240">
        <v>1</v>
      </c>
      <c r="I856" s="241"/>
      <c r="J856" s="240">
        <f>ROUND(I856*H856,2)</f>
        <v>0</v>
      </c>
      <c r="K856" s="238" t="s">
        <v>275</v>
      </c>
      <c r="L856" s="45"/>
      <c r="M856" s="242" t="s">
        <v>1</v>
      </c>
      <c r="N856" s="243" t="s">
        <v>38</v>
      </c>
      <c r="O856" s="92"/>
      <c r="P856" s="244">
        <f>O856*H856</f>
        <v>0</v>
      </c>
      <c r="Q856" s="244">
        <v>0</v>
      </c>
      <c r="R856" s="244">
        <f>Q856*H856</f>
        <v>0</v>
      </c>
      <c r="S856" s="244">
        <v>0.082000000000000003</v>
      </c>
      <c r="T856" s="245">
        <f>S856*H856</f>
        <v>0.082000000000000003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46" t="s">
        <v>198</v>
      </c>
      <c r="AT856" s="246" t="s">
        <v>194</v>
      </c>
      <c r="AU856" s="246" t="s">
        <v>212</v>
      </c>
      <c r="AY856" s="18" t="s">
        <v>191</v>
      </c>
      <c r="BE856" s="247">
        <f>IF(N856="základní",J856,0)</f>
        <v>0</v>
      </c>
      <c r="BF856" s="247">
        <f>IF(N856="snížená",J856,0)</f>
        <v>0</v>
      </c>
      <c r="BG856" s="247">
        <f>IF(N856="zákl. přenesená",J856,0)</f>
        <v>0</v>
      </c>
      <c r="BH856" s="247">
        <f>IF(N856="sníž. přenesená",J856,0)</f>
        <v>0</v>
      </c>
      <c r="BI856" s="247">
        <f>IF(N856="nulová",J856,0)</f>
        <v>0</v>
      </c>
      <c r="BJ856" s="18" t="s">
        <v>81</v>
      </c>
      <c r="BK856" s="247">
        <f>ROUND(I856*H856,2)</f>
        <v>0</v>
      </c>
      <c r="BL856" s="18" t="s">
        <v>198</v>
      </c>
      <c r="BM856" s="246" t="s">
        <v>3738</v>
      </c>
    </row>
    <row r="857" s="2" customFormat="1">
      <c r="A857" s="39"/>
      <c r="B857" s="40"/>
      <c r="C857" s="41"/>
      <c r="D857" s="248" t="s">
        <v>200</v>
      </c>
      <c r="E857" s="41"/>
      <c r="F857" s="249" t="s">
        <v>1026</v>
      </c>
      <c r="G857" s="41"/>
      <c r="H857" s="41"/>
      <c r="I857" s="145"/>
      <c r="J857" s="41"/>
      <c r="K857" s="41"/>
      <c r="L857" s="45"/>
      <c r="M857" s="250"/>
      <c r="N857" s="251"/>
      <c r="O857" s="92"/>
      <c r="P857" s="92"/>
      <c r="Q857" s="92"/>
      <c r="R857" s="92"/>
      <c r="S857" s="92"/>
      <c r="T857" s="93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200</v>
      </c>
      <c r="AU857" s="18" t="s">
        <v>212</v>
      </c>
    </row>
    <row r="858" s="2" customFormat="1">
      <c r="A858" s="39"/>
      <c r="B858" s="40"/>
      <c r="C858" s="41"/>
      <c r="D858" s="248" t="s">
        <v>277</v>
      </c>
      <c r="E858" s="41"/>
      <c r="F858" s="284" t="s">
        <v>3739</v>
      </c>
      <c r="G858" s="41"/>
      <c r="H858" s="41"/>
      <c r="I858" s="145"/>
      <c r="J858" s="41"/>
      <c r="K858" s="41"/>
      <c r="L858" s="45"/>
      <c r="M858" s="250"/>
      <c r="N858" s="251"/>
      <c r="O858" s="92"/>
      <c r="P858" s="92"/>
      <c r="Q858" s="92"/>
      <c r="R858" s="92"/>
      <c r="S858" s="92"/>
      <c r="T858" s="93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T858" s="18" t="s">
        <v>277</v>
      </c>
      <c r="AU858" s="18" t="s">
        <v>212</v>
      </c>
    </row>
    <row r="859" s="13" customFormat="1">
      <c r="A859" s="13"/>
      <c r="B859" s="252"/>
      <c r="C859" s="253"/>
      <c r="D859" s="248" t="s">
        <v>201</v>
      </c>
      <c r="E859" s="254" t="s">
        <v>1</v>
      </c>
      <c r="F859" s="255" t="s">
        <v>3740</v>
      </c>
      <c r="G859" s="253"/>
      <c r="H859" s="254" t="s">
        <v>1</v>
      </c>
      <c r="I859" s="256"/>
      <c r="J859" s="253"/>
      <c r="K859" s="253"/>
      <c r="L859" s="257"/>
      <c r="M859" s="258"/>
      <c r="N859" s="259"/>
      <c r="O859" s="259"/>
      <c r="P859" s="259"/>
      <c r="Q859" s="259"/>
      <c r="R859" s="259"/>
      <c r="S859" s="259"/>
      <c r="T859" s="260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61" t="s">
        <v>201</v>
      </c>
      <c r="AU859" s="261" t="s">
        <v>212</v>
      </c>
      <c r="AV859" s="13" t="s">
        <v>81</v>
      </c>
      <c r="AW859" s="13" t="s">
        <v>30</v>
      </c>
      <c r="AX859" s="13" t="s">
        <v>73</v>
      </c>
      <c r="AY859" s="261" t="s">
        <v>191</v>
      </c>
    </row>
    <row r="860" s="14" customFormat="1">
      <c r="A860" s="14"/>
      <c r="B860" s="262"/>
      <c r="C860" s="263"/>
      <c r="D860" s="248" t="s">
        <v>201</v>
      </c>
      <c r="E860" s="264" t="s">
        <v>1</v>
      </c>
      <c r="F860" s="265" t="s">
        <v>81</v>
      </c>
      <c r="G860" s="263"/>
      <c r="H860" s="266">
        <v>1</v>
      </c>
      <c r="I860" s="267"/>
      <c r="J860" s="263"/>
      <c r="K860" s="263"/>
      <c r="L860" s="268"/>
      <c r="M860" s="269"/>
      <c r="N860" s="270"/>
      <c r="O860" s="270"/>
      <c r="P860" s="270"/>
      <c r="Q860" s="270"/>
      <c r="R860" s="270"/>
      <c r="S860" s="270"/>
      <c r="T860" s="271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72" t="s">
        <v>201</v>
      </c>
      <c r="AU860" s="272" t="s">
        <v>212</v>
      </c>
      <c r="AV860" s="14" t="s">
        <v>83</v>
      </c>
      <c r="AW860" s="14" t="s">
        <v>30</v>
      </c>
      <c r="AX860" s="14" t="s">
        <v>73</v>
      </c>
      <c r="AY860" s="272" t="s">
        <v>191</v>
      </c>
    </row>
    <row r="861" s="15" customFormat="1">
      <c r="A861" s="15"/>
      <c r="B861" s="273"/>
      <c r="C861" s="274"/>
      <c r="D861" s="248" t="s">
        <v>201</v>
      </c>
      <c r="E861" s="275" t="s">
        <v>1</v>
      </c>
      <c r="F861" s="276" t="s">
        <v>205</v>
      </c>
      <c r="G861" s="274"/>
      <c r="H861" s="277">
        <v>1</v>
      </c>
      <c r="I861" s="278"/>
      <c r="J861" s="274"/>
      <c r="K861" s="274"/>
      <c r="L861" s="279"/>
      <c r="M861" s="280"/>
      <c r="N861" s="281"/>
      <c r="O861" s="281"/>
      <c r="P861" s="281"/>
      <c r="Q861" s="281"/>
      <c r="R861" s="281"/>
      <c r="S861" s="281"/>
      <c r="T861" s="282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83" t="s">
        <v>201</v>
      </c>
      <c r="AU861" s="283" t="s">
        <v>212</v>
      </c>
      <c r="AV861" s="15" t="s">
        <v>198</v>
      </c>
      <c r="AW861" s="15" t="s">
        <v>30</v>
      </c>
      <c r="AX861" s="15" t="s">
        <v>81</v>
      </c>
      <c r="AY861" s="283" t="s">
        <v>191</v>
      </c>
    </row>
    <row r="862" s="2" customFormat="1" ht="16.5" customHeight="1">
      <c r="A862" s="39"/>
      <c r="B862" s="40"/>
      <c r="C862" s="285" t="s">
        <v>3741</v>
      </c>
      <c r="D862" s="285" t="s">
        <v>341</v>
      </c>
      <c r="E862" s="286" t="s">
        <v>3742</v>
      </c>
      <c r="F862" s="287" t="s">
        <v>3743</v>
      </c>
      <c r="G862" s="288" t="s">
        <v>370</v>
      </c>
      <c r="H862" s="289">
        <v>2</v>
      </c>
      <c r="I862" s="290"/>
      <c r="J862" s="289">
        <f>ROUND(I862*H862,2)</f>
        <v>0</v>
      </c>
      <c r="K862" s="287" t="s">
        <v>1</v>
      </c>
      <c r="L862" s="291"/>
      <c r="M862" s="292" t="s">
        <v>1</v>
      </c>
      <c r="N862" s="293" t="s">
        <v>38</v>
      </c>
      <c r="O862" s="92"/>
      <c r="P862" s="244">
        <f>O862*H862</f>
        <v>0</v>
      </c>
      <c r="Q862" s="244">
        <v>0</v>
      </c>
      <c r="R862" s="244">
        <f>Q862*H862</f>
        <v>0</v>
      </c>
      <c r="S862" s="244">
        <v>0</v>
      </c>
      <c r="T862" s="245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46" t="s">
        <v>255</v>
      </c>
      <c r="AT862" s="246" t="s">
        <v>341</v>
      </c>
      <c r="AU862" s="246" t="s">
        <v>212</v>
      </c>
      <c r="AY862" s="18" t="s">
        <v>191</v>
      </c>
      <c r="BE862" s="247">
        <f>IF(N862="základní",J862,0)</f>
        <v>0</v>
      </c>
      <c r="BF862" s="247">
        <f>IF(N862="snížená",J862,0)</f>
        <v>0</v>
      </c>
      <c r="BG862" s="247">
        <f>IF(N862="zákl. přenesená",J862,0)</f>
        <v>0</v>
      </c>
      <c r="BH862" s="247">
        <f>IF(N862="sníž. přenesená",J862,0)</f>
        <v>0</v>
      </c>
      <c r="BI862" s="247">
        <f>IF(N862="nulová",J862,0)</f>
        <v>0</v>
      </c>
      <c r="BJ862" s="18" t="s">
        <v>81</v>
      </c>
      <c r="BK862" s="247">
        <f>ROUND(I862*H862,2)</f>
        <v>0</v>
      </c>
      <c r="BL862" s="18" t="s">
        <v>198</v>
      </c>
      <c r="BM862" s="246" t="s">
        <v>3744</v>
      </c>
    </row>
    <row r="863" s="2" customFormat="1">
      <c r="A863" s="39"/>
      <c r="B863" s="40"/>
      <c r="C863" s="41"/>
      <c r="D863" s="248" t="s">
        <v>200</v>
      </c>
      <c r="E863" s="41"/>
      <c r="F863" s="249" t="s">
        <v>3743</v>
      </c>
      <c r="G863" s="41"/>
      <c r="H863" s="41"/>
      <c r="I863" s="145"/>
      <c r="J863" s="41"/>
      <c r="K863" s="41"/>
      <c r="L863" s="45"/>
      <c r="M863" s="250"/>
      <c r="N863" s="251"/>
      <c r="O863" s="92"/>
      <c r="P863" s="92"/>
      <c r="Q863" s="92"/>
      <c r="R863" s="92"/>
      <c r="S863" s="92"/>
      <c r="T863" s="93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T863" s="18" t="s">
        <v>200</v>
      </c>
      <c r="AU863" s="18" t="s">
        <v>212</v>
      </c>
    </row>
    <row r="864" s="13" customFormat="1">
      <c r="A864" s="13"/>
      <c r="B864" s="252"/>
      <c r="C864" s="253"/>
      <c r="D864" s="248" t="s">
        <v>201</v>
      </c>
      <c r="E864" s="254" t="s">
        <v>1</v>
      </c>
      <c r="F864" s="255" t="s">
        <v>3745</v>
      </c>
      <c r="G864" s="253"/>
      <c r="H864" s="254" t="s">
        <v>1</v>
      </c>
      <c r="I864" s="256"/>
      <c r="J864" s="253"/>
      <c r="K864" s="253"/>
      <c r="L864" s="257"/>
      <c r="M864" s="258"/>
      <c r="N864" s="259"/>
      <c r="O864" s="259"/>
      <c r="P864" s="259"/>
      <c r="Q864" s="259"/>
      <c r="R864" s="259"/>
      <c r="S864" s="259"/>
      <c r="T864" s="260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61" t="s">
        <v>201</v>
      </c>
      <c r="AU864" s="261" t="s">
        <v>212</v>
      </c>
      <c r="AV864" s="13" t="s">
        <v>81</v>
      </c>
      <c r="AW864" s="13" t="s">
        <v>30</v>
      </c>
      <c r="AX864" s="13" t="s">
        <v>73</v>
      </c>
      <c r="AY864" s="261" t="s">
        <v>191</v>
      </c>
    </row>
    <row r="865" s="14" customFormat="1">
      <c r="A865" s="14"/>
      <c r="B865" s="262"/>
      <c r="C865" s="263"/>
      <c r="D865" s="248" t="s">
        <v>201</v>
      </c>
      <c r="E865" s="264" t="s">
        <v>1</v>
      </c>
      <c r="F865" s="265" t="s">
        <v>1015</v>
      </c>
      <c r="G865" s="263"/>
      <c r="H865" s="266">
        <v>2</v>
      </c>
      <c r="I865" s="267"/>
      <c r="J865" s="263"/>
      <c r="K865" s="263"/>
      <c r="L865" s="268"/>
      <c r="M865" s="269"/>
      <c r="N865" s="270"/>
      <c r="O865" s="270"/>
      <c r="P865" s="270"/>
      <c r="Q865" s="270"/>
      <c r="R865" s="270"/>
      <c r="S865" s="270"/>
      <c r="T865" s="271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72" t="s">
        <v>201</v>
      </c>
      <c r="AU865" s="272" t="s">
        <v>212</v>
      </c>
      <c r="AV865" s="14" t="s">
        <v>83</v>
      </c>
      <c r="AW865" s="14" t="s">
        <v>30</v>
      </c>
      <c r="AX865" s="14" t="s">
        <v>73</v>
      </c>
      <c r="AY865" s="272" t="s">
        <v>191</v>
      </c>
    </row>
    <row r="866" s="15" customFormat="1">
      <c r="A866" s="15"/>
      <c r="B866" s="273"/>
      <c r="C866" s="274"/>
      <c r="D866" s="248" t="s">
        <v>201</v>
      </c>
      <c r="E866" s="275" t="s">
        <v>1</v>
      </c>
      <c r="F866" s="276" t="s">
        <v>205</v>
      </c>
      <c r="G866" s="274"/>
      <c r="H866" s="277">
        <v>2</v>
      </c>
      <c r="I866" s="278"/>
      <c r="J866" s="274"/>
      <c r="K866" s="274"/>
      <c r="L866" s="279"/>
      <c r="M866" s="280"/>
      <c r="N866" s="281"/>
      <c r="O866" s="281"/>
      <c r="P866" s="281"/>
      <c r="Q866" s="281"/>
      <c r="R866" s="281"/>
      <c r="S866" s="281"/>
      <c r="T866" s="282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T866" s="283" t="s">
        <v>201</v>
      </c>
      <c r="AU866" s="283" t="s">
        <v>212</v>
      </c>
      <c r="AV866" s="15" t="s">
        <v>198</v>
      </c>
      <c r="AW866" s="15" t="s">
        <v>30</v>
      </c>
      <c r="AX866" s="15" t="s">
        <v>81</v>
      </c>
      <c r="AY866" s="283" t="s">
        <v>191</v>
      </c>
    </row>
    <row r="867" s="2" customFormat="1" ht="16.5" customHeight="1">
      <c r="A867" s="39"/>
      <c r="B867" s="40"/>
      <c r="C867" s="285" t="s">
        <v>3746</v>
      </c>
      <c r="D867" s="285" t="s">
        <v>341</v>
      </c>
      <c r="E867" s="286" t="s">
        <v>1022</v>
      </c>
      <c r="F867" s="287" t="s">
        <v>1023</v>
      </c>
      <c r="G867" s="288" t="s">
        <v>370</v>
      </c>
      <c r="H867" s="289">
        <v>3</v>
      </c>
      <c r="I867" s="290"/>
      <c r="J867" s="289">
        <f>ROUND(I867*H867,2)</f>
        <v>0</v>
      </c>
      <c r="K867" s="287" t="s">
        <v>275</v>
      </c>
      <c r="L867" s="291"/>
      <c r="M867" s="292" t="s">
        <v>1</v>
      </c>
      <c r="N867" s="293" t="s">
        <v>38</v>
      </c>
      <c r="O867" s="92"/>
      <c r="P867" s="244">
        <f>O867*H867</f>
        <v>0</v>
      </c>
      <c r="Q867" s="244">
        <v>0.0064999999999999997</v>
      </c>
      <c r="R867" s="244">
        <f>Q867*H867</f>
        <v>0.0195</v>
      </c>
      <c r="S867" s="244">
        <v>0</v>
      </c>
      <c r="T867" s="245">
        <f>S867*H867</f>
        <v>0</v>
      </c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R867" s="246" t="s">
        <v>255</v>
      </c>
      <c r="AT867" s="246" t="s">
        <v>341</v>
      </c>
      <c r="AU867" s="246" t="s">
        <v>212</v>
      </c>
      <c r="AY867" s="18" t="s">
        <v>191</v>
      </c>
      <c r="BE867" s="247">
        <f>IF(N867="základní",J867,0)</f>
        <v>0</v>
      </c>
      <c r="BF867" s="247">
        <f>IF(N867="snížená",J867,0)</f>
        <v>0</v>
      </c>
      <c r="BG867" s="247">
        <f>IF(N867="zákl. přenesená",J867,0)</f>
        <v>0</v>
      </c>
      <c r="BH867" s="247">
        <f>IF(N867="sníž. přenesená",J867,0)</f>
        <v>0</v>
      </c>
      <c r="BI867" s="247">
        <f>IF(N867="nulová",J867,0)</f>
        <v>0</v>
      </c>
      <c r="BJ867" s="18" t="s">
        <v>81</v>
      </c>
      <c r="BK867" s="247">
        <f>ROUND(I867*H867,2)</f>
        <v>0</v>
      </c>
      <c r="BL867" s="18" t="s">
        <v>198</v>
      </c>
      <c r="BM867" s="246" t="s">
        <v>3747</v>
      </c>
    </row>
    <row r="868" s="2" customFormat="1">
      <c r="A868" s="39"/>
      <c r="B868" s="40"/>
      <c r="C868" s="41"/>
      <c r="D868" s="248" t="s">
        <v>200</v>
      </c>
      <c r="E868" s="41"/>
      <c r="F868" s="249" t="s">
        <v>1023</v>
      </c>
      <c r="G868" s="41"/>
      <c r="H868" s="41"/>
      <c r="I868" s="145"/>
      <c r="J868" s="41"/>
      <c r="K868" s="41"/>
      <c r="L868" s="45"/>
      <c r="M868" s="250"/>
      <c r="N868" s="251"/>
      <c r="O868" s="92"/>
      <c r="P868" s="92"/>
      <c r="Q868" s="92"/>
      <c r="R868" s="92"/>
      <c r="S868" s="92"/>
      <c r="T868" s="93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T868" s="18" t="s">
        <v>200</v>
      </c>
      <c r="AU868" s="18" t="s">
        <v>212</v>
      </c>
    </row>
    <row r="869" s="13" customFormat="1">
      <c r="A869" s="13"/>
      <c r="B869" s="252"/>
      <c r="C869" s="253"/>
      <c r="D869" s="248" t="s">
        <v>201</v>
      </c>
      <c r="E869" s="254" t="s">
        <v>1</v>
      </c>
      <c r="F869" s="255" t="s">
        <v>3748</v>
      </c>
      <c r="G869" s="253"/>
      <c r="H869" s="254" t="s">
        <v>1</v>
      </c>
      <c r="I869" s="256"/>
      <c r="J869" s="253"/>
      <c r="K869" s="253"/>
      <c r="L869" s="257"/>
      <c r="M869" s="258"/>
      <c r="N869" s="259"/>
      <c r="O869" s="259"/>
      <c r="P869" s="259"/>
      <c r="Q869" s="259"/>
      <c r="R869" s="259"/>
      <c r="S869" s="259"/>
      <c r="T869" s="260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61" t="s">
        <v>201</v>
      </c>
      <c r="AU869" s="261" t="s">
        <v>212</v>
      </c>
      <c r="AV869" s="13" t="s">
        <v>81</v>
      </c>
      <c r="AW869" s="13" t="s">
        <v>30</v>
      </c>
      <c r="AX869" s="13" t="s">
        <v>73</v>
      </c>
      <c r="AY869" s="261" t="s">
        <v>191</v>
      </c>
    </row>
    <row r="870" s="14" customFormat="1">
      <c r="A870" s="14"/>
      <c r="B870" s="262"/>
      <c r="C870" s="263"/>
      <c r="D870" s="248" t="s">
        <v>201</v>
      </c>
      <c r="E870" s="264" t="s">
        <v>1</v>
      </c>
      <c r="F870" s="265" t="s">
        <v>212</v>
      </c>
      <c r="G870" s="263"/>
      <c r="H870" s="266">
        <v>3</v>
      </c>
      <c r="I870" s="267"/>
      <c r="J870" s="263"/>
      <c r="K870" s="263"/>
      <c r="L870" s="268"/>
      <c r="M870" s="269"/>
      <c r="N870" s="270"/>
      <c r="O870" s="270"/>
      <c r="P870" s="270"/>
      <c r="Q870" s="270"/>
      <c r="R870" s="270"/>
      <c r="S870" s="270"/>
      <c r="T870" s="271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72" t="s">
        <v>201</v>
      </c>
      <c r="AU870" s="272" t="s">
        <v>212</v>
      </c>
      <c r="AV870" s="14" t="s">
        <v>83</v>
      </c>
      <c r="AW870" s="14" t="s">
        <v>30</v>
      </c>
      <c r="AX870" s="14" t="s">
        <v>73</v>
      </c>
      <c r="AY870" s="272" t="s">
        <v>191</v>
      </c>
    </row>
    <row r="871" s="15" customFormat="1">
      <c r="A871" s="15"/>
      <c r="B871" s="273"/>
      <c r="C871" s="274"/>
      <c r="D871" s="248" t="s">
        <v>201</v>
      </c>
      <c r="E871" s="275" t="s">
        <v>1</v>
      </c>
      <c r="F871" s="276" t="s">
        <v>205</v>
      </c>
      <c r="G871" s="274"/>
      <c r="H871" s="277">
        <v>3</v>
      </c>
      <c r="I871" s="278"/>
      <c r="J871" s="274"/>
      <c r="K871" s="274"/>
      <c r="L871" s="279"/>
      <c r="M871" s="294"/>
      <c r="N871" s="295"/>
      <c r="O871" s="295"/>
      <c r="P871" s="295"/>
      <c r="Q871" s="295"/>
      <c r="R871" s="295"/>
      <c r="S871" s="295"/>
      <c r="T871" s="296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T871" s="283" t="s">
        <v>201</v>
      </c>
      <c r="AU871" s="283" t="s">
        <v>212</v>
      </c>
      <c r="AV871" s="15" t="s">
        <v>198</v>
      </c>
      <c r="AW871" s="15" t="s">
        <v>30</v>
      </c>
      <c r="AX871" s="15" t="s">
        <v>81</v>
      </c>
      <c r="AY871" s="283" t="s">
        <v>191</v>
      </c>
    </row>
    <row r="872" s="2" customFormat="1" ht="6.96" customHeight="1">
      <c r="A872" s="39"/>
      <c r="B872" s="67"/>
      <c r="C872" s="68"/>
      <c r="D872" s="68"/>
      <c r="E872" s="68"/>
      <c r="F872" s="68"/>
      <c r="G872" s="68"/>
      <c r="H872" s="68"/>
      <c r="I872" s="184"/>
      <c r="J872" s="68"/>
      <c r="K872" s="68"/>
      <c r="L872" s="45"/>
      <c r="M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</row>
  </sheetData>
  <sheetProtection sheet="1" autoFilter="0" formatColumns="0" formatRows="0" objects="1" scenarios="1" spinCount="100000" saltValue="7sGvB8SA3GVv56IYiFwP2USvmAjYq7d3vvnpvD34x0zsEiV9Ttu2KrCysYvW64ip6zeLE7pzMPw16spvqR5aWA==" hashValue="qQ16A8BtGpPEnlatSnb/wTS1j0Be4JzSzEjzJcuVl8bd4PFucser/buvEkx9dQAXdlROXE+EzMMxhOlVacBlnw==" algorithmName="SHA-512" password="CC35"/>
  <autoFilter ref="C123:K87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3749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ROUND((SUM(BE122:BE387)),  2)</f>
        <v>0</v>
      </c>
      <c r="G33" s="39"/>
      <c r="H33" s="39"/>
      <c r="I33" s="163">
        <v>0.20999999999999999</v>
      </c>
      <c r="J33" s="162">
        <f>ROUND(((SUM(BE122:BE387))*I33),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ROUND((SUM(BF122:BF387)),  2)</f>
        <v>0</v>
      </c>
      <c r="G34" s="39"/>
      <c r="H34" s="39"/>
      <c r="I34" s="163">
        <v>0.14999999999999999</v>
      </c>
      <c r="J34" s="162">
        <f>ROUND(((SUM(BF122:BF387))*I34),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ROUND((SUM(BG122:BG387)),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ROUND((SUM(BH122:BH387)),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ROUND((SUM(BI122:BI387)),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18-91.1 - ÚPRAVA KOMUNIKACE PAVLOVOVA (SEVER)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J123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J124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J265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J266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171</v>
      </c>
      <c r="E101" s="204"/>
      <c r="F101" s="204"/>
      <c r="G101" s="204"/>
      <c r="H101" s="204"/>
      <c r="I101" s="205"/>
      <c r="J101" s="206">
        <f>J344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202"/>
      <c r="D102" s="203" t="s">
        <v>173</v>
      </c>
      <c r="E102" s="204"/>
      <c r="F102" s="204"/>
      <c r="G102" s="204"/>
      <c r="H102" s="204"/>
      <c r="I102" s="205"/>
      <c r="J102" s="206">
        <f>J382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145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184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187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176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8" t="str">
        <f>E7</f>
        <v>Rekonstrukce TT na ul. Pavlova vč. zastávky Rodimcevova</v>
      </c>
      <c r="F112" s="33"/>
      <c r="G112" s="33"/>
      <c r="H112" s="33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160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SO 18-91.1 - ÚPRAVA KOMUNIKACE PAVLOVOVA (SEVER)</v>
      </c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Ostrava</v>
      </c>
      <c r="G116" s="41"/>
      <c r="H116" s="41"/>
      <c r="I116" s="148" t="s">
        <v>21</v>
      </c>
      <c r="J116" s="80" t="str">
        <f>IF(J12="","",J12)</f>
        <v>19. 11. 2019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 xml:space="preserve"> </v>
      </c>
      <c r="G118" s="41"/>
      <c r="H118" s="41"/>
      <c r="I118" s="148" t="s">
        <v>29</v>
      </c>
      <c r="J118" s="37" t="str">
        <f>E21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148" t="s">
        <v>31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8"/>
      <c r="B121" s="209"/>
      <c r="C121" s="210" t="s">
        <v>177</v>
      </c>
      <c r="D121" s="211" t="s">
        <v>58</v>
      </c>
      <c r="E121" s="211" t="s">
        <v>54</v>
      </c>
      <c r="F121" s="211" t="s">
        <v>55</v>
      </c>
      <c r="G121" s="211" t="s">
        <v>178</v>
      </c>
      <c r="H121" s="211" t="s">
        <v>179</v>
      </c>
      <c r="I121" s="212" t="s">
        <v>180</v>
      </c>
      <c r="J121" s="211" t="s">
        <v>164</v>
      </c>
      <c r="K121" s="213" t="s">
        <v>181</v>
      </c>
      <c r="L121" s="214"/>
      <c r="M121" s="101" t="s">
        <v>1</v>
      </c>
      <c r="N121" s="102" t="s">
        <v>37</v>
      </c>
      <c r="O121" s="102" t="s">
        <v>182</v>
      </c>
      <c r="P121" s="102" t="s">
        <v>183</v>
      </c>
      <c r="Q121" s="102" t="s">
        <v>184</v>
      </c>
      <c r="R121" s="102" t="s">
        <v>185</v>
      </c>
      <c r="S121" s="102" t="s">
        <v>186</v>
      </c>
      <c r="T121" s="103" t="s">
        <v>187</v>
      </c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</row>
    <row r="122" s="2" customFormat="1" ht="22.8" customHeight="1">
      <c r="A122" s="39"/>
      <c r="B122" s="40"/>
      <c r="C122" s="108" t="s">
        <v>188</v>
      </c>
      <c r="D122" s="41"/>
      <c r="E122" s="41"/>
      <c r="F122" s="41"/>
      <c r="G122" s="41"/>
      <c r="H122" s="41"/>
      <c r="I122" s="145"/>
      <c r="J122" s="215">
        <f>BK122</f>
        <v>0</v>
      </c>
      <c r="K122" s="41"/>
      <c r="L122" s="45"/>
      <c r="M122" s="104"/>
      <c r="N122" s="216"/>
      <c r="O122" s="105"/>
      <c r="P122" s="217">
        <f>P123</f>
        <v>0</v>
      </c>
      <c r="Q122" s="105"/>
      <c r="R122" s="217">
        <f>R123</f>
        <v>9.6212842399999996</v>
      </c>
      <c r="S122" s="105"/>
      <c r="T122" s="218">
        <f>T123</f>
        <v>17.302399999999999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72</v>
      </c>
      <c r="AU122" s="18" t="s">
        <v>166</v>
      </c>
      <c r="BK122" s="219">
        <f>BK123</f>
        <v>0</v>
      </c>
    </row>
    <row r="123" s="12" customFormat="1" ht="25.92" customHeight="1">
      <c r="A123" s="12"/>
      <c r="B123" s="220"/>
      <c r="C123" s="221"/>
      <c r="D123" s="222" t="s">
        <v>72</v>
      </c>
      <c r="E123" s="223" t="s">
        <v>189</v>
      </c>
      <c r="F123" s="223" t="s">
        <v>190</v>
      </c>
      <c r="G123" s="221"/>
      <c r="H123" s="221"/>
      <c r="I123" s="224"/>
      <c r="J123" s="225">
        <f>BK123</f>
        <v>0</v>
      </c>
      <c r="K123" s="221"/>
      <c r="L123" s="226"/>
      <c r="M123" s="227"/>
      <c r="N123" s="228"/>
      <c r="O123" s="228"/>
      <c r="P123" s="229">
        <f>P124+P265+P382</f>
        <v>0</v>
      </c>
      <c r="Q123" s="228"/>
      <c r="R123" s="229">
        <f>R124+R265+R382</f>
        <v>9.6212842399999996</v>
      </c>
      <c r="S123" s="228"/>
      <c r="T123" s="230">
        <f>T124+T265+T382</f>
        <v>17.302399999999999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1" t="s">
        <v>81</v>
      </c>
      <c r="AT123" s="232" t="s">
        <v>72</v>
      </c>
      <c r="AU123" s="232" t="s">
        <v>73</v>
      </c>
      <c r="AY123" s="231" t="s">
        <v>191</v>
      </c>
      <c r="BK123" s="233">
        <f>BK124+BK265+BK382</f>
        <v>0</v>
      </c>
    </row>
    <row r="124" s="12" customFormat="1" ht="22.8" customHeight="1">
      <c r="A124" s="12"/>
      <c r="B124" s="220"/>
      <c r="C124" s="221"/>
      <c r="D124" s="222" t="s">
        <v>72</v>
      </c>
      <c r="E124" s="234" t="s">
        <v>192</v>
      </c>
      <c r="F124" s="234" t="s">
        <v>193</v>
      </c>
      <c r="G124" s="221"/>
      <c r="H124" s="221"/>
      <c r="I124" s="224"/>
      <c r="J124" s="235">
        <f>BK124</f>
        <v>0</v>
      </c>
      <c r="K124" s="221"/>
      <c r="L124" s="226"/>
      <c r="M124" s="227"/>
      <c r="N124" s="228"/>
      <c r="O124" s="228"/>
      <c r="P124" s="229">
        <f>SUM(P125:P264)</f>
        <v>0</v>
      </c>
      <c r="Q124" s="228"/>
      <c r="R124" s="229">
        <f>SUM(R125:R264)</f>
        <v>0.093149999999999997</v>
      </c>
      <c r="S124" s="228"/>
      <c r="T124" s="230">
        <f>SUM(T125:T264)</f>
        <v>17.302399999999999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1" t="s">
        <v>81</v>
      </c>
      <c r="AT124" s="232" t="s">
        <v>72</v>
      </c>
      <c r="AU124" s="232" t="s">
        <v>81</v>
      </c>
      <c r="AY124" s="231" t="s">
        <v>191</v>
      </c>
      <c r="BK124" s="233">
        <f>SUM(BK125:BK264)</f>
        <v>0</v>
      </c>
    </row>
    <row r="125" s="2" customFormat="1" ht="33" customHeight="1">
      <c r="A125" s="39"/>
      <c r="B125" s="40"/>
      <c r="C125" s="236" t="s">
        <v>81</v>
      </c>
      <c r="D125" s="236" t="s">
        <v>194</v>
      </c>
      <c r="E125" s="237" t="s">
        <v>3750</v>
      </c>
      <c r="F125" s="238" t="s">
        <v>3751</v>
      </c>
      <c r="G125" s="239" t="s">
        <v>197</v>
      </c>
      <c r="H125" s="240">
        <v>8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0.29499999999999998</v>
      </c>
      <c r="T125" s="245">
        <f>S125*H125</f>
        <v>2.3599999999999999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3752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3751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13" customFormat="1">
      <c r="A127" s="13"/>
      <c r="B127" s="252"/>
      <c r="C127" s="253"/>
      <c r="D127" s="248" t="s">
        <v>201</v>
      </c>
      <c r="E127" s="254" t="s">
        <v>1</v>
      </c>
      <c r="F127" s="255" t="s">
        <v>3753</v>
      </c>
      <c r="G127" s="253"/>
      <c r="H127" s="254" t="s">
        <v>1</v>
      </c>
      <c r="I127" s="256"/>
      <c r="J127" s="253"/>
      <c r="K127" s="253"/>
      <c r="L127" s="257"/>
      <c r="M127" s="258"/>
      <c r="N127" s="259"/>
      <c r="O127" s="259"/>
      <c r="P127" s="259"/>
      <c r="Q127" s="259"/>
      <c r="R127" s="259"/>
      <c r="S127" s="259"/>
      <c r="T127" s="26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1" t="s">
        <v>201</v>
      </c>
      <c r="AU127" s="261" t="s">
        <v>83</v>
      </c>
      <c r="AV127" s="13" t="s">
        <v>81</v>
      </c>
      <c r="AW127" s="13" t="s">
        <v>30</v>
      </c>
      <c r="AX127" s="13" t="s">
        <v>73</v>
      </c>
      <c r="AY127" s="261" t="s">
        <v>191</v>
      </c>
    </row>
    <row r="128" s="14" customFormat="1">
      <c r="A128" s="14"/>
      <c r="B128" s="262"/>
      <c r="C128" s="263"/>
      <c r="D128" s="248" t="s">
        <v>201</v>
      </c>
      <c r="E128" s="264" t="s">
        <v>1</v>
      </c>
      <c r="F128" s="265" t="s">
        <v>255</v>
      </c>
      <c r="G128" s="263"/>
      <c r="H128" s="266">
        <v>8</v>
      </c>
      <c r="I128" s="267"/>
      <c r="J128" s="263"/>
      <c r="K128" s="263"/>
      <c r="L128" s="268"/>
      <c r="M128" s="269"/>
      <c r="N128" s="270"/>
      <c r="O128" s="270"/>
      <c r="P128" s="270"/>
      <c r="Q128" s="270"/>
      <c r="R128" s="270"/>
      <c r="S128" s="270"/>
      <c r="T128" s="27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72" t="s">
        <v>201</v>
      </c>
      <c r="AU128" s="272" t="s">
        <v>83</v>
      </c>
      <c r="AV128" s="14" t="s">
        <v>83</v>
      </c>
      <c r="AW128" s="14" t="s">
        <v>30</v>
      </c>
      <c r="AX128" s="14" t="s">
        <v>73</v>
      </c>
      <c r="AY128" s="272" t="s">
        <v>191</v>
      </c>
    </row>
    <row r="129" s="15" customFormat="1">
      <c r="A129" s="15"/>
      <c r="B129" s="273"/>
      <c r="C129" s="274"/>
      <c r="D129" s="248" t="s">
        <v>201</v>
      </c>
      <c r="E129" s="275" t="s">
        <v>1</v>
      </c>
      <c r="F129" s="276" t="s">
        <v>205</v>
      </c>
      <c r="G129" s="274"/>
      <c r="H129" s="277">
        <v>8</v>
      </c>
      <c r="I129" s="278"/>
      <c r="J129" s="274"/>
      <c r="K129" s="274"/>
      <c r="L129" s="279"/>
      <c r="M129" s="280"/>
      <c r="N129" s="281"/>
      <c r="O129" s="281"/>
      <c r="P129" s="281"/>
      <c r="Q129" s="281"/>
      <c r="R129" s="281"/>
      <c r="S129" s="281"/>
      <c r="T129" s="28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83" t="s">
        <v>201</v>
      </c>
      <c r="AU129" s="283" t="s">
        <v>83</v>
      </c>
      <c r="AV129" s="15" t="s">
        <v>198</v>
      </c>
      <c r="AW129" s="15" t="s">
        <v>30</v>
      </c>
      <c r="AX129" s="15" t="s">
        <v>81</v>
      </c>
      <c r="AY129" s="283" t="s">
        <v>191</v>
      </c>
    </row>
    <row r="130" s="2" customFormat="1" ht="21.75" customHeight="1">
      <c r="A130" s="39"/>
      <c r="B130" s="40"/>
      <c r="C130" s="236" t="s">
        <v>83</v>
      </c>
      <c r="D130" s="236" t="s">
        <v>194</v>
      </c>
      <c r="E130" s="237" t="s">
        <v>2777</v>
      </c>
      <c r="F130" s="238" t="s">
        <v>2778</v>
      </c>
      <c r="G130" s="239" t="s">
        <v>197</v>
      </c>
      <c r="H130" s="240">
        <v>3.6000000000000001</v>
      </c>
      <c r="I130" s="241"/>
      <c r="J130" s="240">
        <f>ROUND(I130*H130,2)</f>
        <v>0</v>
      </c>
      <c r="K130" s="238" t="s">
        <v>1</v>
      </c>
      <c r="L130" s="45"/>
      <c r="M130" s="242" t="s">
        <v>1</v>
      </c>
      <c r="N130" s="243" t="s">
        <v>38</v>
      </c>
      <c r="O130" s="92"/>
      <c r="P130" s="244">
        <f>O130*H130</f>
        <v>0</v>
      </c>
      <c r="Q130" s="244">
        <v>0</v>
      </c>
      <c r="R130" s="244">
        <f>Q130*H130</f>
        <v>0</v>
      </c>
      <c r="S130" s="244">
        <v>0.29499999999999998</v>
      </c>
      <c r="T130" s="245">
        <f>S130*H130</f>
        <v>1.0620000000000001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6" t="s">
        <v>198</v>
      </c>
      <c r="AT130" s="246" t="s">
        <v>194</v>
      </c>
      <c r="AU130" s="246" t="s">
        <v>83</v>
      </c>
      <c r="AY130" s="18" t="s">
        <v>191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18" t="s">
        <v>81</v>
      </c>
      <c r="BK130" s="247">
        <f>ROUND(I130*H130,2)</f>
        <v>0</v>
      </c>
      <c r="BL130" s="18" t="s">
        <v>198</v>
      </c>
      <c r="BM130" s="246" t="s">
        <v>3754</v>
      </c>
    </row>
    <row r="131" s="2" customFormat="1">
      <c r="A131" s="39"/>
      <c r="B131" s="40"/>
      <c r="C131" s="41"/>
      <c r="D131" s="248" t="s">
        <v>200</v>
      </c>
      <c r="E131" s="41"/>
      <c r="F131" s="249" t="s">
        <v>2778</v>
      </c>
      <c r="G131" s="41"/>
      <c r="H131" s="41"/>
      <c r="I131" s="145"/>
      <c r="J131" s="41"/>
      <c r="K131" s="41"/>
      <c r="L131" s="45"/>
      <c r="M131" s="250"/>
      <c r="N131" s="251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200</v>
      </c>
      <c r="AU131" s="18" t="s">
        <v>83</v>
      </c>
    </row>
    <row r="132" s="13" customFormat="1">
      <c r="A132" s="13"/>
      <c r="B132" s="252"/>
      <c r="C132" s="253"/>
      <c r="D132" s="248" t="s">
        <v>201</v>
      </c>
      <c r="E132" s="254" t="s">
        <v>1</v>
      </c>
      <c r="F132" s="255" t="s">
        <v>3755</v>
      </c>
      <c r="G132" s="253"/>
      <c r="H132" s="254" t="s">
        <v>1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1" t="s">
        <v>201</v>
      </c>
      <c r="AU132" s="261" t="s">
        <v>83</v>
      </c>
      <c r="AV132" s="13" t="s">
        <v>81</v>
      </c>
      <c r="AW132" s="13" t="s">
        <v>30</v>
      </c>
      <c r="AX132" s="13" t="s">
        <v>73</v>
      </c>
      <c r="AY132" s="261" t="s">
        <v>191</v>
      </c>
    </row>
    <row r="133" s="13" customFormat="1">
      <c r="A133" s="13"/>
      <c r="B133" s="252"/>
      <c r="C133" s="253"/>
      <c r="D133" s="248" t="s">
        <v>201</v>
      </c>
      <c r="E133" s="254" t="s">
        <v>1</v>
      </c>
      <c r="F133" s="255" t="s">
        <v>3756</v>
      </c>
      <c r="G133" s="253"/>
      <c r="H133" s="254" t="s">
        <v>1</v>
      </c>
      <c r="I133" s="256"/>
      <c r="J133" s="253"/>
      <c r="K133" s="253"/>
      <c r="L133" s="257"/>
      <c r="M133" s="258"/>
      <c r="N133" s="259"/>
      <c r="O133" s="259"/>
      <c r="P133" s="259"/>
      <c r="Q133" s="259"/>
      <c r="R133" s="259"/>
      <c r="S133" s="259"/>
      <c r="T133" s="26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1" t="s">
        <v>201</v>
      </c>
      <c r="AU133" s="261" t="s">
        <v>83</v>
      </c>
      <c r="AV133" s="13" t="s">
        <v>81</v>
      </c>
      <c r="AW133" s="13" t="s">
        <v>30</v>
      </c>
      <c r="AX133" s="13" t="s">
        <v>73</v>
      </c>
      <c r="AY133" s="261" t="s">
        <v>191</v>
      </c>
    </row>
    <row r="134" s="14" customFormat="1">
      <c r="A134" s="14"/>
      <c r="B134" s="262"/>
      <c r="C134" s="263"/>
      <c r="D134" s="248" t="s">
        <v>201</v>
      </c>
      <c r="E134" s="264" t="s">
        <v>1</v>
      </c>
      <c r="F134" s="265" t="s">
        <v>3757</v>
      </c>
      <c r="G134" s="263"/>
      <c r="H134" s="266">
        <v>3.6000000000000001</v>
      </c>
      <c r="I134" s="267"/>
      <c r="J134" s="263"/>
      <c r="K134" s="263"/>
      <c r="L134" s="268"/>
      <c r="M134" s="269"/>
      <c r="N134" s="270"/>
      <c r="O134" s="270"/>
      <c r="P134" s="270"/>
      <c r="Q134" s="270"/>
      <c r="R134" s="270"/>
      <c r="S134" s="270"/>
      <c r="T134" s="27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2" t="s">
        <v>201</v>
      </c>
      <c r="AU134" s="272" t="s">
        <v>83</v>
      </c>
      <c r="AV134" s="14" t="s">
        <v>83</v>
      </c>
      <c r="AW134" s="14" t="s">
        <v>30</v>
      </c>
      <c r="AX134" s="14" t="s">
        <v>73</v>
      </c>
      <c r="AY134" s="272" t="s">
        <v>191</v>
      </c>
    </row>
    <row r="135" s="15" customFormat="1">
      <c r="A135" s="15"/>
      <c r="B135" s="273"/>
      <c r="C135" s="274"/>
      <c r="D135" s="248" t="s">
        <v>201</v>
      </c>
      <c r="E135" s="275" t="s">
        <v>1</v>
      </c>
      <c r="F135" s="276" t="s">
        <v>205</v>
      </c>
      <c r="G135" s="274"/>
      <c r="H135" s="277">
        <v>3.6000000000000001</v>
      </c>
      <c r="I135" s="278"/>
      <c r="J135" s="274"/>
      <c r="K135" s="274"/>
      <c r="L135" s="279"/>
      <c r="M135" s="280"/>
      <c r="N135" s="281"/>
      <c r="O135" s="281"/>
      <c r="P135" s="281"/>
      <c r="Q135" s="281"/>
      <c r="R135" s="281"/>
      <c r="S135" s="281"/>
      <c r="T135" s="28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3" t="s">
        <v>201</v>
      </c>
      <c r="AU135" s="283" t="s">
        <v>83</v>
      </c>
      <c r="AV135" s="15" t="s">
        <v>198</v>
      </c>
      <c r="AW135" s="15" t="s">
        <v>30</v>
      </c>
      <c r="AX135" s="15" t="s">
        <v>81</v>
      </c>
      <c r="AY135" s="283" t="s">
        <v>191</v>
      </c>
    </row>
    <row r="136" s="2" customFormat="1" ht="33" customHeight="1">
      <c r="A136" s="39"/>
      <c r="B136" s="40"/>
      <c r="C136" s="236" t="s">
        <v>212</v>
      </c>
      <c r="D136" s="236" t="s">
        <v>194</v>
      </c>
      <c r="E136" s="237" t="s">
        <v>195</v>
      </c>
      <c r="F136" s="238" t="s">
        <v>3241</v>
      </c>
      <c r="G136" s="239" t="s">
        <v>197</v>
      </c>
      <c r="H136" s="240">
        <v>6</v>
      </c>
      <c r="I136" s="241"/>
      <c r="J136" s="240">
        <f>ROUND(I136*H136,2)</f>
        <v>0</v>
      </c>
      <c r="K136" s="238" t="s">
        <v>1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0.41699999999999998</v>
      </c>
      <c r="T136" s="245">
        <f>S136*H136</f>
        <v>2.5019999999999998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83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3758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3241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83</v>
      </c>
    </row>
    <row r="138" s="13" customFormat="1">
      <c r="A138" s="13"/>
      <c r="B138" s="252"/>
      <c r="C138" s="253"/>
      <c r="D138" s="248" t="s">
        <v>201</v>
      </c>
      <c r="E138" s="254" t="s">
        <v>1</v>
      </c>
      <c r="F138" s="255" t="s">
        <v>3759</v>
      </c>
      <c r="G138" s="253"/>
      <c r="H138" s="254" t="s">
        <v>1</v>
      </c>
      <c r="I138" s="256"/>
      <c r="J138" s="253"/>
      <c r="K138" s="253"/>
      <c r="L138" s="257"/>
      <c r="M138" s="258"/>
      <c r="N138" s="259"/>
      <c r="O138" s="259"/>
      <c r="P138" s="259"/>
      <c r="Q138" s="259"/>
      <c r="R138" s="259"/>
      <c r="S138" s="259"/>
      <c r="T138" s="26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1" t="s">
        <v>201</v>
      </c>
      <c r="AU138" s="261" t="s">
        <v>83</v>
      </c>
      <c r="AV138" s="13" t="s">
        <v>81</v>
      </c>
      <c r="AW138" s="13" t="s">
        <v>30</v>
      </c>
      <c r="AX138" s="13" t="s">
        <v>73</v>
      </c>
      <c r="AY138" s="261" t="s">
        <v>191</v>
      </c>
    </row>
    <row r="139" s="13" customFormat="1">
      <c r="A139" s="13"/>
      <c r="B139" s="252"/>
      <c r="C139" s="253"/>
      <c r="D139" s="248" t="s">
        <v>201</v>
      </c>
      <c r="E139" s="254" t="s">
        <v>1</v>
      </c>
      <c r="F139" s="255" t="s">
        <v>3760</v>
      </c>
      <c r="G139" s="253"/>
      <c r="H139" s="254" t="s">
        <v>1</v>
      </c>
      <c r="I139" s="256"/>
      <c r="J139" s="253"/>
      <c r="K139" s="253"/>
      <c r="L139" s="257"/>
      <c r="M139" s="258"/>
      <c r="N139" s="259"/>
      <c r="O139" s="259"/>
      <c r="P139" s="259"/>
      <c r="Q139" s="259"/>
      <c r="R139" s="259"/>
      <c r="S139" s="259"/>
      <c r="T139" s="26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1" t="s">
        <v>201</v>
      </c>
      <c r="AU139" s="261" t="s">
        <v>83</v>
      </c>
      <c r="AV139" s="13" t="s">
        <v>81</v>
      </c>
      <c r="AW139" s="13" t="s">
        <v>30</v>
      </c>
      <c r="AX139" s="13" t="s">
        <v>73</v>
      </c>
      <c r="AY139" s="261" t="s">
        <v>191</v>
      </c>
    </row>
    <row r="140" s="14" customFormat="1">
      <c r="A140" s="14"/>
      <c r="B140" s="262"/>
      <c r="C140" s="263"/>
      <c r="D140" s="248" t="s">
        <v>201</v>
      </c>
      <c r="E140" s="264" t="s">
        <v>1</v>
      </c>
      <c r="F140" s="265" t="s">
        <v>3761</v>
      </c>
      <c r="G140" s="263"/>
      <c r="H140" s="266">
        <v>3</v>
      </c>
      <c r="I140" s="267"/>
      <c r="J140" s="263"/>
      <c r="K140" s="263"/>
      <c r="L140" s="268"/>
      <c r="M140" s="269"/>
      <c r="N140" s="270"/>
      <c r="O140" s="270"/>
      <c r="P140" s="270"/>
      <c r="Q140" s="270"/>
      <c r="R140" s="270"/>
      <c r="S140" s="270"/>
      <c r="T140" s="27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2" t="s">
        <v>201</v>
      </c>
      <c r="AU140" s="272" t="s">
        <v>83</v>
      </c>
      <c r="AV140" s="14" t="s">
        <v>83</v>
      </c>
      <c r="AW140" s="14" t="s">
        <v>30</v>
      </c>
      <c r="AX140" s="14" t="s">
        <v>73</v>
      </c>
      <c r="AY140" s="272" t="s">
        <v>191</v>
      </c>
    </row>
    <row r="141" s="13" customFormat="1">
      <c r="A141" s="13"/>
      <c r="B141" s="252"/>
      <c r="C141" s="253"/>
      <c r="D141" s="248" t="s">
        <v>201</v>
      </c>
      <c r="E141" s="254" t="s">
        <v>1</v>
      </c>
      <c r="F141" s="255" t="s">
        <v>3762</v>
      </c>
      <c r="G141" s="253"/>
      <c r="H141" s="254" t="s">
        <v>1</v>
      </c>
      <c r="I141" s="256"/>
      <c r="J141" s="253"/>
      <c r="K141" s="253"/>
      <c r="L141" s="257"/>
      <c r="M141" s="258"/>
      <c r="N141" s="259"/>
      <c r="O141" s="259"/>
      <c r="P141" s="259"/>
      <c r="Q141" s="259"/>
      <c r="R141" s="259"/>
      <c r="S141" s="259"/>
      <c r="T141" s="26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1" t="s">
        <v>201</v>
      </c>
      <c r="AU141" s="261" t="s">
        <v>83</v>
      </c>
      <c r="AV141" s="13" t="s">
        <v>81</v>
      </c>
      <c r="AW141" s="13" t="s">
        <v>30</v>
      </c>
      <c r="AX141" s="13" t="s">
        <v>73</v>
      </c>
      <c r="AY141" s="261" t="s">
        <v>191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3763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4" customFormat="1">
      <c r="A143" s="14"/>
      <c r="B143" s="262"/>
      <c r="C143" s="263"/>
      <c r="D143" s="248" t="s">
        <v>201</v>
      </c>
      <c r="E143" s="264" t="s">
        <v>1</v>
      </c>
      <c r="F143" s="265" t="s">
        <v>3761</v>
      </c>
      <c r="G143" s="263"/>
      <c r="H143" s="266">
        <v>3</v>
      </c>
      <c r="I143" s="267"/>
      <c r="J143" s="263"/>
      <c r="K143" s="263"/>
      <c r="L143" s="268"/>
      <c r="M143" s="269"/>
      <c r="N143" s="270"/>
      <c r="O143" s="270"/>
      <c r="P143" s="270"/>
      <c r="Q143" s="270"/>
      <c r="R143" s="270"/>
      <c r="S143" s="270"/>
      <c r="T143" s="27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2" t="s">
        <v>201</v>
      </c>
      <c r="AU143" s="272" t="s">
        <v>83</v>
      </c>
      <c r="AV143" s="14" t="s">
        <v>83</v>
      </c>
      <c r="AW143" s="14" t="s">
        <v>30</v>
      </c>
      <c r="AX143" s="14" t="s">
        <v>73</v>
      </c>
      <c r="AY143" s="272" t="s">
        <v>191</v>
      </c>
    </row>
    <row r="144" s="15" customFormat="1">
      <c r="A144" s="15"/>
      <c r="B144" s="273"/>
      <c r="C144" s="274"/>
      <c r="D144" s="248" t="s">
        <v>201</v>
      </c>
      <c r="E144" s="275" t="s">
        <v>1</v>
      </c>
      <c r="F144" s="276" t="s">
        <v>205</v>
      </c>
      <c r="G144" s="274"/>
      <c r="H144" s="277">
        <v>6</v>
      </c>
      <c r="I144" s="278"/>
      <c r="J144" s="274"/>
      <c r="K144" s="274"/>
      <c r="L144" s="279"/>
      <c r="M144" s="280"/>
      <c r="N144" s="281"/>
      <c r="O144" s="281"/>
      <c r="P144" s="281"/>
      <c r="Q144" s="281"/>
      <c r="R144" s="281"/>
      <c r="S144" s="281"/>
      <c r="T144" s="28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83" t="s">
        <v>201</v>
      </c>
      <c r="AU144" s="283" t="s">
        <v>83</v>
      </c>
      <c r="AV144" s="15" t="s">
        <v>198</v>
      </c>
      <c r="AW144" s="15" t="s">
        <v>30</v>
      </c>
      <c r="AX144" s="15" t="s">
        <v>81</v>
      </c>
      <c r="AY144" s="283" t="s">
        <v>191</v>
      </c>
    </row>
    <row r="145" s="2" customFormat="1" ht="16.5" customHeight="1">
      <c r="A145" s="39"/>
      <c r="B145" s="40"/>
      <c r="C145" s="236" t="s">
        <v>198</v>
      </c>
      <c r="D145" s="236" t="s">
        <v>194</v>
      </c>
      <c r="E145" s="237" t="s">
        <v>213</v>
      </c>
      <c r="F145" s="238" t="s">
        <v>214</v>
      </c>
      <c r="G145" s="239" t="s">
        <v>215</v>
      </c>
      <c r="H145" s="240">
        <v>2.2200000000000002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0.22</v>
      </c>
      <c r="T145" s="245">
        <f>S145*H145</f>
        <v>0.48840000000000006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3764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214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3765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3766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4" customFormat="1">
      <c r="A149" s="14"/>
      <c r="B149" s="262"/>
      <c r="C149" s="263"/>
      <c r="D149" s="248" t="s">
        <v>201</v>
      </c>
      <c r="E149" s="264" t="s">
        <v>1</v>
      </c>
      <c r="F149" s="265" t="s">
        <v>3767</v>
      </c>
      <c r="G149" s="263"/>
      <c r="H149" s="266">
        <v>1.0800000000000001</v>
      </c>
      <c r="I149" s="267"/>
      <c r="J149" s="263"/>
      <c r="K149" s="263"/>
      <c r="L149" s="268"/>
      <c r="M149" s="269"/>
      <c r="N149" s="270"/>
      <c r="O149" s="270"/>
      <c r="P149" s="270"/>
      <c r="Q149" s="270"/>
      <c r="R149" s="270"/>
      <c r="S149" s="270"/>
      <c r="T149" s="27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2" t="s">
        <v>201</v>
      </c>
      <c r="AU149" s="272" t="s">
        <v>83</v>
      </c>
      <c r="AV149" s="14" t="s">
        <v>83</v>
      </c>
      <c r="AW149" s="14" t="s">
        <v>30</v>
      </c>
      <c r="AX149" s="14" t="s">
        <v>73</v>
      </c>
      <c r="AY149" s="272" t="s">
        <v>191</v>
      </c>
    </row>
    <row r="150" s="13" customFormat="1">
      <c r="A150" s="13"/>
      <c r="B150" s="252"/>
      <c r="C150" s="253"/>
      <c r="D150" s="248" t="s">
        <v>201</v>
      </c>
      <c r="E150" s="254" t="s">
        <v>1</v>
      </c>
      <c r="F150" s="255" t="s">
        <v>3768</v>
      </c>
      <c r="G150" s="253"/>
      <c r="H150" s="254" t="s">
        <v>1</v>
      </c>
      <c r="I150" s="256"/>
      <c r="J150" s="253"/>
      <c r="K150" s="253"/>
      <c r="L150" s="257"/>
      <c r="M150" s="258"/>
      <c r="N150" s="259"/>
      <c r="O150" s="259"/>
      <c r="P150" s="259"/>
      <c r="Q150" s="259"/>
      <c r="R150" s="259"/>
      <c r="S150" s="259"/>
      <c r="T150" s="26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1" t="s">
        <v>201</v>
      </c>
      <c r="AU150" s="261" t="s">
        <v>83</v>
      </c>
      <c r="AV150" s="13" t="s">
        <v>81</v>
      </c>
      <c r="AW150" s="13" t="s">
        <v>30</v>
      </c>
      <c r="AX150" s="13" t="s">
        <v>73</v>
      </c>
      <c r="AY150" s="261" t="s">
        <v>191</v>
      </c>
    </row>
    <row r="151" s="14" customFormat="1">
      <c r="A151" s="14"/>
      <c r="B151" s="262"/>
      <c r="C151" s="263"/>
      <c r="D151" s="248" t="s">
        <v>201</v>
      </c>
      <c r="E151" s="264" t="s">
        <v>1</v>
      </c>
      <c r="F151" s="265" t="s">
        <v>3769</v>
      </c>
      <c r="G151" s="263"/>
      <c r="H151" s="266">
        <v>1.1399999999999999</v>
      </c>
      <c r="I151" s="267"/>
      <c r="J151" s="263"/>
      <c r="K151" s="263"/>
      <c r="L151" s="268"/>
      <c r="M151" s="269"/>
      <c r="N151" s="270"/>
      <c r="O151" s="270"/>
      <c r="P151" s="270"/>
      <c r="Q151" s="270"/>
      <c r="R151" s="270"/>
      <c r="S151" s="270"/>
      <c r="T151" s="27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2" t="s">
        <v>201</v>
      </c>
      <c r="AU151" s="272" t="s">
        <v>83</v>
      </c>
      <c r="AV151" s="14" t="s">
        <v>83</v>
      </c>
      <c r="AW151" s="14" t="s">
        <v>30</v>
      </c>
      <c r="AX151" s="14" t="s">
        <v>73</v>
      </c>
      <c r="AY151" s="272" t="s">
        <v>191</v>
      </c>
    </row>
    <row r="152" s="15" customFormat="1">
      <c r="A152" s="15"/>
      <c r="B152" s="273"/>
      <c r="C152" s="274"/>
      <c r="D152" s="248" t="s">
        <v>201</v>
      </c>
      <c r="E152" s="275" t="s">
        <v>1</v>
      </c>
      <c r="F152" s="276" t="s">
        <v>205</v>
      </c>
      <c r="G152" s="274"/>
      <c r="H152" s="277">
        <v>2.2199999999999998</v>
      </c>
      <c r="I152" s="278"/>
      <c r="J152" s="274"/>
      <c r="K152" s="274"/>
      <c r="L152" s="279"/>
      <c r="M152" s="280"/>
      <c r="N152" s="281"/>
      <c r="O152" s="281"/>
      <c r="P152" s="281"/>
      <c r="Q152" s="281"/>
      <c r="R152" s="281"/>
      <c r="S152" s="281"/>
      <c r="T152" s="28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3" t="s">
        <v>201</v>
      </c>
      <c r="AU152" s="283" t="s">
        <v>83</v>
      </c>
      <c r="AV152" s="15" t="s">
        <v>198</v>
      </c>
      <c r="AW152" s="15" t="s">
        <v>30</v>
      </c>
      <c r="AX152" s="15" t="s">
        <v>81</v>
      </c>
      <c r="AY152" s="283" t="s">
        <v>191</v>
      </c>
    </row>
    <row r="153" s="2" customFormat="1" ht="16.5" customHeight="1">
      <c r="A153" s="39"/>
      <c r="B153" s="40"/>
      <c r="C153" s="236" t="s">
        <v>229</v>
      </c>
      <c r="D153" s="236" t="s">
        <v>194</v>
      </c>
      <c r="E153" s="237" t="s">
        <v>890</v>
      </c>
      <c r="F153" s="238" t="s">
        <v>220</v>
      </c>
      <c r="G153" s="239" t="s">
        <v>215</v>
      </c>
      <c r="H153" s="240">
        <v>7.8600000000000003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0.5</v>
      </c>
      <c r="T153" s="245">
        <f>S153*H153</f>
        <v>3.9300000000000002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3770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220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13" customFormat="1">
      <c r="A155" s="13"/>
      <c r="B155" s="252"/>
      <c r="C155" s="253"/>
      <c r="D155" s="248" t="s">
        <v>201</v>
      </c>
      <c r="E155" s="254" t="s">
        <v>1</v>
      </c>
      <c r="F155" s="255" t="s">
        <v>3771</v>
      </c>
      <c r="G155" s="253"/>
      <c r="H155" s="254" t="s">
        <v>1</v>
      </c>
      <c r="I155" s="256"/>
      <c r="J155" s="253"/>
      <c r="K155" s="253"/>
      <c r="L155" s="257"/>
      <c r="M155" s="258"/>
      <c r="N155" s="259"/>
      <c r="O155" s="259"/>
      <c r="P155" s="259"/>
      <c r="Q155" s="259"/>
      <c r="R155" s="259"/>
      <c r="S155" s="259"/>
      <c r="T155" s="26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1" t="s">
        <v>201</v>
      </c>
      <c r="AU155" s="261" t="s">
        <v>83</v>
      </c>
      <c r="AV155" s="13" t="s">
        <v>81</v>
      </c>
      <c r="AW155" s="13" t="s">
        <v>30</v>
      </c>
      <c r="AX155" s="13" t="s">
        <v>73</v>
      </c>
      <c r="AY155" s="261" t="s">
        <v>191</v>
      </c>
    </row>
    <row r="156" s="13" customFormat="1">
      <c r="A156" s="13"/>
      <c r="B156" s="252"/>
      <c r="C156" s="253"/>
      <c r="D156" s="248" t="s">
        <v>201</v>
      </c>
      <c r="E156" s="254" t="s">
        <v>1</v>
      </c>
      <c r="F156" s="255" t="s">
        <v>3766</v>
      </c>
      <c r="G156" s="253"/>
      <c r="H156" s="254" t="s">
        <v>1</v>
      </c>
      <c r="I156" s="256"/>
      <c r="J156" s="253"/>
      <c r="K156" s="253"/>
      <c r="L156" s="257"/>
      <c r="M156" s="258"/>
      <c r="N156" s="259"/>
      <c r="O156" s="259"/>
      <c r="P156" s="259"/>
      <c r="Q156" s="259"/>
      <c r="R156" s="259"/>
      <c r="S156" s="259"/>
      <c r="T156" s="26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1" t="s">
        <v>201</v>
      </c>
      <c r="AU156" s="261" t="s">
        <v>83</v>
      </c>
      <c r="AV156" s="13" t="s">
        <v>81</v>
      </c>
      <c r="AW156" s="13" t="s">
        <v>30</v>
      </c>
      <c r="AX156" s="13" t="s">
        <v>73</v>
      </c>
      <c r="AY156" s="261" t="s">
        <v>191</v>
      </c>
    </row>
    <row r="157" s="14" customFormat="1">
      <c r="A157" s="14"/>
      <c r="B157" s="262"/>
      <c r="C157" s="263"/>
      <c r="D157" s="248" t="s">
        <v>201</v>
      </c>
      <c r="E157" s="264" t="s">
        <v>1</v>
      </c>
      <c r="F157" s="265" t="s">
        <v>3772</v>
      </c>
      <c r="G157" s="263"/>
      <c r="H157" s="266">
        <v>2.9399999999999999</v>
      </c>
      <c r="I157" s="267"/>
      <c r="J157" s="263"/>
      <c r="K157" s="263"/>
      <c r="L157" s="268"/>
      <c r="M157" s="269"/>
      <c r="N157" s="270"/>
      <c r="O157" s="270"/>
      <c r="P157" s="270"/>
      <c r="Q157" s="270"/>
      <c r="R157" s="270"/>
      <c r="S157" s="270"/>
      <c r="T157" s="27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2" t="s">
        <v>201</v>
      </c>
      <c r="AU157" s="272" t="s">
        <v>83</v>
      </c>
      <c r="AV157" s="14" t="s">
        <v>83</v>
      </c>
      <c r="AW157" s="14" t="s">
        <v>30</v>
      </c>
      <c r="AX157" s="14" t="s">
        <v>73</v>
      </c>
      <c r="AY157" s="272" t="s">
        <v>191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3773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3774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3775</v>
      </c>
      <c r="G160" s="263"/>
      <c r="H160" s="266">
        <v>0.14000000000000001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83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3" customFormat="1">
      <c r="A161" s="13"/>
      <c r="B161" s="252"/>
      <c r="C161" s="253"/>
      <c r="D161" s="248" t="s">
        <v>201</v>
      </c>
      <c r="E161" s="254" t="s">
        <v>1</v>
      </c>
      <c r="F161" s="255" t="s">
        <v>3776</v>
      </c>
      <c r="G161" s="253"/>
      <c r="H161" s="254" t="s">
        <v>1</v>
      </c>
      <c r="I161" s="256"/>
      <c r="J161" s="253"/>
      <c r="K161" s="253"/>
      <c r="L161" s="257"/>
      <c r="M161" s="258"/>
      <c r="N161" s="259"/>
      <c r="O161" s="259"/>
      <c r="P161" s="259"/>
      <c r="Q161" s="259"/>
      <c r="R161" s="259"/>
      <c r="S161" s="259"/>
      <c r="T161" s="26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1" t="s">
        <v>201</v>
      </c>
      <c r="AU161" s="261" t="s">
        <v>83</v>
      </c>
      <c r="AV161" s="13" t="s">
        <v>81</v>
      </c>
      <c r="AW161" s="13" t="s">
        <v>30</v>
      </c>
      <c r="AX161" s="13" t="s">
        <v>73</v>
      </c>
      <c r="AY161" s="261" t="s">
        <v>191</v>
      </c>
    </row>
    <row r="162" s="13" customFormat="1">
      <c r="A162" s="13"/>
      <c r="B162" s="252"/>
      <c r="C162" s="253"/>
      <c r="D162" s="248" t="s">
        <v>201</v>
      </c>
      <c r="E162" s="254" t="s">
        <v>1</v>
      </c>
      <c r="F162" s="255" t="s">
        <v>3777</v>
      </c>
      <c r="G162" s="253"/>
      <c r="H162" s="254" t="s">
        <v>1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1" t="s">
        <v>201</v>
      </c>
      <c r="AU162" s="261" t="s">
        <v>83</v>
      </c>
      <c r="AV162" s="13" t="s">
        <v>81</v>
      </c>
      <c r="AW162" s="13" t="s">
        <v>30</v>
      </c>
      <c r="AX162" s="13" t="s">
        <v>73</v>
      </c>
      <c r="AY162" s="261" t="s">
        <v>191</v>
      </c>
    </row>
    <row r="163" s="14" customFormat="1">
      <c r="A163" s="14"/>
      <c r="B163" s="262"/>
      <c r="C163" s="263"/>
      <c r="D163" s="248" t="s">
        <v>201</v>
      </c>
      <c r="E163" s="264" t="s">
        <v>1</v>
      </c>
      <c r="F163" s="265" t="s">
        <v>3778</v>
      </c>
      <c r="G163" s="263"/>
      <c r="H163" s="266">
        <v>1.0800000000000001</v>
      </c>
      <c r="I163" s="267"/>
      <c r="J163" s="263"/>
      <c r="K163" s="263"/>
      <c r="L163" s="268"/>
      <c r="M163" s="269"/>
      <c r="N163" s="270"/>
      <c r="O163" s="270"/>
      <c r="P163" s="270"/>
      <c r="Q163" s="270"/>
      <c r="R163" s="270"/>
      <c r="S163" s="270"/>
      <c r="T163" s="27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2" t="s">
        <v>201</v>
      </c>
      <c r="AU163" s="272" t="s">
        <v>83</v>
      </c>
      <c r="AV163" s="14" t="s">
        <v>83</v>
      </c>
      <c r="AW163" s="14" t="s">
        <v>30</v>
      </c>
      <c r="AX163" s="14" t="s">
        <v>73</v>
      </c>
      <c r="AY163" s="272" t="s">
        <v>191</v>
      </c>
    </row>
    <row r="164" s="13" customFormat="1">
      <c r="A164" s="13"/>
      <c r="B164" s="252"/>
      <c r="C164" s="253"/>
      <c r="D164" s="248" t="s">
        <v>201</v>
      </c>
      <c r="E164" s="254" t="s">
        <v>1</v>
      </c>
      <c r="F164" s="255" t="s">
        <v>3779</v>
      </c>
      <c r="G164" s="253"/>
      <c r="H164" s="254" t="s">
        <v>1</v>
      </c>
      <c r="I164" s="256"/>
      <c r="J164" s="253"/>
      <c r="K164" s="253"/>
      <c r="L164" s="257"/>
      <c r="M164" s="258"/>
      <c r="N164" s="259"/>
      <c r="O164" s="259"/>
      <c r="P164" s="259"/>
      <c r="Q164" s="259"/>
      <c r="R164" s="259"/>
      <c r="S164" s="259"/>
      <c r="T164" s="26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1" t="s">
        <v>201</v>
      </c>
      <c r="AU164" s="261" t="s">
        <v>83</v>
      </c>
      <c r="AV164" s="13" t="s">
        <v>81</v>
      </c>
      <c r="AW164" s="13" t="s">
        <v>30</v>
      </c>
      <c r="AX164" s="13" t="s">
        <v>73</v>
      </c>
      <c r="AY164" s="261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3780</v>
      </c>
      <c r="G165" s="263"/>
      <c r="H165" s="266">
        <v>1.6000000000000001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3" customFormat="1">
      <c r="A166" s="13"/>
      <c r="B166" s="252"/>
      <c r="C166" s="253"/>
      <c r="D166" s="248" t="s">
        <v>201</v>
      </c>
      <c r="E166" s="254" t="s">
        <v>1</v>
      </c>
      <c r="F166" s="255" t="s">
        <v>3781</v>
      </c>
      <c r="G166" s="253"/>
      <c r="H166" s="254" t="s">
        <v>1</v>
      </c>
      <c r="I166" s="256"/>
      <c r="J166" s="253"/>
      <c r="K166" s="253"/>
      <c r="L166" s="257"/>
      <c r="M166" s="258"/>
      <c r="N166" s="259"/>
      <c r="O166" s="259"/>
      <c r="P166" s="259"/>
      <c r="Q166" s="259"/>
      <c r="R166" s="259"/>
      <c r="S166" s="259"/>
      <c r="T166" s="26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1" t="s">
        <v>201</v>
      </c>
      <c r="AU166" s="261" t="s">
        <v>83</v>
      </c>
      <c r="AV166" s="13" t="s">
        <v>81</v>
      </c>
      <c r="AW166" s="13" t="s">
        <v>30</v>
      </c>
      <c r="AX166" s="13" t="s">
        <v>73</v>
      </c>
      <c r="AY166" s="261" t="s">
        <v>191</v>
      </c>
    </row>
    <row r="167" s="14" customFormat="1">
      <c r="A167" s="14"/>
      <c r="B167" s="262"/>
      <c r="C167" s="263"/>
      <c r="D167" s="248" t="s">
        <v>201</v>
      </c>
      <c r="E167" s="264" t="s">
        <v>1</v>
      </c>
      <c r="F167" s="265" t="s">
        <v>3782</v>
      </c>
      <c r="G167" s="263"/>
      <c r="H167" s="266">
        <v>2.1000000000000001</v>
      </c>
      <c r="I167" s="267"/>
      <c r="J167" s="263"/>
      <c r="K167" s="263"/>
      <c r="L167" s="268"/>
      <c r="M167" s="269"/>
      <c r="N167" s="270"/>
      <c r="O167" s="270"/>
      <c r="P167" s="270"/>
      <c r="Q167" s="270"/>
      <c r="R167" s="270"/>
      <c r="S167" s="270"/>
      <c r="T167" s="27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2" t="s">
        <v>201</v>
      </c>
      <c r="AU167" s="272" t="s">
        <v>83</v>
      </c>
      <c r="AV167" s="14" t="s">
        <v>83</v>
      </c>
      <c r="AW167" s="14" t="s">
        <v>30</v>
      </c>
      <c r="AX167" s="14" t="s">
        <v>73</v>
      </c>
      <c r="AY167" s="272" t="s">
        <v>191</v>
      </c>
    </row>
    <row r="168" s="15" customFormat="1">
      <c r="A168" s="15"/>
      <c r="B168" s="273"/>
      <c r="C168" s="274"/>
      <c r="D168" s="248" t="s">
        <v>201</v>
      </c>
      <c r="E168" s="275" t="s">
        <v>1</v>
      </c>
      <c r="F168" s="276" t="s">
        <v>205</v>
      </c>
      <c r="G168" s="274"/>
      <c r="H168" s="277">
        <v>7.8599999999999994</v>
      </c>
      <c r="I168" s="278"/>
      <c r="J168" s="274"/>
      <c r="K168" s="274"/>
      <c r="L168" s="279"/>
      <c r="M168" s="280"/>
      <c r="N168" s="281"/>
      <c r="O168" s="281"/>
      <c r="P168" s="281"/>
      <c r="Q168" s="281"/>
      <c r="R168" s="281"/>
      <c r="S168" s="281"/>
      <c r="T168" s="28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3" t="s">
        <v>201</v>
      </c>
      <c r="AU168" s="283" t="s">
        <v>83</v>
      </c>
      <c r="AV168" s="15" t="s">
        <v>198</v>
      </c>
      <c r="AW168" s="15" t="s">
        <v>30</v>
      </c>
      <c r="AX168" s="15" t="s">
        <v>81</v>
      </c>
      <c r="AY168" s="283" t="s">
        <v>191</v>
      </c>
    </row>
    <row r="169" s="2" customFormat="1" ht="21.75" customHeight="1">
      <c r="A169" s="39"/>
      <c r="B169" s="40"/>
      <c r="C169" s="236" t="s">
        <v>238</v>
      </c>
      <c r="D169" s="236" t="s">
        <v>194</v>
      </c>
      <c r="E169" s="237" t="s">
        <v>3274</v>
      </c>
      <c r="F169" s="238" t="s">
        <v>3275</v>
      </c>
      <c r="G169" s="239" t="s">
        <v>314</v>
      </c>
      <c r="H169" s="240">
        <v>12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0.28999999999999998</v>
      </c>
      <c r="T169" s="245">
        <f>S169*H169</f>
        <v>3.4799999999999995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198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198</v>
      </c>
      <c r="BM169" s="246" t="s">
        <v>3783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3277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13" customFormat="1">
      <c r="A171" s="13"/>
      <c r="B171" s="252"/>
      <c r="C171" s="253"/>
      <c r="D171" s="248" t="s">
        <v>201</v>
      </c>
      <c r="E171" s="254" t="s">
        <v>1</v>
      </c>
      <c r="F171" s="255" t="s">
        <v>3784</v>
      </c>
      <c r="G171" s="253"/>
      <c r="H171" s="254" t="s">
        <v>1</v>
      </c>
      <c r="I171" s="256"/>
      <c r="J171" s="253"/>
      <c r="K171" s="253"/>
      <c r="L171" s="257"/>
      <c r="M171" s="258"/>
      <c r="N171" s="259"/>
      <c r="O171" s="259"/>
      <c r="P171" s="259"/>
      <c r="Q171" s="259"/>
      <c r="R171" s="259"/>
      <c r="S171" s="259"/>
      <c r="T171" s="26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1" t="s">
        <v>201</v>
      </c>
      <c r="AU171" s="261" t="s">
        <v>83</v>
      </c>
      <c r="AV171" s="13" t="s">
        <v>81</v>
      </c>
      <c r="AW171" s="13" t="s">
        <v>30</v>
      </c>
      <c r="AX171" s="13" t="s">
        <v>73</v>
      </c>
      <c r="AY171" s="261" t="s">
        <v>191</v>
      </c>
    </row>
    <row r="172" s="14" customFormat="1">
      <c r="A172" s="14"/>
      <c r="B172" s="262"/>
      <c r="C172" s="263"/>
      <c r="D172" s="248" t="s">
        <v>201</v>
      </c>
      <c r="E172" s="264" t="s">
        <v>1</v>
      </c>
      <c r="F172" s="265" t="s">
        <v>291</v>
      </c>
      <c r="G172" s="263"/>
      <c r="H172" s="266">
        <v>12</v>
      </c>
      <c r="I172" s="267"/>
      <c r="J172" s="263"/>
      <c r="K172" s="263"/>
      <c r="L172" s="268"/>
      <c r="M172" s="269"/>
      <c r="N172" s="270"/>
      <c r="O172" s="270"/>
      <c r="P172" s="270"/>
      <c r="Q172" s="270"/>
      <c r="R172" s="270"/>
      <c r="S172" s="270"/>
      <c r="T172" s="27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2" t="s">
        <v>201</v>
      </c>
      <c r="AU172" s="272" t="s">
        <v>83</v>
      </c>
      <c r="AV172" s="14" t="s">
        <v>83</v>
      </c>
      <c r="AW172" s="14" t="s">
        <v>30</v>
      </c>
      <c r="AX172" s="14" t="s">
        <v>73</v>
      </c>
      <c r="AY172" s="272" t="s">
        <v>191</v>
      </c>
    </row>
    <row r="173" s="15" customFormat="1">
      <c r="A173" s="15"/>
      <c r="B173" s="273"/>
      <c r="C173" s="274"/>
      <c r="D173" s="248" t="s">
        <v>201</v>
      </c>
      <c r="E173" s="275" t="s">
        <v>1</v>
      </c>
      <c r="F173" s="276" t="s">
        <v>205</v>
      </c>
      <c r="G173" s="274"/>
      <c r="H173" s="277">
        <v>12</v>
      </c>
      <c r="I173" s="278"/>
      <c r="J173" s="274"/>
      <c r="K173" s="274"/>
      <c r="L173" s="279"/>
      <c r="M173" s="280"/>
      <c r="N173" s="281"/>
      <c r="O173" s="281"/>
      <c r="P173" s="281"/>
      <c r="Q173" s="281"/>
      <c r="R173" s="281"/>
      <c r="S173" s="281"/>
      <c r="T173" s="28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83" t="s">
        <v>201</v>
      </c>
      <c r="AU173" s="283" t="s">
        <v>83</v>
      </c>
      <c r="AV173" s="15" t="s">
        <v>198</v>
      </c>
      <c r="AW173" s="15" t="s">
        <v>30</v>
      </c>
      <c r="AX173" s="15" t="s">
        <v>81</v>
      </c>
      <c r="AY173" s="283" t="s">
        <v>191</v>
      </c>
    </row>
    <row r="174" s="2" customFormat="1" ht="21.75" customHeight="1">
      <c r="A174" s="39"/>
      <c r="B174" s="40"/>
      <c r="C174" s="236" t="s">
        <v>244</v>
      </c>
      <c r="D174" s="236" t="s">
        <v>194</v>
      </c>
      <c r="E174" s="237" t="s">
        <v>3785</v>
      </c>
      <c r="F174" s="238" t="s">
        <v>3786</v>
      </c>
      <c r="G174" s="239" t="s">
        <v>314</v>
      </c>
      <c r="H174" s="240">
        <v>12</v>
      </c>
      <c r="I174" s="241"/>
      <c r="J174" s="240">
        <f>ROUND(I174*H174,2)</f>
        <v>0</v>
      </c>
      <c r="K174" s="238" t="s">
        <v>1</v>
      </c>
      <c r="L174" s="45"/>
      <c r="M174" s="242" t="s">
        <v>1</v>
      </c>
      <c r="N174" s="243" t="s">
        <v>38</v>
      </c>
      <c r="O174" s="92"/>
      <c r="P174" s="244">
        <f>O174*H174</f>
        <v>0</v>
      </c>
      <c r="Q174" s="244">
        <v>0</v>
      </c>
      <c r="R174" s="244">
        <f>Q174*H174</f>
        <v>0</v>
      </c>
      <c r="S174" s="244">
        <v>0.28999999999999998</v>
      </c>
      <c r="T174" s="245">
        <f>S174*H174</f>
        <v>3.4799999999999995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6" t="s">
        <v>198</v>
      </c>
      <c r="AT174" s="246" t="s">
        <v>194</v>
      </c>
      <c r="AU174" s="246" t="s">
        <v>83</v>
      </c>
      <c r="AY174" s="18" t="s">
        <v>191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8" t="s">
        <v>81</v>
      </c>
      <c r="BK174" s="247">
        <f>ROUND(I174*H174,2)</f>
        <v>0</v>
      </c>
      <c r="BL174" s="18" t="s">
        <v>198</v>
      </c>
      <c r="BM174" s="246" t="s">
        <v>3787</v>
      </c>
    </row>
    <row r="175" s="2" customFormat="1">
      <c r="A175" s="39"/>
      <c r="B175" s="40"/>
      <c r="C175" s="41"/>
      <c r="D175" s="248" t="s">
        <v>200</v>
      </c>
      <c r="E175" s="41"/>
      <c r="F175" s="249" t="s">
        <v>3786</v>
      </c>
      <c r="G175" s="41"/>
      <c r="H175" s="41"/>
      <c r="I175" s="145"/>
      <c r="J175" s="41"/>
      <c r="K175" s="41"/>
      <c r="L175" s="45"/>
      <c r="M175" s="250"/>
      <c r="N175" s="251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200</v>
      </c>
      <c r="AU175" s="18" t="s">
        <v>83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3788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83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3766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83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291</v>
      </c>
      <c r="G178" s="263"/>
      <c r="H178" s="266">
        <v>12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83</v>
      </c>
      <c r="AV178" s="14" t="s">
        <v>83</v>
      </c>
      <c r="AW178" s="14" t="s">
        <v>30</v>
      </c>
      <c r="AX178" s="14" t="s">
        <v>73</v>
      </c>
      <c r="AY178" s="272" t="s">
        <v>191</v>
      </c>
    </row>
    <row r="179" s="15" customFormat="1">
      <c r="A179" s="15"/>
      <c r="B179" s="273"/>
      <c r="C179" s="274"/>
      <c r="D179" s="248" t="s">
        <v>201</v>
      </c>
      <c r="E179" s="275" t="s">
        <v>1</v>
      </c>
      <c r="F179" s="276" t="s">
        <v>205</v>
      </c>
      <c r="G179" s="274"/>
      <c r="H179" s="277">
        <v>12</v>
      </c>
      <c r="I179" s="278"/>
      <c r="J179" s="274"/>
      <c r="K179" s="274"/>
      <c r="L179" s="279"/>
      <c r="M179" s="280"/>
      <c r="N179" s="281"/>
      <c r="O179" s="281"/>
      <c r="P179" s="281"/>
      <c r="Q179" s="281"/>
      <c r="R179" s="281"/>
      <c r="S179" s="281"/>
      <c r="T179" s="28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3" t="s">
        <v>201</v>
      </c>
      <c r="AU179" s="283" t="s">
        <v>83</v>
      </c>
      <c r="AV179" s="15" t="s">
        <v>198</v>
      </c>
      <c r="AW179" s="15" t="s">
        <v>30</v>
      </c>
      <c r="AX179" s="15" t="s">
        <v>81</v>
      </c>
      <c r="AY179" s="283" t="s">
        <v>191</v>
      </c>
    </row>
    <row r="180" s="2" customFormat="1" ht="16.5" customHeight="1">
      <c r="A180" s="39"/>
      <c r="B180" s="40"/>
      <c r="C180" s="236" t="s">
        <v>255</v>
      </c>
      <c r="D180" s="236" t="s">
        <v>194</v>
      </c>
      <c r="E180" s="237" t="s">
        <v>3306</v>
      </c>
      <c r="F180" s="238" t="s">
        <v>3307</v>
      </c>
      <c r="G180" s="239" t="s">
        <v>215</v>
      </c>
      <c r="H180" s="240">
        <v>2.3999999999999999</v>
      </c>
      <c r="I180" s="241"/>
      <c r="J180" s="240">
        <f>ROUND(I180*H180,2)</f>
        <v>0</v>
      </c>
      <c r="K180" s="238" t="s">
        <v>1</v>
      </c>
      <c r="L180" s="45"/>
      <c r="M180" s="242" t="s">
        <v>1</v>
      </c>
      <c r="N180" s="243" t="s">
        <v>38</v>
      </c>
      <c r="O180" s="92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6" t="s">
        <v>198</v>
      </c>
      <c r="AT180" s="246" t="s">
        <v>194</v>
      </c>
      <c r="AU180" s="246" t="s">
        <v>83</v>
      </c>
      <c r="AY180" s="18" t="s">
        <v>191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18" t="s">
        <v>81</v>
      </c>
      <c r="BK180" s="247">
        <f>ROUND(I180*H180,2)</f>
        <v>0</v>
      </c>
      <c r="BL180" s="18" t="s">
        <v>198</v>
      </c>
      <c r="BM180" s="246" t="s">
        <v>3789</v>
      </c>
    </row>
    <row r="181" s="2" customFormat="1">
      <c r="A181" s="39"/>
      <c r="B181" s="40"/>
      <c r="C181" s="41"/>
      <c r="D181" s="248" t="s">
        <v>200</v>
      </c>
      <c r="E181" s="41"/>
      <c r="F181" s="249" t="s">
        <v>3307</v>
      </c>
      <c r="G181" s="41"/>
      <c r="H181" s="41"/>
      <c r="I181" s="145"/>
      <c r="J181" s="41"/>
      <c r="K181" s="41"/>
      <c r="L181" s="45"/>
      <c r="M181" s="250"/>
      <c r="N181" s="251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200</v>
      </c>
      <c r="AU181" s="18" t="s">
        <v>83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3790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83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3791</v>
      </c>
      <c r="G183" s="263"/>
      <c r="H183" s="266">
        <v>2.3999999999999999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83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5" customFormat="1">
      <c r="A184" s="15"/>
      <c r="B184" s="273"/>
      <c r="C184" s="274"/>
      <c r="D184" s="248" t="s">
        <v>201</v>
      </c>
      <c r="E184" s="275" t="s">
        <v>1</v>
      </c>
      <c r="F184" s="276" t="s">
        <v>205</v>
      </c>
      <c r="G184" s="274"/>
      <c r="H184" s="277">
        <v>2.3999999999999999</v>
      </c>
      <c r="I184" s="278"/>
      <c r="J184" s="274"/>
      <c r="K184" s="274"/>
      <c r="L184" s="279"/>
      <c r="M184" s="280"/>
      <c r="N184" s="281"/>
      <c r="O184" s="281"/>
      <c r="P184" s="281"/>
      <c r="Q184" s="281"/>
      <c r="R184" s="281"/>
      <c r="S184" s="281"/>
      <c r="T184" s="28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3" t="s">
        <v>201</v>
      </c>
      <c r="AU184" s="283" t="s">
        <v>83</v>
      </c>
      <c r="AV184" s="15" t="s">
        <v>198</v>
      </c>
      <c r="AW184" s="15" t="s">
        <v>30</v>
      </c>
      <c r="AX184" s="15" t="s">
        <v>81</v>
      </c>
      <c r="AY184" s="283" t="s">
        <v>191</v>
      </c>
    </row>
    <row r="185" s="2" customFormat="1" ht="21.75" customHeight="1">
      <c r="A185" s="39"/>
      <c r="B185" s="40"/>
      <c r="C185" s="236" t="s">
        <v>272</v>
      </c>
      <c r="D185" s="236" t="s">
        <v>194</v>
      </c>
      <c r="E185" s="237" t="s">
        <v>3311</v>
      </c>
      <c r="F185" s="238" t="s">
        <v>895</v>
      </c>
      <c r="G185" s="239" t="s">
        <v>215</v>
      </c>
      <c r="H185" s="240">
        <v>11.5</v>
      </c>
      <c r="I185" s="241"/>
      <c r="J185" s="240">
        <f>ROUND(I185*H185,2)</f>
        <v>0</v>
      </c>
      <c r="K185" s="238" t="s">
        <v>1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198</v>
      </c>
      <c r="AT185" s="246" t="s">
        <v>194</v>
      </c>
      <c r="AU185" s="246" t="s">
        <v>83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198</v>
      </c>
      <c r="BM185" s="246" t="s">
        <v>3792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895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83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3793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83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3" customFormat="1">
      <c r="A188" s="13"/>
      <c r="B188" s="252"/>
      <c r="C188" s="253"/>
      <c r="D188" s="248" t="s">
        <v>201</v>
      </c>
      <c r="E188" s="254" t="s">
        <v>1</v>
      </c>
      <c r="F188" s="255" t="s">
        <v>3794</v>
      </c>
      <c r="G188" s="253"/>
      <c r="H188" s="254" t="s">
        <v>1</v>
      </c>
      <c r="I188" s="256"/>
      <c r="J188" s="253"/>
      <c r="K188" s="253"/>
      <c r="L188" s="257"/>
      <c r="M188" s="258"/>
      <c r="N188" s="259"/>
      <c r="O188" s="259"/>
      <c r="P188" s="259"/>
      <c r="Q188" s="259"/>
      <c r="R188" s="259"/>
      <c r="S188" s="259"/>
      <c r="T188" s="26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1" t="s">
        <v>201</v>
      </c>
      <c r="AU188" s="261" t="s">
        <v>83</v>
      </c>
      <c r="AV188" s="13" t="s">
        <v>81</v>
      </c>
      <c r="AW188" s="13" t="s">
        <v>30</v>
      </c>
      <c r="AX188" s="13" t="s">
        <v>73</v>
      </c>
      <c r="AY188" s="261" t="s">
        <v>191</v>
      </c>
    </row>
    <row r="189" s="14" customFormat="1">
      <c r="A189" s="14"/>
      <c r="B189" s="262"/>
      <c r="C189" s="263"/>
      <c r="D189" s="248" t="s">
        <v>201</v>
      </c>
      <c r="E189" s="264" t="s">
        <v>1</v>
      </c>
      <c r="F189" s="265" t="s">
        <v>3795</v>
      </c>
      <c r="G189" s="263"/>
      <c r="H189" s="266">
        <v>0.78000000000000003</v>
      </c>
      <c r="I189" s="267"/>
      <c r="J189" s="263"/>
      <c r="K189" s="263"/>
      <c r="L189" s="268"/>
      <c r="M189" s="269"/>
      <c r="N189" s="270"/>
      <c r="O189" s="270"/>
      <c r="P189" s="270"/>
      <c r="Q189" s="270"/>
      <c r="R189" s="270"/>
      <c r="S189" s="270"/>
      <c r="T189" s="27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2" t="s">
        <v>201</v>
      </c>
      <c r="AU189" s="272" t="s">
        <v>83</v>
      </c>
      <c r="AV189" s="14" t="s">
        <v>83</v>
      </c>
      <c r="AW189" s="14" t="s">
        <v>30</v>
      </c>
      <c r="AX189" s="14" t="s">
        <v>73</v>
      </c>
      <c r="AY189" s="272" t="s">
        <v>191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3796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4" customFormat="1">
      <c r="A191" s="14"/>
      <c r="B191" s="262"/>
      <c r="C191" s="263"/>
      <c r="D191" s="248" t="s">
        <v>201</v>
      </c>
      <c r="E191" s="264" t="s">
        <v>1</v>
      </c>
      <c r="F191" s="265" t="s">
        <v>3797</v>
      </c>
      <c r="G191" s="263"/>
      <c r="H191" s="266">
        <v>1.1200000000000001</v>
      </c>
      <c r="I191" s="267"/>
      <c r="J191" s="263"/>
      <c r="K191" s="263"/>
      <c r="L191" s="268"/>
      <c r="M191" s="269"/>
      <c r="N191" s="270"/>
      <c r="O191" s="270"/>
      <c r="P191" s="270"/>
      <c r="Q191" s="270"/>
      <c r="R191" s="270"/>
      <c r="S191" s="270"/>
      <c r="T191" s="27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2" t="s">
        <v>201</v>
      </c>
      <c r="AU191" s="272" t="s">
        <v>83</v>
      </c>
      <c r="AV191" s="14" t="s">
        <v>83</v>
      </c>
      <c r="AW191" s="14" t="s">
        <v>30</v>
      </c>
      <c r="AX191" s="14" t="s">
        <v>73</v>
      </c>
      <c r="AY191" s="272" t="s">
        <v>191</v>
      </c>
    </row>
    <row r="192" s="13" customFormat="1">
      <c r="A192" s="13"/>
      <c r="B192" s="252"/>
      <c r="C192" s="253"/>
      <c r="D192" s="248" t="s">
        <v>201</v>
      </c>
      <c r="E192" s="254" t="s">
        <v>1</v>
      </c>
      <c r="F192" s="255" t="s">
        <v>3798</v>
      </c>
      <c r="G192" s="253"/>
      <c r="H192" s="254" t="s">
        <v>1</v>
      </c>
      <c r="I192" s="256"/>
      <c r="J192" s="253"/>
      <c r="K192" s="253"/>
      <c r="L192" s="257"/>
      <c r="M192" s="258"/>
      <c r="N192" s="259"/>
      <c r="O192" s="259"/>
      <c r="P192" s="259"/>
      <c r="Q192" s="259"/>
      <c r="R192" s="259"/>
      <c r="S192" s="259"/>
      <c r="T192" s="26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1" t="s">
        <v>201</v>
      </c>
      <c r="AU192" s="261" t="s">
        <v>83</v>
      </c>
      <c r="AV192" s="13" t="s">
        <v>81</v>
      </c>
      <c r="AW192" s="13" t="s">
        <v>30</v>
      </c>
      <c r="AX192" s="13" t="s">
        <v>73</v>
      </c>
      <c r="AY192" s="261" t="s">
        <v>191</v>
      </c>
    </row>
    <row r="193" s="14" customFormat="1">
      <c r="A193" s="14"/>
      <c r="B193" s="262"/>
      <c r="C193" s="263"/>
      <c r="D193" s="248" t="s">
        <v>201</v>
      </c>
      <c r="E193" s="264" t="s">
        <v>1</v>
      </c>
      <c r="F193" s="265" t="s">
        <v>3799</v>
      </c>
      <c r="G193" s="263"/>
      <c r="H193" s="266">
        <v>9.5999999999999996</v>
      </c>
      <c r="I193" s="267"/>
      <c r="J193" s="263"/>
      <c r="K193" s="263"/>
      <c r="L193" s="268"/>
      <c r="M193" s="269"/>
      <c r="N193" s="270"/>
      <c r="O193" s="270"/>
      <c r="P193" s="270"/>
      <c r="Q193" s="270"/>
      <c r="R193" s="270"/>
      <c r="S193" s="270"/>
      <c r="T193" s="27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2" t="s">
        <v>201</v>
      </c>
      <c r="AU193" s="272" t="s">
        <v>83</v>
      </c>
      <c r="AV193" s="14" t="s">
        <v>83</v>
      </c>
      <c r="AW193" s="14" t="s">
        <v>30</v>
      </c>
      <c r="AX193" s="14" t="s">
        <v>73</v>
      </c>
      <c r="AY193" s="272" t="s">
        <v>191</v>
      </c>
    </row>
    <row r="194" s="15" customFormat="1">
      <c r="A194" s="15"/>
      <c r="B194" s="273"/>
      <c r="C194" s="274"/>
      <c r="D194" s="248" t="s">
        <v>201</v>
      </c>
      <c r="E194" s="275" t="s">
        <v>1</v>
      </c>
      <c r="F194" s="276" t="s">
        <v>205</v>
      </c>
      <c r="G194" s="274"/>
      <c r="H194" s="277">
        <v>11.5</v>
      </c>
      <c r="I194" s="278"/>
      <c r="J194" s="274"/>
      <c r="K194" s="274"/>
      <c r="L194" s="279"/>
      <c r="M194" s="280"/>
      <c r="N194" s="281"/>
      <c r="O194" s="281"/>
      <c r="P194" s="281"/>
      <c r="Q194" s="281"/>
      <c r="R194" s="281"/>
      <c r="S194" s="281"/>
      <c r="T194" s="28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83" t="s">
        <v>201</v>
      </c>
      <c r="AU194" s="283" t="s">
        <v>83</v>
      </c>
      <c r="AV194" s="15" t="s">
        <v>198</v>
      </c>
      <c r="AW194" s="15" t="s">
        <v>30</v>
      </c>
      <c r="AX194" s="15" t="s">
        <v>81</v>
      </c>
      <c r="AY194" s="283" t="s">
        <v>191</v>
      </c>
    </row>
    <row r="195" s="2" customFormat="1" ht="21.75" customHeight="1">
      <c r="A195" s="39"/>
      <c r="B195" s="40"/>
      <c r="C195" s="236" t="s">
        <v>280</v>
      </c>
      <c r="D195" s="236" t="s">
        <v>194</v>
      </c>
      <c r="E195" s="237" t="s">
        <v>2840</v>
      </c>
      <c r="F195" s="238" t="s">
        <v>286</v>
      </c>
      <c r="G195" s="239" t="s">
        <v>215</v>
      </c>
      <c r="H195" s="240">
        <v>0.78000000000000003</v>
      </c>
      <c r="I195" s="241"/>
      <c r="J195" s="240">
        <f>ROUND(I195*H195,2)</f>
        <v>0</v>
      </c>
      <c r="K195" s="238" t="s">
        <v>1</v>
      </c>
      <c r="L195" s="45"/>
      <c r="M195" s="242" t="s">
        <v>1</v>
      </c>
      <c r="N195" s="243" t="s">
        <v>38</v>
      </c>
      <c r="O195" s="92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6" t="s">
        <v>198</v>
      </c>
      <c r="AT195" s="246" t="s">
        <v>194</v>
      </c>
      <c r="AU195" s="246" t="s">
        <v>83</v>
      </c>
      <c r="AY195" s="18" t="s">
        <v>191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8" t="s">
        <v>81</v>
      </c>
      <c r="BK195" s="247">
        <f>ROUND(I195*H195,2)</f>
        <v>0</v>
      </c>
      <c r="BL195" s="18" t="s">
        <v>198</v>
      </c>
      <c r="BM195" s="246" t="s">
        <v>3800</v>
      </c>
    </row>
    <row r="196" s="2" customFormat="1">
      <c r="A196" s="39"/>
      <c r="B196" s="40"/>
      <c r="C196" s="41"/>
      <c r="D196" s="248" t="s">
        <v>200</v>
      </c>
      <c r="E196" s="41"/>
      <c r="F196" s="249" t="s">
        <v>286</v>
      </c>
      <c r="G196" s="41"/>
      <c r="H196" s="41"/>
      <c r="I196" s="145"/>
      <c r="J196" s="41"/>
      <c r="K196" s="41"/>
      <c r="L196" s="45"/>
      <c r="M196" s="250"/>
      <c r="N196" s="251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200</v>
      </c>
      <c r="AU196" s="18" t="s">
        <v>83</v>
      </c>
    </row>
    <row r="197" s="13" customFormat="1">
      <c r="A197" s="13"/>
      <c r="B197" s="252"/>
      <c r="C197" s="253"/>
      <c r="D197" s="248" t="s">
        <v>201</v>
      </c>
      <c r="E197" s="254" t="s">
        <v>1</v>
      </c>
      <c r="F197" s="255" t="s">
        <v>3801</v>
      </c>
      <c r="G197" s="253"/>
      <c r="H197" s="254" t="s">
        <v>1</v>
      </c>
      <c r="I197" s="256"/>
      <c r="J197" s="253"/>
      <c r="K197" s="253"/>
      <c r="L197" s="257"/>
      <c r="M197" s="258"/>
      <c r="N197" s="259"/>
      <c r="O197" s="259"/>
      <c r="P197" s="259"/>
      <c r="Q197" s="259"/>
      <c r="R197" s="259"/>
      <c r="S197" s="259"/>
      <c r="T197" s="26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1" t="s">
        <v>201</v>
      </c>
      <c r="AU197" s="261" t="s">
        <v>83</v>
      </c>
      <c r="AV197" s="13" t="s">
        <v>81</v>
      </c>
      <c r="AW197" s="13" t="s">
        <v>30</v>
      </c>
      <c r="AX197" s="13" t="s">
        <v>73</v>
      </c>
      <c r="AY197" s="261" t="s">
        <v>191</v>
      </c>
    </row>
    <row r="198" s="13" customFormat="1">
      <c r="A198" s="13"/>
      <c r="B198" s="252"/>
      <c r="C198" s="253"/>
      <c r="D198" s="248" t="s">
        <v>201</v>
      </c>
      <c r="E198" s="254" t="s">
        <v>1</v>
      </c>
      <c r="F198" s="255" t="s">
        <v>3802</v>
      </c>
      <c r="G198" s="253"/>
      <c r="H198" s="254" t="s">
        <v>1</v>
      </c>
      <c r="I198" s="256"/>
      <c r="J198" s="253"/>
      <c r="K198" s="253"/>
      <c r="L198" s="257"/>
      <c r="M198" s="258"/>
      <c r="N198" s="259"/>
      <c r="O198" s="259"/>
      <c r="P198" s="259"/>
      <c r="Q198" s="259"/>
      <c r="R198" s="259"/>
      <c r="S198" s="259"/>
      <c r="T198" s="26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1" t="s">
        <v>201</v>
      </c>
      <c r="AU198" s="261" t="s">
        <v>83</v>
      </c>
      <c r="AV198" s="13" t="s">
        <v>81</v>
      </c>
      <c r="AW198" s="13" t="s">
        <v>30</v>
      </c>
      <c r="AX198" s="13" t="s">
        <v>73</v>
      </c>
      <c r="AY198" s="261" t="s">
        <v>191</v>
      </c>
    </row>
    <row r="199" s="14" customFormat="1">
      <c r="A199" s="14"/>
      <c r="B199" s="262"/>
      <c r="C199" s="263"/>
      <c r="D199" s="248" t="s">
        <v>201</v>
      </c>
      <c r="E199" s="264" t="s">
        <v>1</v>
      </c>
      <c r="F199" s="265" t="s">
        <v>3795</v>
      </c>
      <c r="G199" s="263"/>
      <c r="H199" s="266">
        <v>0.78000000000000003</v>
      </c>
      <c r="I199" s="267"/>
      <c r="J199" s="263"/>
      <c r="K199" s="263"/>
      <c r="L199" s="268"/>
      <c r="M199" s="269"/>
      <c r="N199" s="270"/>
      <c r="O199" s="270"/>
      <c r="P199" s="270"/>
      <c r="Q199" s="270"/>
      <c r="R199" s="270"/>
      <c r="S199" s="270"/>
      <c r="T199" s="27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2" t="s">
        <v>201</v>
      </c>
      <c r="AU199" s="272" t="s">
        <v>83</v>
      </c>
      <c r="AV199" s="14" t="s">
        <v>83</v>
      </c>
      <c r="AW199" s="14" t="s">
        <v>30</v>
      </c>
      <c r="AX199" s="14" t="s">
        <v>73</v>
      </c>
      <c r="AY199" s="272" t="s">
        <v>191</v>
      </c>
    </row>
    <row r="200" s="15" customFormat="1">
      <c r="A200" s="15"/>
      <c r="B200" s="273"/>
      <c r="C200" s="274"/>
      <c r="D200" s="248" t="s">
        <v>201</v>
      </c>
      <c r="E200" s="275" t="s">
        <v>1</v>
      </c>
      <c r="F200" s="276" t="s">
        <v>205</v>
      </c>
      <c r="G200" s="274"/>
      <c r="H200" s="277">
        <v>0.78000000000000003</v>
      </c>
      <c r="I200" s="278"/>
      <c r="J200" s="274"/>
      <c r="K200" s="274"/>
      <c r="L200" s="279"/>
      <c r="M200" s="280"/>
      <c r="N200" s="281"/>
      <c r="O200" s="281"/>
      <c r="P200" s="281"/>
      <c r="Q200" s="281"/>
      <c r="R200" s="281"/>
      <c r="S200" s="281"/>
      <c r="T200" s="282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83" t="s">
        <v>201</v>
      </c>
      <c r="AU200" s="283" t="s">
        <v>83</v>
      </c>
      <c r="AV200" s="15" t="s">
        <v>198</v>
      </c>
      <c r="AW200" s="15" t="s">
        <v>30</v>
      </c>
      <c r="AX200" s="15" t="s">
        <v>81</v>
      </c>
      <c r="AY200" s="283" t="s">
        <v>191</v>
      </c>
    </row>
    <row r="201" s="2" customFormat="1" ht="16.5" customHeight="1">
      <c r="A201" s="39"/>
      <c r="B201" s="40"/>
      <c r="C201" s="236" t="s">
        <v>192</v>
      </c>
      <c r="D201" s="236" t="s">
        <v>194</v>
      </c>
      <c r="E201" s="237" t="s">
        <v>292</v>
      </c>
      <c r="F201" s="238" t="s">
        <v>293</v>
      </c>
      <c r="G201" s="239" t="s">
        <v>197</v>
      </c>
      <c r="H201" s="240">
        <v>62.799999999999997</v>
      </c>
      <c r="I201" s="241"/>
      <c r="J201" s="240">
        <f>ROUND(I201*H201,2)</f>
        <v>0</v>
      </c>
      <c r="K201" s="238" t="s">
        <v>1</v>
      </c>
      <c r="L201" s="45"/>
      <c r="M201" s="242" t="s">
        <v>1</v>
      </c>
      <c r="N201" s="243" t="s">
        <v>38</v>
      </c>
      <c r="O201" s="92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6" t="s">
        <v>198</v>
      </c>
      <c r="AT201" s="246" t="s">
        <v>194</v>
      </c>
      <c r="AU201" s="246" t="s">
        <v>83</v>
      </c>
      <c r="AY201" s="18" t="s">
        <v>191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18" t="s">
        <v>81</v>
      </c>
      <c r="BK201" s="247">
        <f>ROUND(I201*H201,2)</f>
        <v>0</v>
      </c>
      <c r="BL201" s="18" t="s">
        <v>198</v>
      </c>
      <c r="BM201" s="246" t="s">
        <v>3803</v>
      </c>
    </row>
    <row r="202" s="2" customFormat="1">
      <c r="A202" s="39"/>
      <c r="B202" s="40"/>
      <c r="C202" s="41"/>
      <c r="D202" s="248" t="s">
        <v>200</v>
      </c>
      <c r="E202" s="41"/>
      <c r="F202" s="249" t="s">
        <v>293</v>
      </c>
      <c r="G202" s="41"/>
      <c r="H202" s="41"/>
      <c r="I202" s="145"/>
      <c r="J202" s="41"/>
      <c r="K202" s="41"/>
      <c r="L202" s="45"/>
      <c r="M202" s="250"/>
      <c r="N202" s="251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200</v>
      </c>
      <c r="AU202" s="18" t="s">
        <v>83</v>
      </c>
    </row>
    <row r="203" s="13" customFormat="1">
      <c r="A203" s="13"/>
      <c r="B203" s="252"/>
      <c r="C203" s="253"/>
      <c r="D203" s="248" t="s">
        <v>201</v>
      </c>
      <c r="E203" s="254" t="s">
        <v>1</v>
      </c>
      <c r="F203" s="255" t="s">
        <v>3804</v>
      </c>
      <c r="G203" s="253"/>
      <c r="H203" s="254" t="s">
        <v>1</v>
      </c>
      <c r="I203" s="256"/>
      <c r="J203" s="253"/>
      <c r="K203" s="253"/>
      <c r="L203" s="257"/>
      <c r="M203" s="258"/>
      <c r="N203" s="259"/>
      <c r="O203" s="259"/>
      <c r="P203" s="259"/>
      <c r="Q203" s="259"/>
      <c r="R203" s="259"/>
      <c r="S203" s="259"/>
      <c r="T203" s="26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1" t="s">
        <v>201</v>
      </c>
      <c r="AU203" s="261" t="s">
        <v>83</v>
      </c>
      <c r="AV203" s="13" t="s">
        <v>81</v>
      </c>
      <c r="AW203" s="13" t="s">
        <v>30</v>
      </c>
      <c r="AX203" s="13" t="s">
        <v>73</v>
      </c>
      <c r="AY203" s="261" t="s">
        <v>191</v>
      </c>
    </row>
    <row r="204" s="14" customFormat="1">
      <c r="A204" s="14"/>
      <c r="B204" s="262"/>
      <c r="C204" s="263"/>
      <c r="D204" s="248" t="s">
        <v>201</v>
      </c>
      <c r="E204" s="264" t="s">
        <v>1</v>
      </c>
      <c r="F204" s="265" t="s">
        <v>3805</v>
      </c>
      <c r="G204" s="263"/>
      <c r="H204" s="266">
        <v>19.399999999999999</v>
      </c>
      <c r="I204" s="267"/>
      <c r="J204" s="263"/>
      <c r="K204" s="263"/>
      <c r="L204" s="268"/>
      <c r="M204" s="269"/>
      <c r="N204" s="270"/>
      <c r="O204" s="270"/>
      <c r="P204" s="270"/>
      <c r="Q204" s="270"/>
      <c r="R204" s="270"/>
      <c r="S204" s="270"/>
      <c r="T204" s="27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2" t="s">
        <v>201</v>
      </c>
      <c r="AU204" s="272" t="s">
        <v>83</v>
      </c>
      <c r="AV204" s="14" t="s">
        <v>83</v>
      </c>
      <c r="AW204" s="14" t="s">
        <v>30</v>
      </c>
      <c r="AX204" s="14" t="s">
        <v>73</v>
      </c>
      <c r="AY204" s="272" t="s">
        <v>191</v>
      </c>
    </row>
    <row r="205" s="13" customFormat="1">
      <c r="A205" s="13"/>
      <c r="B205" s="252"/>
      <c r="C205" s="253"/>
      <c r="D205" s="248" t="s">
        <v>201</v>
      </c>
      <c r="E205" s="254" t="s">
        <v>1</v>
      </c>
      <c r="F205" s="255" t="s">
        <v>3806</v>
      </c>
      <c r="G205" s="253"/>
      <c r="H205" s="254" t="s">
        <v>1</v>
      </c>
      <c r="I205" s="256"/>
      <c r="J205" s="253"/>
      <c r="K205" s="253"/>
      <c r="L205" s="257"/>
      <c r="M205" s="258"/>
      <c r="N205" s="259"/>
      <c r="O205" s="259"/>
      <c r="P205" s="259"/>
      <c r="Q205" s="259"/>
      <c r="R205" s="259"/>
      <c r="S205" s="259"/>
      <c r="T205" s="26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1" t="s">
        <v>201</v>
      </c>
      <c r="AU205" s="261" t="s">
        <v>83</v>
      </c>
      <c r="AV205" s="13" t="s">
        <v>81</v>
      </c>
      <c r="AW205" s="13" t="s">
        <v>30</v>
      </c>
      <c r="AX205" s="13" t="s">
        <v>73</v>
      </c>
      <c r="AY205" s="261" t="s">
        <v>191</v>
      </c>
    </row>
    <row r="206" s="14" customFormat="1">
      <c r="A206" s="14"/>
      <c r="B206" s="262"/>
      <c r="C206" s="263"/>
      <c r="D206" s="248" t="s">
        <v>201</v>
      </c>
      <c r="E206" s="264" t="s">
        <v>1</v>
      </c>
      <c r="F206" s="265" t="s">
        <v>3807</v>
      </c>
      <c r="G206" s="263"/>
      <c r="H206" s="266">
        <v>43.399999999999999</v>
      </c>
      <c r="I206" s="267"/>
      <c r="J206" s="263"/>
      <c r="K206" s="263"/>
      <c r="L206" s="268"/>
      <c r="M206" s="269"/>
      <c r="N206" s="270"/>
      <c r="O206" s="270"/>
      <c r="P206" s="270"/>
      <c r="Q206" s="270"/>
      <c r="R206" s="270"/>
      <c r="S206" s="270"/>
      <c r="T206" s="27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2" t="s">
        <v>201</v>
      </c>
      <c r="AU206" s="272" t="s">
        <v>83</v>
      </c>
      <c r="AV206" s="14" t="s">
        <v>83</v>
      </c>
      <c r="AW206" s="14" t="s">
        <v>30</v>
      </c>
      <c r="AX206" s="14" t="s">
        <v>73</v>
      </c>
      <c r="AY206" s="272" t="s">
        <v>191</v>
      </c>
    </row>
    <row r="207" s="15" customFormat="1">
      <c r="A207" s="15"/>
      <c r="B207" s="273"/>
      <c r="C207" s="274"/>
      <c r="D207" s="248" t="s">
        <v>201</v>
      </c>
      <c r="E207" s="275" t="s">
        <v>1</v>
      </c>
      <c r="F207" s="276" t="s">
        <v>205</v>
      </c>
      <c r="G207" s="274"/>
      <c r="H207" s="277">
        <v>62.799999999999997</v>
      </c>
      <c r="I207" s="278"/>
      <c r="J207" s="274"/>
      <c r="K207" s="274"/>
      <c r="L207" s="279"/>
      <c r="M207" s="280"/>
      <c r="N207" s="281"/>
      <c r="O207" s="281"/>
      <c r="P207" s="281"/>
      <c r="Q207" s="281"/>
      <c r="R207" s="281"/>
      <c r="S207" s="281"/>
      <c r="T207" s="28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83" t="s">
        <v>201</v>
      </c>
      <c r="AU207" s="283" t="s">
        <v>83</v>
      </c>
      <c r="AV207" s="15" t="s">
        <v>198</v>
      </c>
      <c r="AW207" s="15" t="s">
        <v>30</v>
      </c>
      <c r="AX207" s="15" t="s">
        <v>81</v>
      </c>
      <c r="AY207" s="283" t="s">
        <v>191</v>
      </c>
    </row>
    <row r="208" s="2" customFormat="1" ht="16.5" customHeight="1">
      <c r="A208" s="39"/>
      <c r="B208" s="40"/>
      <c r="C208" s="236" t="s">
        <v>291</v>
      </c>
      <c r="D208" s="236" t="s">
        <v>194</v>
      </c>
      <c r="E208" s="237" t="s">
        <v>3808</v>
      </c>
      <c r="F208" s="238" t="s">
        <v>3809</v>
      </c>
      <c r="G208" s="239" t="s">
        <v>197</v>
      </c>
      <c r="H208" s="240">
        <v>6.21</v>
      </c>
      <c r="I208" s="241"/>
      <c r="J208" s="240">
        <f>ROUND(I208*H208,2)</f>
        <v>0</v>
      </c>
      <c r="K208" s="238" t="s">
        <v>1</v>
      </c>
      <c r="L208" s="45"/>
      <c r="M208" s="242" t="s">
        <v>1</v>
      </c>
      <c r="N208" s="243" t="s">
        <v>38</v>
      </c>
      <c r="O208" s="92"/>
      <c r="P208" s="244">
        <f>O208*H208</f>
        <v>0</v>
      </c>
      <c r="Q208" s="244">
        <v>0.014999999999999999</v>
      </c>
      <c r="R208" s="244">
        <f>Q208*H208</f>
        <v>0.093149999999999997</v>
      </c>
      <c r="S208" s="244">
        <v>0</v>
      </c>
      <c r="T208" s="24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6" t="s">
        <v>198</v>
      </c>
      <c r="AT208" s="246" t="s">
        <v>194</v>
      </c>
      <c r="AU208" s="246" t="s">
        <v>83</v>
      </c>
      <c r="AY208" s="18" t="s">
        <v>191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18" t="s">
        <v>81</v>
      </c>
      <c r="BK208" s="247">
        <f>ROUND(I208*H208,2)</f>
        <v>0</v>
      </c>
      <c r="BL208" s="18" t="s">
        <v>198</v>
      </c>
      <c r="BM208" s="246" t="s">
        <v>3810</v>
      </c>
    </row>
    <row r="209" s="2" customFormat="1">
      <c r="A209" s="39"/>
      <c r="B209" s="40"/>
      <c r="C209" s="41"/>
      <c r="D209" s="248" t="s">
        <v>200</v>
      </c>
      <c r="E209" s="41"/>
      <c r="F209" s="249" t="s">
        <v>3811</v>
      </c>
      <c r="G209" s="41"/>
      <c r="H209" s="41"/>
      <c r="I209" s="145"/>
      <c r="J209" s="41"/>
      <c r="K209" s="41"/>
      <c r="L209" s="45"/>
      <c r="M209" s="250"/>
      <c r="N209" s="251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200</v>
      </c>
      <c r="AU209" s="18" t="s">
        <v>83</v>
      </c>
    </row>
    <row r="210" s="13" customFormat="1">
      <c r="A210" s="13"/>
      <c r="B210" s="252"/>
      <c r="C210" s="253"/>
      <c r="D210" s="248" t="s">
        <v>201</v>
      </c>
      <c r="E210" s="254" t="s">
        <v>1</v>
      </c>
      <c r="F210" s="255" t="s">
        <v>3812</v>
      </c>
      <c r="G210" s="253"/>
      <c r="H210" s="254" t="s">
        <v>1</v>
      </c>
      <c r="I210" s="256"/>
      <c r="J210" s="253"/>
      <c r="K210" s="253"/>
      <c r="L210" s="257"/>
      <c r="M210" s="258"/>
      <c r="N210" s="259"/>
      <c r="O210" s="259"/>
      <c r="P210" s="259"/>
      <c r="Q210" s="259"/>
      <c r="R210" s="259"/>
      <c r="S210" s="259"/>
      <c r="T210" s="26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1" t="s">
        <v>201</v>
      </c>
      <c r="AU210" s="261" t="s">
        <v>83</v>
      </c>
      <c r="AV210" s="13" t="s">
        <v>81</v>
      </c>
      <c r="AW210" s="13" t="s">
        <v>30</v>
      </c>
      <c r="AX210" s="13" t="s">
        <v>73</v>
      </c>
      <c r="AY210" s="261" t="s">
        <v>191</v>
      </c>
    </row>
    <row r="211" s="14" customFormat="1">
      <c r="A211" s="14"/>
      <c r="B211" s="262"/>
      <c r="C211" s="263"/>
      <c r="D211" s="248" t="s">
        <v>201</v>
      </c>
      <c r="E211" s="264" t="s">
        <v>1</v>
      </c>
      <c r="F211" s="265" t="s">
        <v>3813</v>
      </c>
      <c r="G211" s="263"/>
      <c r="H211" s="266">
        <v>6.21</v>
      </c>
      <c r="I211" s="267"/>
      <c r="J211" s="263"/>
      <c r="K211" s="263"/>
      <c r="L211" s="268"/>
      <c r="M211" s="269"/>
      <c r="N211" s="270"/>
      <c r="O211" s="270"/>
      <c r="P211" s="270"/>
      <c r="Q211" s="270"/>
      <c r="R211" s="270"/>
      <c r="S211" s="270"/>
      <c r="T211" s="27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2" t="s">
        <v>201</v>
      </c>
      <c r="AU211" s="272" t="s">
        <v>83</v>
      </c>
      <c r="AV211" s="14" t="s">
        <v>83</v>
      </c>
      <c r="AW211" s="14" t="s">
        <v>30</v>
      </c>
      <c r="AX211" s="14" t="s">
        <v>73</v>
      </c>
      <c r="AY211" s="272" t="s">
        <v>191</v>
      </c>
    </row>
    <row r="212" s="15" customFormat="1">
      <c r="A212" s="15"/>
      <c r="B212" s="273"/>
      <c r="C212" s="274"/>
      <c r="D212" s="248" t="s">
        <v>201</v>
      </c>
      <c r="E212" s="275" t="s">
        <v>1</v>
      </c>
      <c r="F212" s="276" t="s">
        <v>205</v>
      </c>
      <c r="G212" s="274"/>
      <c r="H212" s="277">
        <v>6.21</v>
      </c>
      <c r="I212" s="278"/>
      <c r="J212" s="274"/>
      <c r="K212" s="274"/>
      <c r="L212" s="279"/>
      <c r="M212" s="280"/>
      <c r="N212" s="281"/>
      <c r="O212" s="281"/>
      <c r="P212" s="281"/>
      <c r="Q212" s="281"/>
      <c r="R212" s="281"/>
      <c r="S212" s="281"/>
      <c r="T212" s="28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83" t="s">
        <v>201</v>
      </c>
      <c r="AU212" s="283" t="s">
        <v>83</v>
      </c>
      <c r="AV212" s="15" t="s">
        <v>198</v>
      </c>
      <c r="AW212" s="15" t="s">
        <v>30</v>
      </c>
      <c r="AX212" s="15" t="s">
        <v>81</v>
      </c>
      <c r="AY212" s="283" t="s">
        <v>191</v>
      </c>
    </row>
    <row r="213" s="2" customFormat="1" ht="16.5" customHeight="1">
      <c r="A213" s="39"/>
      <c r="B213" s="40"/>
      <c r="C213" s="236" t="s">
        <v>299</v>
      </c>
      <c r="D213" s="236" t="s">
        <v>194</v>
      </c>
      <c r="E213" s="237" t="s">
        <v>3814</v>
      </c>
      <c r="F213" s="238" t="s">
        <v>3815</v>
      </c>
      <c r="G213" s="239" t="s">
        <v>314</v>
      </c>
      <c r="H213" s="240">
        <v>12</v>
      </c>
      <c r="I213" s="241"/>
      <c r="J213" s="240">
        <f>ROUND(I213*H213,2)</f>
        <v>0</v>
      </c>
      <c r="K213" s="238" t="s">
        <v>275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83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3816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3815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83</v>
      </c>
    </row>
    <row r="215" s="13" customFormat="1">
      <c r="A215" s="13"/>
      <c r="B215" s="252"/>
      <c r="C215" s="253"/>
      <c r="D215" s="248" t="s">
        <v>201</v>
      </c>
      <c r="E215" s="254" t="s">
        <v>1</v>
      </c>
      <c r="F215" s="255" t="s">
        <v>3817</v>
      </c>
      <c r="G215" s="253"/>
      <c r="H215" s="254" t="s">
        <v>1</v>
      </c>
      <c r="I215" s="256"/>
      <c r="J215" s="253"/>
      <c r="K215" s="253"/>
      <c r="L215" s="257"/>
      <c r="M215" s="258"/>
      <c r="N215" s="259"/>
      <c r="O215" s="259"/>
      <c r="P215" s="259"/>
      <c r="Q215" s="259"/>
      <c r="R215" s="259"/>
      <c r="S215" s="259"/>
      <c r="T215" s="26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1" t="s">
        <v>201</v>
      </c>
      <c r="AU215" s="261" t="s">
        <v>83</v>
      </c>
      <c r="AV215" s="13" t="s">
        <v>81</v>
      </c>
      <c r="AW215" s="13" t="s">
        <v>30</v>
      </c>
      <c r="AX215" s="13" t="s">
        <v>73</v>
      </c>
      <c r="AY215" s="261" t="s">
        <v>191</v>
      </c>
    </row>
    <row r="216" s="14" customFormat="1">
      <c r="A216" s="14"/>
      <c r="B216" s="262"/>
      <c r="C216" s="263"/>
      <c r="D216" s="248" t="s">
        <v>201</v>
      </c>
      <c r="E216" s="264" t="s">
        <v>1</v>
      </c>
      <c r="F216" s="265" t="s">
        <v>291</v>
      </c>
      <c r="G216" s="263"/>
      <c r="H216" s="266">
        <v>12</v>
      </c>
      <c r="I216" s="267"/>
      <c r="J216" s="263"/>
      <c r="K216" s="263"/>
      <c r="L216" s="268"/>
      <c r="M216" s="269"/>
      <c r="N216" s="270"/>
      <c r="O216" s="270"/>
      <c r="P216" s="270"/>
      <c r="Q216" s="270"/>
      <c r="R216" s="270"/>
      <c r="S216" s="270"/>
      <c r="T216" s="27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2" t="s">
        <v>201</v>
      </c>
      <c r="AU216" s="272" t="s">
        <v>83</v>
      </c>
      <c r="AV216" s="14" t="s">
        <v>83</v>
      </c>
      <c r="AW216" s="14" t="s">
        <v>30</v>
      </c>
      <c r="AX216" s="14" t="s">
        <v>73</v>
      </c>
      <c r="AY216" s="272" t="s">
        <v>191</v>
      </c>
    </row>
    <row r="217" s="15" customFormat="1">
      <c r="A217" s="15"/>
      <c r="B217" s="273"/>
      <c r="C217" s="274"/>
      <c r="D217" s="248" t="s">
        <v>201</v>
      </c>
      <c r="E217" s="275" t="s">
        <v>1</v>
      </c>
      <c r="F217" s="276" t="s">
        <v>205</v>
      </c>
      <c r="G217" s="274"/>
      <c r="H217" s="277">
        <v>12</v>
      </c>
      <c r="I217" s="278"/>
      <c r="J217" s="274"/>
      <c r="K217" s="274"/>
      <c r="L217" s="279"/>
      <c r="M217" s="280"/>
      <c r="N217" s="281"/>
      <c r="O217" s="281"/>
      <c r="P217" s="281"/>
      <c r="Q217" s="281"/>
      <c r="R217" s="281"/>
      <c r="S217" s="281"/>
      <c r="T217" s="28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3" t="s">
        <v>201</v>
      </c>
      <c r="AU217" s="283" t="s">
        <v>83</v>
      </c>
      <c r="AV217" s="15" t="s">
        <v>198</v>
      </c>
      <c r="AW217" s="15" t="s">
        <v>30</v>
      </c>
      <c r="AX217" s="15" t="s">
        <v>81</v>
      </c>
      <c r="AY217" s="283" t="s">
        <v>191</v>
      </c>
    </row>
    <row r="218" s="2" customFormat="1" ht="16.5" customHeight="1">
      <c r="A218" s="39"/>
      <c r="B218" s="40"/>
      <c r="C218" s="236" t="s">
        <v>305</v>
      </c>
      <c r="D218" s="236" t="s">
        <v>194</v>
      </c>
      <c r="E218" s="237" t="s">
        <v>3818</v>
      </c>
      <c r="F218" s="238" t="s">
        <v>3819</v>
      </c>
      <c r="G218" s="239" t="s">
        <v>314</v>
      </c>
      <c r="H218" s="240">
        <v>12</v>
      </c>
      <c r="I218" s="241"/>
      <c r="J218" s="240">
        <f>ROUND(I218*H218,2)</f>
        <v>0</v>
      </c>
      <c r="K218" s="238" t="s">
        <v>275</v>
      </c>
      <c r="L218" s="45"/>
      <c r="M218" s="242" t="s">
        <v>1</v>
      </c>
      <c r="N218" s="243" t="s">
        <v>38</v>
      </c>
      <c r="O218" s="92"/>
      <c r="P218" s="244">
        <f>O218*H218</f>
        <v>0</v>
      </c>
      <c r="Q218" s="244">
        <v>0</v>
      </c>
      <c r="R218" s="244">
        <f>Q218*H218</f>
        <v>0</v>
      </c>
      <c r="S218" s="244">
        <v>0</v>
      </c>
      <c r="T218" s="24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6" t="s">
        <v>198</v>
      </c>
      <c r="AT218" s="246" t="s">
        <v>194</v>
      </c>
      <c r="AU218" s="246" t="s">
        <v>83</v>
      </c>
      <c r="AY218" s="18" t="s">
        <v>191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18" t="s">
        <v>81</v>
      </c>
      <c r="BK218" s="247">
        <f>ROUND(I218*H218,2)</f>
        <v>0</v>
      </c>
      <c r="BL218" s="18" t="s">
        <v>198</v>
      </c>
      <c r="BM218" s="246" t="s">
        <v>3820</v>
      </c>
    </row>
    <row r="219" s="2" customFormat="1">
      <c r="A219" s="39"/>
      <c r="B219" s="40"/>
      <c r="C219" s="41"/>
      <c r="D219" s="248" t="s">
        <v>200</v>
      </c>
      <c r="E219" s="41"/>
      <c r="F219" s="249" t="s">
        <v>3819</v>
      </c>
      <c r="G219" s="41"/>
      <c r="H219" s="41"/>
      <c r="I219" s="145"/>
      <c r="J219" s="41"/>
      <c r="K219" s="41"/>
      <c r="L219" s="45"/>
      <c r="M219" s="250"/>
      <c r="N219" s="251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200</v>
      </c>
      <c r="AU219" s="18" t="s">
        <v>83</v>
      </c>
    </row>
    <row r="220" s="13" customFormat="1">
      <c r="A220" s="13"/>
      <c r="B220" s="252"/>
      <c r="C220" s="253"/>
      <c r="D220" s="248" t="s">
        <v>201</v>
      </c>
      <c r="E220" s="254" t="s">
        <v>1</v>
      </c>
      <c r="F220" s="255" t="s">
        <v>3821</v>
      </c>
      <c r="G220" s="253"/>
      <c r="H220" s="254" t="s">
        <v>1</v>
      </c>
      <c r="I220" s="256"/>
      <c r="J220" s="253"/>
      <c r="K220" s="253"/>
      <c r="L220" s="257"/>
      <c r="M220" s="258"/>
      <c r="N220" s="259"/>
      <c r="O220" s="259"/>
      <c r="P220" s="259"/>
      <c r="Q220" s="259"/>
      <c r="R220" s="259"/>
      <c r="S220" s="259"/>
      <c r="T220" s="26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1" t="s">
        <v>201</v>
      </c>
      <c r="AU220" s="261" t="s">
        <v>83</v>
      </c>
      <c r="AV220" s="13" t="s">
        <v>81</v>
      </c>
      <c r="AW220" s="13" t="s">
        <v>30</v>
      </c>
      <c r="AX220" s="13" t="s">
        <v>73</v>
      </c>
      <c r="AY220" s="261" t="s">
        <v>191</v>
      </c>
    </row>
    <row r="221" s="13" customFormat="1">
      <c r="A221" s="13"/>
      <c r="B221" s="252"/>
      <c r="C221" s="253"/>
      <c r="D221" s="248" t="s">
        <v>201</v>
      </c>
      <c r="E221" s="254" t="s">
        <v>1</v>
      </c>
      <c r="F221" s="255" t="s">
        <v>3822</v>
      </c>
      <c r="G221" s="253"/>
      <c r="H221" s="254" t="s">
        <v>1</v>
      </c>
      <c r="I221" s="256"/>
      <c r="J221" s="253"/>
      <c r="K221" s="253"/>
      <c r="L221" s="257"/>
      <c r="M221" s="258"/>
      <c r="N221" s="259"/>
      <c r="O221" s="259"/>
      <c r="P221" s="259"/>
      <c r="Q221" s="259"/>
      <c r="R221" s="259"/>
      <c r="S221" s="259"/>
      <c r="T221" s="26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1" t="s">
        <v>201</v>
      </c>
      <c r="AU221" s="261" t="s">
        <v>83</v>
      </c>
      <c r="AV221" s="13" t="s">
        <v>81</v>
      </c>
      <c r="AW221" s="13" t="s">
        <v>30</v>
      </c>
      <c r="AX221" s="13" t="s">
        <v>73</v>
      </c>
      <c r="AY221" s="261" t="s">
        <v>191</v>
      </c>
    </row>
    <row r="222" s="14" customFormat="1">
      <c r="A222" s="14"/>
      <c r="B222" s="262"/>
      <c r="C222" s="263"/>
      <c r="D222" s="248" t="s">
        <v>201</v>
      </c>
      <c r="E222" s="264" t="s">
        <v>1</v>
      </c>
      <c r="F222" s="265" t="s">
        <v>291</v>
      </c>
      <c r="G222" s="263"/>
      <c r="H222" s="266">
        <v>12</v>
      </c>
      <c r="I222" s="267"/>
      <c r="J222" s="263"/>
      <c r="K222" s="263"/>
      <c r="L222" s="268"/>
      <c r="M222" s="269"/>
      <c r="N222" s="270"/>
      <c r="O222" s="270"/>
      <c r="P222" s="270"/>
      <c r="Q222" s="270"/>
      <c r="R222" s="270"/>
      <c r="S222" s="270"/>
      <c r="T222" s="27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2" t="s">
        <v>201</v>
      </c>
      <c r="AU222" s="272" t="s">
        <v>83</v>
      </c>
      <c r="AV222" s="14" t="s">
        <v>83</v>
      </c>
      <c r="AW222" s="14" t="s">
        <v>30</v>
      </c>
      <c r="AX222" s="14" t="s">
        <v>73</v>
      </c>
      <c r="AY222" s="272" t="s">
        <v>191</v>
      </c>
    </row>
    <row r="223" s="15" customFormat="1">
      <c r="A223" s="15"/>
      <c r="B223" s="273"/>
      <c r="C223" s="274"/>
      <c r="D223" s="248" t="s">
        <v>201</v>
      </c>
      <c r="E223" s="275" t="s">
        <v>1</v>
      </c>
      <c r="F223" s="276" t="s">
        <v>205</v>
      </c>
      <c r="G223" s="274"/>
      <c r="H223" s="277">
        <v>12</v>
      </c>
      <c r="I223" s="278"/>
      <c r="J223" s="274"/>
      <c r="K223" s="274"/>
      <c r="L223" s="279"/>
      <c r="M223" s="280"/>
      <c r="N223" s="281"/>
      <c r="O223" s="281"/>
      <c r="P223" s="281"/>
      <c r="Q223" s="281"/>
      <c r="R223" s="281"/>
      <c r="S223" s="281"/>
      <c r="T223" s="28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83" t="s">
        <v>201</v>
      </c>
      <c r="AU223" s="283" t="s">
        <v>83</v>
      </c>
      <c r="AV223" s="15" t="s">
        <v>198</v>
      </c>
      <c r="AW223" s="15" t="s">
        <v>30</v>
      </c>
      <c r="AX223" s="15" t="s">
        <v>81</v>
      </c>
      <c r="AY223" s="283" t="s">
        <v>191</v>
      </c>
    </row>
    <row r="224" s="2" customFormat="1" ht="21.75" customHeight="1">
      <c r="A224" s="39"/>
      <c r="B224" s="40"/>
      <c r="C224" s="236" t="s">
        <v>8</v>
      </c>
      <c r="D224" s="236" t="s">
        <v>194</v>
      </c>
      <c r="E224" s="237" t="s">
        <v>909</v>
      </c>
      <c r="F224" s="238" t="s">
        <v>910</v>
      </c>
      <c r="G224" s="239" t="s">
        <v>349</v>
      </c>
      <c r="H224" s="240">
        <v>14.23</v>
      </c>
      <c r="I224" s="241"/>
      <c r="J224" s="240">
        <f>ROUND(I224*H224,2)</f>
        <v>0</v>
      </c>
      <c r="K224" s="238" t="s">
        <v>275</v>
      </c>
      <c r="L224" s="45"/>
      <c r="M224" s="242" t="s">
        <v>1</v>
      </c>
      <c r="N224" s="243" t="s">
        <v>38</v>
      </c>
      <c r="O224" s="92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6" t="s">
        <v>198</v>
      </c>
      <c r="AT224" s="246" t="s">
        <v>194</v>
      </c>
      <c r="AU224" s="246" t="s">
        <v>83</v>
      </c>
      <c r="AY224" s="18" t="s">
        <v>191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18" t="s">
        <v>81</v>
      </c>
      <c r="BK224" s="247">
        <f>ROUND(I224*H224,2)</f>
        <v>0</v>
      </c>
      <c r="BL224" s="18" t="s">
        <v>198</v>
      </c>
      <c r="BM224" s="246" t="s">
        <v>3823</v>
      </c>
    </row>
    <row r="225" s="2" customFormat="1">
      <c r="A225" s="39"/>
      <c r="B225" s="40"/>
      <c r="C225" s="41"/>
      <c r="D225" s="248" t="s">
        <v>200</v>
      </c>
      <c r="E225" s="41"/>
      <c r="F225" s="249" t="s">
        <v>910</v>
      </c>
      <c r="G225" s="41"/>
      <c r="H225" s="41"/>
      <c r="I225" s="145"/>
      <c r="J225" s="41"/>
      <c r="K225" s="41"/>
      <c r="L225" s="45"/>
      <c r="M225" s="250"/>
      <c r="N225" s="251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200</v>
      </c>
      <c r="AU225" s="18" t="s">
        <v>83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3824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83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4" customFormat="1">
      <c r="A227" s="14"/>
      <c r="B227" s="262"/>
      <c r="C227" s="263"/>
      <c r="D227" s="248" t="s">
        <v>201</v>
      </c>
      <c r="E227" s="264" t="s">
        <v>1</v>
      </c>
      <c r="F227" s="265" t="s">
        <v>3825</v>
      </c>
      <c r="G227" s="263"/>
      <c r="H227" s="266">
        <v>6.9000000000000004</v>
      </c>
      <c r="I227" s="267"/>
      <c r="J227" s="263"/>
      <c r="K227" s="263"/>
      <c r="L227" s="268"/>
      <c r="M227" s="269"/>
      <c r="N227" s="270"/>
      <c r="O227" s="270"/>
      <c r="P227" s="270"/>
      <c r="Q227" s="270"/>
      <c r="R227" s="270"/>
      <c r="S227" s="270"/>
      <c r="T227" s="27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2" t="s">
        <v>201</v>
      </c>
      <c r="AU227" s="272" t="s">
        <v>83</v>
      </c>
      <c r="AV227" s="14" t="s">
        <v>83</v>
      </c>
      <c r="AW227" s="14" t="s">
        <v>30</v>
      </c>
      <c r="AX227" s="14" t="s">
        <v>73</v>
      </c>
      <c r="AY227" s="272" t="s">
        <v>191</v>
      </c>
    </row>
    <row r="228" s="13" customFormat="1">
      <c r="A228" s="13"/>
      <c r="B228" s="252"/>
      <c r="C228" s="253"/>
      <c r="D228" s="248" t="s">
        <v>201</v>
      </c>
      <c r="E228" s="254" t="s">
        <v>1</v>
      </c>
      <c r="F228" s="255" t="s">
        <v>3826</v>
      </c>
      <c r="G228" s="253"/>
      <c r="H228" s="254" t="s">
        <v>1</v>
      </c>
      <c r="I228" s="256"/>
      <c r="J228" s="253"/>
      <c r="K228" s="253"/>
      <c r="L228" s="257"/>
      <c r="M228" s="258"/>
      <c r="N228" s="259"/>
      <c r="O228" s="259"/>
      <c r="P228" s="259"/>
      <c r="Q228" s="259"/>
      <c r="R228" s="259"/>
      <c r="S228" s="259"/>
      <c r="T228" s="26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1" t="s">
        <v>201</v>
      </c>
      <c r="AU228" s="261" t="s">
        <v>83</v>
      </c>
      <c r="AV228" s="13" t="s">
        <v>81</v>
      </c>
      <c r="AW228" s="13" t="s">
        <v>30</v>
      </c>
      <c r="AX228" s="13" t="s">
        <v>73</v>
      </c>
      <c r="AY228" s="261" t="s">
        <v>191</v>
      </c>
    </row>
    <row r="229" s="14" customFormat="1">
      <c r="A229" s="14"/>
      <c r="B229" s="262"/>
      <c r="C229" s="263"/>
      <c r="D229" s="248" t="s">
        <v>201</v>
      </c>
      <c r="E229" s="264" t="s">
        <v>1</v>
      </c>
      <c r="F229" s="265" t="s">
        <v>3827</v>
      </c>
      <c r="G229" s="263"/>
      <c r="H229" s="266">
        <v>6.9000000000000004</v>
      </c>
      <c r="I229" s="267"/>
      <c r="J229" s="263"/>
      <c r="K229" s="263"/>
      <c r="L229" s="268"/>
      <c r="M229" s="269"/>
      <c r="N229" s="270"/>
      <c r="O229" s="270"/>
      <c r="P229" s="270"/>
      <c r="Q229" s="270"/>
      <c r="R229" s="270"/>
      <c r="S229" s="270"/>
      <c r="T229" s="27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2" t="s">
        <v>201</v>
      </c>
      <c r="AU229" s="272" t="s">
        <v>83</v>
      </c>
      <c r="AV229" s="14" t="s">
        <v>83</v>
      </c>
      <c r="AW229" s="14" t="s">
        <v>30</v>
      </c>
      <c r="AX229" s="14" t="s">
        <v>73</v>
      </c>
      <c r="AY229" s="272" t="s">
        <v>191</v>
      </c>
    </row>
    <row r="230" s="13" customFormat="1">
      <c r="A230" s="13"/>
      <c r="B230" s="252"/>
      <c r="C230" s="253"/>
      <c r="D230" s="248" t="s">
        <v>201</v>
      </c>
      <c r="E230" s="254" t="s">
        <v>1</v>
      </c>
      <c r="F230" s="255" t="s">
        <v>3828</v>
      </c>
      <c r="G230" s="253"/>
      <c r="H230" s="254" t="s">
        <v>1</v>
      </c>
      <c r="I230" s="256"/>
      <c r="J230" s="253"/>
      <c r="K230" s="253"/>
      <c r="L230" s="257"/>
      <c r="M230" s="258"/>
      <c r="N230" s="259"/>
      <c r="O230" s="259"/>
      <c r="P230" s="259"/>
      <c r="Q230" s="259"/>
      <c r="R230" s="259"/>
      <c r="S230" s="259"/>
      <c r="T230" s="26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1" t="s">
        <v>201</v>
      </c>
      <c r="AU230" s="261" t="s">
        <v>83</v>
      </c>
      <c r="AV230" s="13" t="s">
        <v>81</v>
      </c>
      <c r="AW230" s="13" t="s">
        <v>30</v>
      </c>
      <c r="AX230" s="13" t="s">
        <v>73</v>
      </c>
      <c r="AY230" s="261" t="s">
        <v>191</v>
      </c>
    </row>
    <row r="231" s="14" customFormat="1">
      <c r="A231" s="14"/>
      <c r="B231" s="262"/>
      <c r="C231" s="263"/>
      <c r="D231" s="248" t="s">
        <v>201</v>
      </c>
      <c r="E231" s="264" t="s">
        <v>1</v>
      </c>
      <c r="F231" s="265" t="s">
        <v>3829</v>
      </c>
      <c r="G231" s="263"/>
      <c r="H231" s="266">
        <v>0.42999999999999999</v>
      </c>
      <c r="I231" s="267"/>
      <c r="J231" s="263"/>
      <c r="K231" s="263"/>
      <c r="L231" s="268"/>
      <c r="M231" s="269"/>
      <c r="N231" s="270"/>
      <c r="O231" s="270"/>
      <c r="P231" s="270"/>
      <c r="Q231" s="270"/>
      <c r="R231" s="270"/>
      <c r="S231" s="270"/>
      <c r="T231" s="27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2" t="s">
        <v>201</v>
      </c>
      <c r="AU231" s="272" t="s">
        <v>83</v>
      </c>
      <c r="AV231" s="14" t="s">
        <v>83</v>
      </c>
      <c r="AW231" s="14" t="s">
        <v>30</v>
      </c>
      <c r="AX231" s="14" t="s">
        <v>73</v>
      </c>
      <c r="AY231" s="272" t="s">
        <v>191</v>
      </c>
    </row>
    <row r="232" s="15" customFormat="1">
      <c r="A232" s="15"/>
      <c r="B232" s="273"/>
      <c r="C232" s="274"/>
      <c r="D232" s="248" t="s">
        <v>201</v>
      </c>
      <c r="E232" s="275" t="s">
        <v>1</v>
      </c>
      <c r="F232" s="276" t="s">
        <v>205</v>
      </c>
      <c r="G232" s="274"/>
      <c r="H232" s="277">
        <v>14.23</v>
      </c>
      <c r="I232" s="278"/>
      <c r="J232" s="274"/>
      <c r="K232" s="274"/>
      <c r="L232" s="279"/>
      <c r="M232" s="280"/>
      <c r="N232" s="281"/>
      <c r="O232" s="281"/>
      <c r="P232" s="281"/>
      <c r="Q232" s="281"/>
      <c r="R232" s="281"/>
      <c r="S232" s="281"/>
      <c r="T232" s="282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83" t="s">
        <v>201</v>
      </c>
      <c r="AU232" s="283" t="s">
        <v>83</v>
      </c>
      <c r="AV232" s="15" t="s">
        <v>198</v>
      </c>
      <c r="AW232" s="15" t="s">
        <v>30</v>
      </c>
      <c r="AX232" s="15" t="s">
        <v>81</v>
      </c>
      <c r="AY232" s="283" t="s">
        <v>191</v>
      </c>
    </row>
    <row r="233" s="2" customFormat="1" ht="21.75" customHeight="1">
      <c r="A233" s="39"/>
      <c r="B233" s="40"/>
      <c r="C233" s="236" t="s">
        <v>320</v>
      </c>
      <c r="D233" s="236" t="s">
        <v>194</v>
      </c>
      <c r="E233" s="237" t="s">
        <v>914</v>
      </c>
      <c r="F233" s="238" t="s">
        <v>716</v>
      </c>
      <c r="G233" s="239" t="s">
        <v>349</v>
      </c>
      <c r="H233" s="240">
        <v>10.92</v>
      </c>
      <c r="I233" s="241"/>
      <c r="J233" s="240">
        <f>ROUND(I233*H233,2)</f>
        <v>0</v>
      </c>
      <c r="K233" s="238" t="s">
        <v>275</v>
      </c>
      <c r="L233" s="45"/>
      <c r="M233" s="242" t="s">
        <v>1</v>
      </c>
      <c r="N233" s="243" t="s">
        <v>38</v>
      </c>
      <c r="O233" s="92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6" t="s">
        <v>198</v>
      </c>
      <c r="AT233" s="246" t="s">
        <v>194</v>
      </c>
      <c r="AU233" s="246" t="s">
        <v>83</v>
      </c>
      <c r="AY233" s="18" t="s">
        <v>191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18" t="s">
        <v>81</v>
      </c>
      <c r="BK233" s="247">
        <f>ROUND(I233*H233,2)</f>
        <v>0</v>
      </c>
      <c r="BL233" s="18" t="s">
        <v>198</v>
      </c>
      <c r="BM233" s="246" t="s">
        <v>3830</v>
      </c>
    </row>
    <row r="234" s="2" customFormat="1">
      <c r="A234" s="39"/>
      <c r="B234" s="40"/>
      <c r="C234" s="41"/>
      <c r="D234" s="248" t="s">
        <v>200</v>
      </c>
      <c r="E234" s="41"/>
      <c r="F234" s="249" t="s">
        <v>716</v>
      </c>
      <c r="G234" s="41"/>
      <c r="H234" s="41"/>
      <c r="I234" s="145"/>
      <c r="J234" s="41"/>
      <c r="K234" s="41"/>
      <c r="L234" s="45"/>
      <c r="M234" s="250"/>
      <c r="N234" s="251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200</v>
      </c>
      <c r="AU234" s="18" t="s">
        <v>83</v>
      </c>
    </row>
    <row r="235" s="13" customFormat="1">
      <c r="A235" s="13"/>
      <c r="B235" s="252"/>
      <c r="C235" s="253"/>
      <c r="D235" s="248" t="s">
        <v>201</v>
      </c>
      <c r="E235" s="254" t="s">
        <v>1</v>
      </c>
      <c r="F235" s="255" t="s">
        <v>3831</v>
      </c>
      <c r="G235" s="253"/>
      <c r="H235" s="254" t="s">
        <v>1</v>
      </c>
      <c r="I235" s="256"/>
      <c r="J235" s="253"/>
      <c r="K235" s="253"/>
      <c r="L235" s="257"/>
      <c r="M235" s="258"/>
      <c r="N235" s="259"/>
      <c r="O235" s="259"/>
      <c r="P235" s="259"/>
      <c r="Q235" s="259"/>
      <c r="R235" s="259"/>
      <c r="S235" s="259"/>
      <c r="T235" s="26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1" t="s">
        <v>201</v>
      </c>
      <c r="AU235" s="261" t="s">
        <v>83</v>
      </c>
      <c r="AV235" s="13" t="s">
        <v>81</v>
      </c>
      <c r="AW235" s="13" t="s">
        <v>30</v>
      </c>
      <c r="AX235" s="13" t="s">
        <v>73</v>
      </c>
      <c r="AY235" s="261" t="s">
        <v>191</v>
      </c>
    </row>
    <row r="236" s="14" customFormat="1">
      <c r="A236" s="14"/>
      <c r="B236" s="262"/>
      <c r="C236" s="263"/>
      <c r="D236" s="248" t="s">
        <v>201</v>
      </c>
      <c r="E236" s="264" t="s">
        <v>1</v>
      </c>
      <c r="F236" s="265" t="s">
        <v>3832</v>
      </c>
      <c r="G236" s="263"/>
      <c r="H236" s="266">
        <v>2.7400000000000002</v>
      </c>
      <c r="I236" s="267"/>
      <c r="J236" s="263"/>
      <c r="K236" s="263"/>
      <c r="L236" s="268"/>
      <c r="M236" s="269"/>
      <c r="N236" s="270"/>
      <c r="O236" s="270"/>
      <c r="P236" s="270"/>
      <c r="Q236" s="270"/>
      <c r="R236" s="270"/>
      <c r="S236" s="270"/>
      <c r="T236" s="27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2" t="s">
        <v>201</v>
      </c>
      <c r="AU236" s="272" t="s">
        <v>83</v>
      </c>
      <c r="AV236" s="14" t="s">
        <v>83</v>
      </c>
      <c r="AW236" s="14" t="s">
        <v>30</v>
      </c>
      <c r="AX236" s="14" t="s">
        <v>73</v>
      </c>
      <c r="AY236" s="272" t="s">
        <v>191</v>
      </c>
    </row>
    <row r="237" s="13" customFormat="1">
      <c r="A237" s="13"/>
      <c r="B237" s="252"/>
      <c r="C237" s="253"/>
      <c r="D237" s="248" t="s">
        <v>201</v>
      </c>
      <c r="E237" s="254" t="s">
        <v>1</v>
      </c>
      <c r="F237" s="255" t="s">
        <v>3833</v>
      </c>
      <c r="G237" s="253"/>
      <c r="H237" s="254" t="s">
        <v>1</v>
      </c>
      <c r="I237" s="256"/>
      <c r="J237" s="253"/>
      <c r="K237" s="253"/>
      <c r="L237" s="257"/>
      <c r="M237" s="258"/>
      <c r="N237" s="259"/>
      <c r="O237" s="259"/>
      <c r="P237" s="259"/>
      <c r="Q237" s="259"/>
      <c r="R237" s="259"/>
      <c r="S237" s="259"/>
      <c r="T237" s="26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1" t="s">
        <v>201</v>
      </c>
      <c r="AU237" s="261" t="s">
        <v>83</v>
      </c>
      <c r="AV237" s="13" t="s">
        <v>81</v>
      </c>
      <c r="AW237" s="13" t="s">
        <v>30</v>
      </c>
      <c r="AX237" s="13" t="s">
        <v>73</v>
      </c>
      <c r="AY237" s="261" t="s">
        <v>191</v>
      </c>
    </row>
    <row r="238" s="14" customFormat="1">
      <c r="A238" s="14"/>
      <c r="B238" s="262"/>
      <c r="C238" s="263"/>
      <c r="D238" s="248" t="s">
        <v>201</v>
      </c>
      <c r="E238" s="264" t="s">
        <v>1</v>
      </c>
      <c r="F238" s="265" t="s">
        <v>3834</v>
      </c>
      <c r="G238" s="263"/>
      <c r="H238" s="266">
        <v>2.5899999999999999</v>
      </c>
      <c r="I238" s="267"/>
      <c r="J238" s="263"/>
      <c r="K238" s="263"/>
      <c r="L238" s="268"/>
      <c r="M238" s="269"/>
      <c r="N238" s="270"/>
      <c r="O238" s="270"/>
      <c r="P238" s="270"/>
      <c r="Q238" s="270"/>
      <c r="R238" s="270"/>
      <c r="S238" s="270"/>
      <c r="T238" s="27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2" t="s">
        <v>201</v>
      </c>
      <c r="AU238" s="272" t="s">
        <v>83</v>
      </c>
      <c r="AV238" s="14" t="s">
        <v>83</v>
      </c>
      <c r="AW238" s="14" t="s">
        <v>30</v>
      </c>
      <c r="AX238" s="14" t="s">
        <v>73</v>
      </c>
      <c r="AY238" s="272" t="s">
        <v>191</v>
      </c>
    </row>
    <row r="239" s="13" customFormat="1">
      <c r="A239" s="13"/>
      <c r="B239" s="252"/>
      <c r="C239" s="253"/>
      <c r="D239" s="248" t="s">
        <v>201</v>
      </c>
      <c r="E239" s="254" t="s">
        <v>1</v>
      </c>
      <c r="F239" s="255" t="s">
        <v>3835</v>
      </c>
      <c r="G239" s="253"/>
      <c r="H239" s="254" t="s">
        <v>1</v>
      </c>
      <c r="I239" s="256"/>
      <c r="J239" s="253"/>
      <c r="K239" s="253"/>
      <c r="L239" s="257"/>
      <c r="M239" s="258"/>
      <c r="N239" s="259"/>
      <c r="O239" s="259"/>
      <c r="P239" s="259"/>
      <c r="Q239" s="259"/>
      <c r="R239" s="259"/>
      <c r="S239" s="259"/>
      <c r="T239" s="26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1" t="s">
        <v>201</v>
      </c>
      <c r="AU239" s="261" t="s">
        <v>83</v>
      </c>
      <c r="AV239" s="13" t="s">
        <v>81</v>
      </c>
      <c r="AW239" s="13" t="s">
        <v>30</v>
      </c>
      <c r="AX239" s="13" t="s">
        <v>73</v>
      </c>
      <c r="AY239" s="261" t="s">
        <v>191</v>
      </c>
    </row>
    <row r="240" s="14" customFormat="1">
      <c r="A240" s="14"/>
      <c r="B240" s="262"/>
      <c r="C240" s="263"/>
      <c r="D240" s="248" t="s">
        <v>201</v>
      </c>
      <c r="E240" s="264" t="s">
        <v>1</v>
      </c>
      <c r="F240" s="265" t="s">
        <v>3836</v>
      </c>
      <c r="G240" s="263"/>
      <c r="H240" s="266">
        <v>5.5899999999999999</v>
      </c>
      <c r="I240" s="267"/>
      <c r="J240" s="263"/>
      <c r="K240" s="263"/>
      <c r="L240" s="268"/>
      <c r="M240" s="269"/>
      <c r="N240" s="270"/>
      <c r="O240" s="270"/>
      <c r="P240" s="270"/>
      <c r="Q240" s="270"/>
      <c r="R240" s="270"/>
      <c r="S240" s="270"/>
      <c r="T240" s="27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72" t="s">
        <v>201</v>
      </c>
      <c r="AU240" s="272" t="s">
        <v>83</v>
      </c>
      <c r="AV240" s="14" t="s">
        <v>83</v>
      </c>
      <c r="AW240" s="14" t="s">
        <v>30</v>
      </c>
      <c r="AX240" s="14" t="s">
        <v>73</v>
      </c>
      <c r="AY240" s="272" t="s">
        <v>191</v>
      </c>
    </row>
    <row r="241" s="15" customFormat="1">
      <c r="A241" s="15"/>
      <c r="B241" s="273"/>
      <c r="C241" s="274"/>
      <c r="D241" s="248" t="s">
        <v>201</v>
      </c>
      <c r="E241" s="275" t="s">
        <v>1</v>
      </c>
      <c r="F241" s="276" t="s">
        <v>205</v>
      </c>
      <c r="G241" s="274"/>
      <c r="H241" s="277">
        <v>10.92</v>
      </c>
      <c r="I241" s="278"/>
      <c r="J241" s="274"/>
      <c r="K241" s="274"/>
      <c r="L241" s="279"/>
      <c r="M241" s="280"/>
      <c r="N241" s="281"/>
      <c r="O241" s="281"/>
      <c r="P241" s="281"/>
      <c r="Q241" s="281"/>
      <c r="R241" s="281"/>
      <c r="S241" s="281"/>
      <c r="T241" s="28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83" t="s">
        <v>201</v>
      </c>
      <c r="AU241" s="283" t="s">
        <v>83</v>
      </c>
      <c r="AV241" s="15" t="s">
        <v>198</v>
      </c>
      <c r="AW241" s="15" t="s">
        <v>30</v>
      </c>
      <c r="AX241" s="15" t="s">
        <v>81</v>
      </c>
      <c r="AY241" s="283" t="s">
        <v>191</v>
      </c>
    </row>
    <row r="242" s="2" customFormat="1" ht="21.75" customHeight="1">
      <c r="A242" s="39"/>
      <c r="B242" s="40"/>
      <c r="C242" s="236" t="s">
        <v>328</v>
      </c>
      <c r="D242" s="236" t="s">
        <v>194</v>
      </c>
      <c r="E242" s="237" t="s">
        <v>722</v>
      </c>
      <c r="F242" s="238" t="s">
        <v>723</v>
      </c>
      <c r="G242" s="239" t="s">
        <v>349</v>
      </c>
      <c r="H242" s="240">
        <v>39.009999999999998</v>
      </c>
      <c r="I242" s="241"/>
      <c r="J242" s="240">
        <f>ROUND(I242*H242,2)</f>
        <v>0</v>
      </c>
      <c r="K242" s="238" t="s">
        <v>275</v>
      </c>
      <c r="L242" s="45"/>
      <c r="M242" s="242" t="s">
        <v>1</v>
      </c>
      <c r="N242" s="243" t="s">
        <v>38</v>
      </c>
      <c r="O242" s="92"/>
      <c r="P242" s="244">
        <f>O242*H242</f>
        <v>0</v>
      </c>
      <c r="Q242" s="244">
        <v>0</v>
      </c>
      <c r="R242" s="244">
        <f>Q242*H242</f>
        <v>0</v>
      </c>
      <c r="S242" s="244">
        <v>0</v>
      </c>
      <c r="T242" s="24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6" t="s">
        <v>198</v>
      </c>
      <c r="AT242" s="246" t="s">
        <v>194</v>
      </c>
      <c r="AU242" s="246" t="s">
        <v>83</v>
      </c>
      <c r="AY242" s="18" t="s">
        <v>191</v>
      </c>
      <c r="BE242" s="247">
        <f>IF(N242="základní",J242,0)</f>
        <v>0</v>
      </c>
      <c r="BF242" s="247">
        <f>IF(N242="snížená",J242,0)</f>
        <v>0</v>
      </c>
      <c r="BG242" s="247">
        <f>IF(N242="zákl. přenesená",J242,0)</f>
        <v>0</v>
      </c>
      <c r="BH242" s="247">
        <f>IF(N242="sníž. přenesená",J242,0)</f>
        <v>0</v>
      </c>
      <c r="BI242" s="247">
        <f>IF(N242="nulová",J242,0)</f>
        <v>0</v>
      </c>
      <c r="BJ242" s="18" t="s">
        <v>81</v>
      </c>
      <c r="BK242" s="247">
        <f>ROUND(I242*H242,2)</f>
        <v>0</v>
      </c>
      <c r="BL242" s="18" t="s">
        <v>198</v>
      </c>
      <c r="BM242" s="246" t="s">
        <v>3837</v>
      </c>
    </row>
    <row r="243" s="2" customFormat="1">
      <c r="A243" s="39"/>
      <c r="B243" s="40"/>
      <c r="C243" s="41"/>
      <c r="D243" s="248" t="s">
        <v>200</v>
      </c>
      <c r="E243" s="41"/>
      <c r="F243" s="249" t="s">
        <v>723</v>
      </c>
      <c r="G243" s="41"/>
      <c r="H243" s="41"/>
      <c r="I243" s="145"/>
      <c r="J243" s="41"/>
      <c r="K243" s="41"/>
      <c r="L243" s="45"/>
      <c r="M243" s="250"/>
      <c r="N243" s="251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200</v>
      </c>
      <c r="AU243" s="18" t="s">
        <v>83</v>
      </c>
    </row>
    <row r="244" s="13" customFormat="1">
      <c r="A244" s="13"/>
      <c r="B244" s="252"/>
      <c r="C244" s="253"/>
      <c r="D244" s="248" t="s">
        <v>201</v>
      </c>
      <c r="E244" s="254" t="s">
        <v>1</v>
      </c>
      <c r="F244" s="255" t="s">
        <v>3838</v>
      </c>
      <c r="G244" s="253"/>
      <c r="H244" s="254" t="s">
        <v>1</v>
      </c>
      <c r="I244" s="256"/>
      <c r="J244" s="253"/>
      <c r="K244" s="253"/>
      <c r="L244" s="257"/>
      <c r="M244" s="258"/>
      <c r="N244" s="259"/>
      <c r="O244" s="259"/>
      <c r="P244" s="259"/>
      <c r="Q244" s="259"/>
      <c r="R244" s="259"/>
      <c r="S244" s="259"/>
      <c r="T244" s="26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1" t="s">
        <v>201</v>
      </c>
      <c r="AU244" s="261" t="s">
        <v>83</v>
      </c>
      <c r="AV244" s="13" t="s">
        <v>81</v>
      </c>
      <c r="AW244" s="13" t="s">
        <v>30</v>
      </c>
      <c r="AX244" s="13" t="s">
        <v>73</v>
      </c>
      <c r="AY244" s="261" t="s">
        <v>191</v>
      </c>
    </row>
    <row r="245" s="14" customFormat="1">
      <c r="A245" s="14"/>
      <c r="B245" s="262"/>
      <c r="C245" s="263"/>
      <c r="D245" s="248" t="s">
        <v>201</v>
      </c>
      <c r="E245" s="264" t="s">
        <v>1</v>
      </c>
      <c r="F245" s="265" t="s">
        <v>3839</v>
      </c>
      <c r="G245" s="263"/>
      <c r="H245" s="266">
        <v>4.5599999999999996</v>
      </c>
      <c r="I245" s="267"/>
      <c r="J245" s="263"/>
      <c r="K245" s="263"/>
      <c r="L245" s="268"/>
      <c r="M245" s="269"/>
      <c r="N245" s="270"/>
      <c r="O245" s="270"/>
      <c r="P245" s="270"/>
      <c r="Q245" s="270"/>
      <c r="R245" s="270"/>
      <c r="S245" s="270"/>
      <c r="T245" s="27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2" t="s">
        <v>201</v>
      </c>
      <c r="AU245" s="272" t="s">
        <v>83</v>
      </c>
      <c r="AV245" s="14" t="s">
        <v>83</v>
      </c>
      <c r="AW245" s="14" t="s">
        <v>30</v>
      </c>
      <c r="AX245" s="14" t="s">
        <v>73</v>
      </c>
      <c r="AY245" s="272" t="s">
        <v>191</v>
      </c>
    </row>
    <row r="246" s="13" customFormat="1">
      <c r="A246" s="13"/>
      <c r="B246" s="252"/>
      <c r="C246" s="253"/>
      <c r="D246" s="248" t="s">
        <v>201</v>
      </c>
      <c r="E246" s="254" t="s">
        <v>1</v>
      </c>
      <c r="F246" s="255" t="s">
        <v>3840</v>
      </c>
      <c r="G246" s="253"/>
      <c r="H246" s="254" t="s">
        <v>1</v>
      </c>
      <c r="I246" s="256"/>
      <c r="J246" s="253"/>
      <c r="K246" s="253"/>
      <c r="L246" s="257"/>
      <c r="M246" s="258"/>
      <c r="N246" s="259"/>
      <c r="O246" s="259"/>
      <c r="P246" s="259"/>
      <c r="Q246" s="259"/>
      <c r="R246" s="259"/>
      <c r="S246" s="259"/>
      <c r="T246" s="26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1" t="s">
        <v>201</v>
      </c>
      <c r="AU246" s="261" t="s">
        <v>83</v>
      </c>
      <c r="AV246" s="13" t="s">
        <v>81</v>
      </c>
      <c r="AW246" s="13" t="s">
        <v>30</v>
      </c>
      <c r="AX246" s="13" t="s">
        <v>73</v>
      </c>
      <c r="AY246" s="261" t="s">
        <v>191</v>
      </c>
    </row>
    <row r="247" s="14" customFormat="1">
      <c r="A247" s="14"/>
      <c r="B247" s="262"/>
      <c r="C247" s="263"/>
      <c r="D247" s="248" t="s">
        <v>201</v>
      </c>
      <c r="E247" s="264" t="s">
        <v>1</v>
      </c>
      <c r="F247" s="265" t="s">
        <v>3841</v>
      </c>
      <c r="G247" s="263"/>
      <c r="H247" s="266">
        <v>3.04</v>
      </c>
      <c r="I247" s="267"/>
      <c r="J247" s="263"/>
      <c r="K247" s="263"/>
      <c r="L247" s="268"/>
      <c r="M247" s="269"/>
      <c r="N247" s="270"/>
      <c r="O247" s="270"/>
      <c r="P247" s="270"/>
      <c r="Q247" s="270"/>
      <c r="R247" s="270"/>
      <c r="S247" s="270"/>
      <c r="T247" s="27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2" t="s">
        <v>201</v>
      </c>
      <c r="AU247" s="272" t="s">
        <v>83</v>
      </c>
      <c r="AV247" s="14" t="s">
        <v>83</v>
      </c>
      <c r="AW247" s="14" t="s">
        <v>30</v>
      </c>
      <c r="AX247" s="14" t="s">
        <v>73</v>
      </c>
      <c r="AY247" s="272" t="s">
        <v>191</v>
      </c>
    </row>
    <row r="248" s="13" customFormat="1">
      <c r="A248" s="13"/>
      <c r="B248" s="252"/>
      <c r="C248" s="253"/>
      <c r="D248" s="248" t="s">
        <v>201</v>
      </c>
      <c r="E248" s="254" t="s">
        <v>1</v>
      </c>
      <c r="F248" s="255" t="s">
        <v>3842</v>
      </c>
      <c r="G248" s="253"/>
      <c r="H248" s="254" t="s">
        <v>1</v>
      </c>
      <c r="I248" s="256"/>
      <c r="J248" s="253"/>
      <c r="K248" s="253"/>
      <c r="L248" s="257"/>
      <c r="M248" s="258"/>
      <c r="N248" s="259"/>
      <c r="O248" s="259"/>
      <c r="P248" s="259"/>
      <c r="Q248" s="259"/>
      <c r="R248" s="259"/>
      <c r="S248" s="259"/>
      <c r="T248" s="26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1" t="s">
        <v>201</v>
      </c>
      <c r="AU248" s="261" t="s">
        <v>83</v>
      </c>
      <c r="AV248" s="13" t="s">
        <v>81</v>
      </c>
      <c r="AW248" s="13" t="s">
        <v>30</v>
      </c>
      <c r="AX248" s="13" t="s">
        <v>73</v>
      </c>
      <c r="AY248" s="261" t="s">
        <v>191</v>
      </c>
    </row>
    <row r="249" s="14" customFormat="1">
      <c r="A249" s="14"/>
      <c r="B249" s="262"/>
      <c r="C249" s="263"/>
      <c r="D249" s="248" t="s">
        <v>201</v>
      </c>
      <c r="E249" s="264" t="s">
        <v>1</v>
      </c>
      <c r="F249" s="265" t="s">
        <v>3843</v>
      </c>
      <c r="G249" s="263"/>
      <c r="H249" s="266">
        <v>20.370000000000001</v>
      </c>
      <c r="I249" s="267"/>
      <c r="J249" s="263"/>
      <c r="K249" s="263"/>
      <c r="L249" s="268"/>
      <c r="M249" s="269"/>
      <c r="N249" s="270"/>
      <c r="O249" s="270"/>
      <c r="P249" s="270"/>
      <c r="Q249" s="270"/>
      <c r="R249" s="270"/>
      <c r="S249" s="270"/>
      <c r="T249" s="27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2" t="s">
        <v>201</v>
      </c>
      <c r="AU249" s="272" t="s">
        <v>83</v>
      </c>
      <c r="AV249" s="14" t="s">
        <v>83</v>
      </c>
      <c r="AW249" s="14" t="s">
        <v>30</v>
      </c>
      <c r="AX249" s="14" t="s">
        <v>73</v>
      </c>
      <c r="AY249" s="272" t="s">
        <v>191</v>
      </c>
    </row>
    <row r="250" s="13" customFormat="1">
      <c r="A250" s="13"/>
      <c r="B250" s="252"/>
      <c r="C250" s="253"/>
      <c r="D250" s="248" t="s">
        <v>201</v>
      </c>
      <c r="E250" s="254" t="s">
        <v>1</v>
      </c>
      <c r="F250" s="255" t="s">
        <v>3844</v>
      </c>
      <c r="G250" s="253"/>
      <c r="H250" s="254" t="s">
        <v>1</v>
      </c>
      <c r="I250" s="256"/>
      <c r="J250" s="253"/>
      <c r="K250" s="253"/>
      <c r="L250" s="257"/>
      <c r="M250" s="258"/>
      <c r="N250" s="259"/>
      <c r="O250" s="259"/>
      <c r="P250" s="259"/>
      <c r="Q250" s="259"/>
      <c r="R250" s="259"/>
      <c r="S250" s="259"/>
      <c r="T250" s="26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1" t="s">
        <v>201</v>
      </c>
      <c r="AU250" s="261" t="s">
        <v>83</v>
      </c>
      <c r="AV250" s="13" t="s">
        <v>81</v>
      </c>
      <c r="AW250" s="13" t="s">
        <v>30</v>
      </c>
      <c r="AX250" s="13" t="s">
        <v>73</v>
      </c>
      <c r="AY250" s="261" t="s">
        <v>191</v>
      </c>
    </row>
    <row r="251" s="14" customFormat="1">
      <c r="A251" s="14"/>
      <c r="B251" s="262"/>
      <c r="C251" s="263"/>
      <c r="D251" s="248" t="s">
        <v>201</v>
      </c>
      <c r="E251" s="264" t="s">
        <v>1</v>
      </c>
      <c r="F251" s="265" t="s">
        <v>3845</v>
      </c>
      <c r="G251" s="263"/>
      <c r="H251" s="266">
        <v>0.58999999999999997</v>
      </c>
      <c r="I251" s="267"/>
      <c r="J251" s="263"/>
      <c r="K251" s="263"/>
      <c r="L251" s="268"/>
      <c r="M251" s="269"/>
      <c r="N251" s="270"/>
      <c r="O251" s="270"/>
      <c r="P251" s="270"/>
      <c r="Q251" s="270"/>
      <c r="R251" s="270"/>
      <c r="S251" s="270"/>
      <c r="T251" s="27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72" t="s">
        <v>201</v>
      </c>
      <c r="AU251" s="272" t="s">
        <v>83</v>
      </c>
      <c r="AV251" s="14" t="s">
        <v>83</v>
      </c>
      <c r="AW251" s="14" t="s">
        <v>30</v>
      </c>
      <c r="AX251" s="14" t="s">
        <v>73</v>
      </c>
      <c r="AY251" s="272" t="s">
        <v>191</v>
      </c>
    </row>
    <row r="252" s="13" customFormat="1">
      <c r="A252" s="13"/>
      <c r="B252" s="252"/>
      <c r="C252" s="253"/>
      <c r="D252" s="248" t="s">
        <v>201</v>
      </c>
      <c r="E252" s="254" t="s">
        <v>1</v>
      </c>
      <c r="F252" s="255" t="s">
        <v>3846</v>
      </c>
      <c r="G252" s="253"/>
      <c r="H252" s="254" t="s">
        <v>1</v>
      </c>
      <c r="I252" s="256"/>
      <c r="J252" s="253"/>
      <c r="K252" s="253"/>
      <c r="L252" s="257"/>
      <c r="M252" s="258"/>
      <c r="N252" s="259"/>
      <c r="O252" s="259"/>
      <c r="P252" s="259"/>
      <c r="Q252" s="259"/>
      <c r="R252" s="259"/>
      <c r="S252" s="259"/>
      <c r="T252" s="26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1" t="s">
        <v>201</v>
      </c>
      <c r="AU252" s="261" t="s">
        <v>83</v>
      </c>
      <c r="AV252" s="13" t="s">
        <v>81</v>
      </c>
      <c r="AW252" s="13" t="s">
        <v>30</v>
      </c>
      <c r="AX252" s="13" t="s">
        <v>73</v>
      </c>
      <c r="AY252" s="261" t="s">
        <v>191</v>
      </c>
    </row>
    <row r="253" s="14" customFormat="1">
      <c r="A253" s="14"/>
      <c r="B253" s="262"/>
      <c r="C253" s="263"/>
      <c r="D253" s="248" t="s">
        <v>201</v>
      </c>
      <c r="E253" s="264" t="s">
        <v>1</v>
      </c>
      <c r="F253" s="265" t="s">
        <v>3847</v>
      </c>
      <c r="G253" s="263"/>
      <c r="H253" s="266">
        <v>1.48</v>
      </c>
      <c r="I253" s="267"/>
      <c r="J253" s="263"/>
      <c r="K253" s="263"/>
      <c r="L253" s="268"/>
      <c r="M253" s="269"/>
      <c r="N253" s="270"/>
      <c r="O253" s="270"/>
      <c r="P253" s="270"/>
      <c r="Q253" s="270"/>
      <c r="R253" s="270"/>
      <c r="S253" s="270"/>
      <c r="T253" s="27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2" t="s">
        <v>201</v>
      </c>
      <c r="AU253" s="272" t="s">
        <v>83</v>
      </c>
      <c r="AV253" s="14" t="s">
        <v>83</v>
      </c>
      <c r="AW253" s="14" t="s">
        <v>30</v>
      </c>
      <c r="AX253" s="14" t="s">
        <v>73</v>
      </c>
      <c r="AY253" s="272" t="s">
        <v>191</v>
      </c>
    </row>
    <row r="254" s="13" customFormat="1">
      <c r="A254" s="13"/>
      <c r="B254" s="252"/>
      <c r="C254" s="253"/>
      <c r="D254" s="248" t="s">
        <v>201</v>
      </c>
      <c r="E254" s="254" t="s">
        <v>1</v>
      </c>
      <c r="F254" s="255" t="s">
        <v>3848</v>
      </c>
      <c r="G254" s="253"/>
      <c r="H254" s="254" t="s">
        <v>1</v>
      </c>
      <c r="I254" s="256"/>
      <c r="J254" s="253"/>
      <c r="K254" s="253"/>
      <c r="L254" s="257"/>
      <c r="M254" s="258"/>
      <c r="N254" s="259"/>
      <c r="O254" s="259"/>
      <c r="P254" s="259"/>
      <c r="Q254" s="259"/>
      <c r="R254" s="259"/>
      <c r="S254" s="259"/>
      <c r="T254" s="26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1" t="s">
        <v>201</v>
      </c>
      <c r="AU254" s="261" t="s">
        <v>83</v>
      </c>
      <c r="AV254" s="13" t="s">
        <v>81</v>
      </c>
      <c r="AW254" s="13" t="s">
        <v>30</v>
      </c>
      <c r="AX254" s="13" t="s">
        <v>73</v>
      </c>
      <c r="AY254" s="261" t="s">
        <v>191</v>
      </c>
    </row>
    <row r="255" s="14" customFormat="1">
      <c r="A255" s="14"/>
      <c r="B255" s="262"/>
      <c r="C255" s="263"/>
      <c r="D255" s="248" t="s">
        <v>201</v>
      </c>
      <c r="E255" s="264" t="s">
        <v>1</v>
      </c>
      <c r="F255" s="265" t="s">
        <v>3849</v>
      </c>
      <c r="G255" s="263"/>
      <c r="H255" s="266">
        <v>0.97999999999999998</v>
      </c>
      <c r="I255" s="267"/>
      <c r="J255" s="263"/>
      <c r="K255" s="263"/>
      <c r="L255" s="268"/>
      <c r="M255" s="269"/>
      <c r="N255" s="270"/>
      <c r="O255" s="270"/>
      <c r="P255" s="270"/>
      <c r="Q255" s="270"/>
      <c r="R255" s="270"/>
      <c r="S255" s="270"/>
      <c r="T255" s="27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72" t="s">
        <v>201</v>
      </c>
      <c r="AU255" s="272" t="s">
        <v>83</v>
      </c>
      <c r="AV255" s="14" t="s">
        <v>83</v>
      </c>
      <c r="AW255" s="14" t="s">
        <v>30</v>
      </c>
      <c r="AX255" s="14" t="s">
        <v>73</v>
      </c>
      <c r="AY255" s="272" t="s">
        <v>191</v>
      </c>
    </row>
    <row r="256" s="13" customFormat="1">
      <c r="A256" s="13"/>
      <c r="B256" s="252"/>
      <c r="C256" s="253"/>
      <c r="D256" s="248" t="s">
        <v>201</v>
      </c>
      <c r="E256" s="254" t="s">
        <v>1</v>
      </c>
      <c r="F256" s="255" t="s">
        <v>3850</v>
      </c>
      <c r="G256" s="253"/>
      <c r="H256" s="254" t="s">
        <v>1</v>
      </c>
      <c r="I256" s="256"/>
      <c r="J256" s="253"/>
      <c r="K256" s="253"/>
      <c r="L256" s="257"/>
      <c r="M256" s="258"/>
      <c r="N256" s="259"/>
      <c r="O256" s="259"/>
      <c r="P256" s="259"/>
      <c r="Q256" s="259"/>
      <c r="R256" s="259"/>
      <c r="S256" s="259"/>
      <c r="T256" s="26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1" t="s">
        <v>201</v>
      </c>
      <c r="AU256" s="261" t="s">
        <v>83</v>
      </c>
      <c r="AV256" s="13" t="s">
        <v>81</v>
      </c>
      <c r="AW256" s="13" t="s">
        <v>30</v>
      </c>
      <c r="AX256" s="13" t="s">
        <v>73</v>
      </c>
      <c r="AY256" s="261" t="s">
        <v>191</v>
      </c>
    </row>
    <row r="257" s="14" customFormat="1">
      <c r="A257" s="14"/>
      <c r="B257" s="262"/>
      <c r="C257" s="263"/>
      <c r="D257" s="248" t="s">
        <v>201</v>
      </c>
      <c r="E257" s="264" t="s">
        <v>1</v>
      </c>
      <c r="F257" s="265" t="s">
        <v>3851</v>
      </c>
      <c r="G257" s="263"/>
      <c r="H257" s="266">
        <v>1.6799999999999999</v>
      </c>
      <c r="I257" s="267"/>
      <c r="J257" s="263"/>
      <c r="K257" s="263"/>
      <c r="L257" s="268"/>
      <c r="M257" s="269"/>
      <c r="N257" s="270"/>
      <c r="O257" s="270"/>
      <c r="P257" s="270"/>
      <c r="Q257" s="270"/>
      <c r="R257" s="270"/>
      <c r="S257" s="270"/>
      <c r="T257" s="27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2" t="s">
        <v>201</v>
      </c>
      <c r="AU257" s="272" t="s">
        <v>83</v>
      </c>
      <c r="AV257" s="14" t="s">
        <v>83</v>
      </c>
      <c r="AW257" s="14" t="s">
        <v>30</v>
      </c>
      <c r="AX257" s="14" t="s">
        <v>73</v>
      </c>
      <c r="AY257" s="272" t="s">
        <v>191</v>
      </c>
    </row>
    <row r="258" s="13" customFormat="1">
      <c r="A258" s="13"/>
      <c r="B258" s="252"/>
      <c r="C258" s="253"/>
      <c r="D258" s="248" t="s">
        <v>201</v>
      </c>
      <c r="E258" s="254" t="s">
        <v>1</v>
      </c>
      <c r="F258" s="255" t="s">
        <v>3852</v>
      </c>
      <c r="G258" s="253"/>
      <c r="H258" s="254" t="s">
        <v>1</v>
      </c>
      <c r="I258" s="256"/>
      <c r="J258" s="253"/>
      <c r="K258" s="253"/>
      <c r="L258" s="257"/>
      <c r="M258" s="258"/>
      <c r="N258" s="259"/>
      <c r="O258" s="259"/>
      <c r="P258" s="259"/>
      <c r="Q258" s="259"/>
      <c r="R258" s="259"/>
      <c r="S258" s="259"/>
      <c r="T258" s="26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1" t="s">
        <v>201</v>
      </c>
      <c r="AU258" s="261" t="s">
        <v>83</v>
      </c>
      <c r="AV258" s="13" t="s">
        <v>81</v>
      </c>
      <c r="AW258" s="13" t="s">
        <v>30</v>
      </c>
      <c r="AX258" s="13" t="s">
        <v>73</v>
      </c>
      <c r="AY258" s="261" t="s">
        <v>191</v>
      </c>
    </row>
    <row r="259" s="14" customFormat="1">
      <c r="A259" s="14"/>
      <c r="B259" s="262"/>
      <c r="C259" s="263"/>
      <c r="D259" s="248" t="s">
        <v>201</v>
      </c>
      <c r="E259" s="264" t="s">
        <v>1</v>
      </c>
      <c r="F259" s="265" t="s">
        <v>3853</v>
      </c>
      <c r="G259" s="263"/>
      <c r="H259" s="266">
        <v>0.27000000000000002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2" t="s">
        <v>201</v>
      </c>
      <c r="AU259" s="272" t="s">
        <v>83</v>
      </c>
      <c r="AV259" s="14" t="s">
        <v>83</v>
      </c>
      <c r="AW259" s="14" t="s">
        <v>30</v>
      </c>
      <c r="AX259" s="14" t="s">
        <v>73</v>
      </c>
      <c r="AY259" s="272" t="s">
        <v>191</v>
      </c>
    </row>
    <row r="260" s="13" customFormat="1">
      <c r="A260" s="13"/>
      <c r="B260" s="252"/>
      <c r="C260" s="253"/>
      <c r="D260" s="248" t="s">
        <v>201</v>
      </c>
      <c r="E260" s="254" t="s">
        <v>1</v>
      </c>
      <c r="F260" s="255" t="s">
        <v>3854</v>
      </c>
      <c r="G260" s="253"/>
      <c r="H260" s="254" t="s">
        <v>1</v>
      </c>
      <c r="I260" s="256"/>
      <c r="J260" s="253"/>
      <c r="K260" s="253"/>
      <c r="L260" s="257"/>
      <c r="M260" s="258"/>
      <c r="N260" s="259"/>
      <c r="O260" s="259"/>
      <c r="P260" s="259"/>
      <c r="Q260" s="259"/>
      <c r="R260" s="259"/>
      <c r="S260" s="259"/>
      <c r="T260" s="26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1" t="s">
        <v>201</v>
      </c>
      <c r="AU260" s="261" t="s">
        <v>83</v>
      </c>
      <c r="AV260" s="13" t="s">
        <v>81</v>
      </c>
      <c r="AW260" s="13" t="s">
        <v>30</v>
      </c>
      <c r="AX260" s="13" t="s">
        <v>73</v>
      </c>
      <c r="AY260" s="261" t="s">
        <v>191</v>
      </c>
    </row>
    <row r="261" s="14" customFormat="1">
      <c r="A261" s="14"/>
      <c r="B261" s="262"/>
      <c r="C261" s="263"/>
      <c r="D261" s="248" t="s">
        <v>201</v>
      </c>
      <c r="E261" s="264" t="s">
        <v>1</v>
      </c>
      <c r="F261" s="265" t="s">
        <v>3855</v>
      </c>
      <c r="G261" s="263"/>
      <c r="H261" s="266">
        <v>2.0499999999999998</v>
      </c>
      <c r="I261" s="267"/>
      <c r="J261" s="263"/>
      <c r="K261" s="263"/>
      <c r="L261" s="268"/>
      <c r="M261" s="269"/>
      <c r="N261" s="270"/>
      <c r="O261" s="270"/>
      <c r="P261" s="270"/>
      <c r="Q261" s="270"/>
      <c r="R261" s="270"/>
      <c r="S261" s="270"/>
      <c r="T261" s="27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2" t="s">
        <v>201</v>
      </c>
      <c r="AU261" s="272" t="s">
        <v>83</v>
      </c>
      <c r="AV261" s="14" t="s">
        <v>83</v>
      </c>
      <c r="AW261" s="14" t="s">
        <v>30</v>
      </c>
      <c r="AX261" s="14" t="s">
        <v>73</v>
      </c>
      <c r="AY261" s="272" t="s">
        <v>191</v>
      </c>
    </row>
    <row r="262" s="13" customFormat="1">
      <c r="A262" s="13"/>
      <c r="B262" s="252"/>
      <c r="C262" s="253"/>
      <c r="D262" s="248" t="s">
        <v>201</v>
      </c>
      <c r="E262" s="254" t="s">
        <v>1</v>
      </c>
      <c r="F262" s="255" t="s">
        <v>3856</v>
      </c>
      <c r="G262" s="253"/>
      <c r="H262" s="254" t="s">
        <v>1</v>
      </c>
      <c r="I262" s="256"/>
      <c r="J262" s="253"/>
      <c r="K262" s="253"/>
      <c r="L262" s="257"/>
      <c r="M262" s="258"/>
      <c r="N262" s="259"/>
      <c r="O262" s="259"/>
      <c r="P262" s="259"/>
      <c r="Q262" s="259"/>
      <c r="R262" s="259"/>
      <c r="S262" s="259"/>
      <c r="T262" s="26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1" t="s">
        <v>201</v>
      </c>
      <c r="AU262" s="261" t="s">
        <v>83</v>
      </c>
      <c r="AV262" s="13" t="s">
        <v>81</v>
      </c>
      <c r="AW262" s="13" t="s">
        <v>30</v>
      </c>
      <c r="AX262" s="13" t="s">
        <v>73</v>
      </c>
      <c r="AY262" s="261" t="s">
        <v>191</v>
      </c>
    </row>
    <row r="263" s="14" customFormat="1">
      <c r="A263" s="14"/>
      <c r="B263" s="262"/>
      <c r="C263" s="263"/>
      <c r="D263" s="248" t="s">
        <v>201</v>
      </c>
      <c r="E263" s="264" t="s">
        <v>1</v>
      </c>
      <c r="F263" s="265" t="s">
        <v>3857</v>
      </c>
      <c r="G263" s="263"/>
      <c r="H263" s="266">
        <v>3.9900000000000002</v>
      </c>
      <c r="I263" s="267"/>
      <c r="J263" s="263"/>
      <c r="K263" s="263"/>
      <c r="L263" s="268"/>
      <c r="M263" s="269"/>
      <c r="N263" s="270"/>
      <c r="O263" s="270"/>
      <c r="P263" s="270"/>
      <c r="Q263" s="270"/>
      <c r="R263" s="270"/>
      <c r="S263" s="270"/>
      <c r="T263" s="27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2" t="s">
        <v>201</v>
      </c>
      <c r="AU263" s="272" t="s">
        <v>83</v>
      </c>
      <c r="AV263" s="14" t="s">
        <v>83</v>
      </c>
      <c r="AW263" s="14" t="s">
        <v>30</v>
      </c>
      <c r="AX263" s="14" t="s">
        <v>73</v>
      </c>
      <c r="AY263" s="272" t="s">
        <v>191</v>
      </c>
    </row>
    <row r="264" s="15" customFormat="1">
      <c r="A264" s="15"/>
      <c r="B264" s="273"/>
      <c r="C264" s="274"/>
      <c r="D264" s="248" t="s">
        <v>201</v>
      </c>
      <c r="E264" s="275" t="s">
        <v>1</v>
      </c>
      <c r="F264" s="276" t="s">
        <v>205</v>
      </c>
      <c r="G264" s="274"/>
      <c r="H264" s="277">
        <v>39.010000000000005</v>
      </c>
      <c r="I264" s="278"/>
      <c r="J264" s="274"/>
      <c r="K264" s="274"/>
      <c r="L264" s="279"/>
      <c r="M264" s="280"/>
      <c r="N264" s="281"/>
      <c r="O264" s="281"/>
      <c r="P264" s="281"/>
      <c r="Q264" s="281"/>
      <c r="R264" s="281"/>
      <c r="S264" s="281"/>
      <c r="T264" s="282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83" t="s">
        <v>201</v>
      </c>
      <c r="AU264" s="283" t="s">
        <v>83</v>
      </c>
      <c r="AV264" s="15" t="s">
        <v>198</v>
      </c>
      <c r="AW264" s="15" t="s">
        <v>30</v>
      </c>
      <c r="AX264" s="15" t="s">
        <v>81</v>
      </c>
      <c r="AY264" s="283" t="s">
        <v>191</v>
      </c>
    </row>
    <row r="265" s="12" customFormat="1" ht="22.8" customHeight="1">
      <c r="A265" s="12"/>
      <c r="B265" s="220"/>
      <c r="C265" s="221"/>
      <c r="D265" s="222" t="s">
        <v>72</v>
      </c>
      <c r="E265" s="234" t="s">
        <v>229</v>
      </c>
      <c r="F265" s="234" t="s">
        <v>364</v>
      </c>
      <c r="G265" s="221"/>
      <c r="H265" s="221"/>
      <c r="I265" s="224"/>
      <c r="J265" s="235">
        <f>BK265</f>
        <v>0</v>
      </c>
      <c r="K265" s="221"/>
      <c r="L265" s="226"/>
      <c r="M265" s="227"/>
      <c r="N265" s="228"/>
      <c r="O265" s="228"/>
      <c r="P265" s="229">
        <f>P266+P344</f>
        <v>0</v>
      </c>
      <c r="Q265" s="228"/>
      <c r="R265" s="229">
        <f>R266+R344</f>
        <v>9.52813424</v>
      </c>
      <c r="S265" s="228"/>
      <c r="T265" s="230">
        <f>T266+T344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31" t="s">
        <v>81</v>
      </c>
      <c r="AT265" s="232" t="s">
        <v>72</v>
      </c>
      <c r="AU265" s="232" t="s">
        <v>81</v>
      </c>
      <c r="AY265" s="231" t="s">
        <v>191</v>
      </c>
      <c r="BK265" s="233">
        <f>BK266+BK344</f>
        <v>0</v>
      </c>
    </row>
    <row r="266" s="12" customFormat="1" ht="20.88" customHeight="1">
      <c r="A266" s="12"/>
      <c r="B266" s="220"/>
      <c r="C266" s="221"/>
      <c r="D266" s="222" t="s">
        <v>72</v>
      </c>
      <c r="E266" s="234" t="s">
        <v>365</v>
      </c>
      <c r="F266" s="234" t="s">
        <v>366</v>
      </c>
      <c r="G266" s="221"/>
      <c r="H266" s="221"/>
      <c r="I266" s="224"/>
      <c r="J266" s="235">
        <f>BK266</f>
        <v>0</v>
      </c>
      <c r="K266" s="221"/>
      <c r="L266" s="226"/>
      <c r="M266" s="227"/>
      <c r="N266" s="228"/>
      <c r="O266" s="228"/>
      <c r="P266" s="229">
        <f>SUM(P267:P343)</f>
        <v>0</v>
      </c>
      <c r="Q266" s="228"/>
      <c r="R266" s="229">
        <f>SUM(R267:R343)</f>
        <v>2.2679999999999998</v>
      </c>
      <c r="S266" s="228"/>
      <c r="T266" s="230">
        <f>SUM(T267:T343)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31" t="s">
        <v>81</v>
      </c>
      <c r="AT266" s="232" t="s">
        <v>72</v>
      </c>
      <c r="AU266" s="232" t="s">
        <v>83</v>
      </c>
      <c r="AY266" s="231" t="s">
        <v>191</v>
      </c>
      <c r="BK266" s="233">
        <f>SUM(BK267:BK343)</f>
        <v>0</v>
      </c>
    </row>
    <row r="267" s="2" customFormat="1" ht="16.5" customHeight="1">
      <c r="A267" s="39"/>
      <c r="B267" s="40"/>
      <c r="C267" s="236" t="s">
        <v>334</v>
      </c>
      <c r="D267" s="236" t="s">
        <v>194</v>
      </c>
      <c r="E267" s="237" t="s">
        <v>3523</v>
      </c>
      <c r="F267" s="238" t="s">
        <v>3524</v>
      </c>
      <c r="G267" s="239" t="s">
        <v>197</v>
      </c>
      <c r="H267" s="240">
        <v>40.939999999999998</v>
      </c>
      <c r="I267" s="241"/>
      <c r="J267" s="240">
        <f>ROUND(I267*H267,2)</f>
        <v>0</v>
      </c>
      <c r="K267" s="238" t="s">
        <v>275</v>
      </c>
      <c r="L267" s="45"/>
      <c r="M267" s="242" t="s">
        <v>1</v>
      </c>
      <c r="N267" s="243" t="s">
        <v>38</v>
      </c>
      <c r="O267" s="92"/>
      <c r="P267" s="244">
        <f>O267*H267</f>
        <v>0</v>
      </c>
      <c r="Q267" s="244">
        <v>0</v>
      </c>
      <c r="R267" s="244">
        <f>Q267*H267</f>
        <v>0</v>
      </c>
      <c r="S267" s="244">
        <v>0</v>
      </c>
      <c r="T267" s="245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6" t="s">
        <v>198</v>
      </c>
      <c r="AT267" s="246" t="s">
        <v>194</v>
      </c>
      <c r="AU267" s="246" t="s">
        <v>212</v>
      </c>
      <c r="AY267" s="18" t="s">
        <v>191</v>
      </c>
      <c r="BE267" s="247">
        <f>IF(N267="základní",J267,0)</f>
        <v>0</v>
      </c>
      <c r="BF267" s="247">
        <f>IF(N267="snížená",J267,0)</f>
        <v>0</v>
      </c>
      <c r="BG267" s="247">
        <f>IF(N267="zákl. přenesená",J267,0)</f>
        <v>0</v>
      </c>
      <c r="BH267" s="247">
        <f>IF(N267="sníž. přenesená",J267,0)</f>
        <v>0</v>
      </c>
      <c r="BI267" s="247">
        <f>IF(N267="nulová",J267,0)</f>
        <v>0</v>
      </c>
      <c r="BJ267" s="18" t="s">
        <v>81</v>
      </c>
      <c r="BK267" s="247">
        <f>ROUND(I267*H267,2)</f>
        <v>0</v>
      </c>
      <c r="BL267" s="18" t="s">
        <v>198</v>
      </c>
      <c r="BM267" s="246" t="s">
        <v>3858</v>
      </c>
    </row>
    <row r="268" s="2" customFormat="1">
      <c r="A268" s="39"/>
      <c r="B268" s="40"/>
      <c r="C268" s="41"/>
      <c r="D268" s="248" t="s">
        <v>200</v>
      </c>
      <c r="E268" s="41"/>
      <c r="F268" s="249" t="s">
        <v>3524</v>
      </c>
      <c r="G268" s="41"/>
      <c r="H268" s="41"/>
      <c r="I268" s="145"/>
      <c r="J268" s="41"/>
      <c r="K268" s="41"/>
      <c r="L268" s="45"/>
      <c r="M268" s="250"/>
      <c r="N268" s="251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200</v>
      </c>
      <c r="AU268" s="18" t="s">
        <v>212</v>
      </c>
    </row>
    <row r="269" s="13" customFormat="1">
      <c r="A269" s="13"/>
      <c r="B269" s="252"/>
      <c r="C269" s="253"/>
      <c r="D269" s="248" t="s">
        <v>201</v>
      </c>
      <c r="E269" s="254" t="s">
        <v>1</v>
      </c>
      <c r="F269" s="255" t="s">
        <v>3859</v>
      </c>
      <c r="G269" s="253"/>
      <c r="H269" s="254" t="s">
        <v>1</v>
      </c>
      <c r="I269" s="256"/>
      <c r="J269" s="253"/>
      <c r="K269" s="253"/>
      <c r="L269" s="257"/>
      <c r="M269" s="258"/>
      <c r="N269" s="259"/>
      <c r="O269" s="259"/>
      <c r="P269" s="259"/>
      <c r="Q269" s="259"/>
      <c r="R269" s="259"/>
      <c r="S269" s="259"/>
      <c r="T269" s="26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1" t="s">
        <v>201</v>
      </c>
      <c r="AU269" s="261" t="s">
        <v>212</v>
      </c>
      <c r="AV269" s="13" t="s">
        <v>81</v>
      </c>
      <c r="AW269" s="13" t="s">
        <v>30</v>
      </c>
      <c r="AX269" s="13" t="s">
        <v>73</v>
      </c>
      <c r="AY269" s="261" t="s">
        <v>191</v>
      </c>
    </row>
    <row r="270" s="14" customFormat="1">
      <c r="A270" s="14"/>
      <c r="B270" s="262"/>
      <c r="C270" s="263"/>
      <c r="D270" s="248" t="s">
        <v>201</v>
      </c>
      <c r="E270" s="264" t="s">
        <v>1</v>
      </c>
      <c r="F270" s="265" t="s">
        <v>3860</v>
      </c>
      <c r="G270" s="263"/>
      <c r="H270" s="266">
        <v>5.0700000000000003</v>
      </c>
      <c r="I270" s="267"/>
      <c r="J270" s="263"/>
      <c r="K270" s="263"/>
      <c r="L270" s="268"/>
      <c r="M270" s="269"/>
      <c r="N270" s="270"/>
      <c r="O270" s="270"/>
      <c r="P270" s="270"/>
      <c r="Q270" s="270"/>
      <c r="R270" s="270"/>
      <c r="S270" s="270"/>
      <c r="T270" s="27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2" t="s">
        <v>201</v>
      </c>
      <c r="AU270" s="272" t="s">
        <v>212</v>
      </c>
      <c r="AV270" s="14" t="s">
        <v>83</v>
      </c>
      <c r="AW270" s="14" t="s">
        <v>30</v>
      </c>
      <c r="AX270" s="14" t="s">
        <v>73</v>
      </c>
      <c r="AY270" s="272" t="s">
        <v>191</v>
      </c>
    </row>
    <row r="271" s="14" customFormat="1">
      <c r="A271" s="14"/>
      <c r="B271" s="262"/>
      <c r="C271" s="263"/>
      <c r="D271" s="248" t="s">
        <v>201</v>
      </c>
      <c r="E271" s="264" t="s">
        <v>1</v>
      </c>
      <c r="F271" s="265" t="s">
        <v>3860</v>
      </c>
      <c r="G271" s="263"/>
      <c r="H271" s="266">
        <v>5.0700000000000003</v>
      </c>
      <c r="I271" s="267"/>
      <c r="J271" s="263"/>
      <c r="K271" s="263"/>
      <c r="L271" s="268"/>
      <c r="M271" s="269"/>
      <c r="N271" s="270"/>
      <c r="O271" s="270"/>
      <c r="P271" s="270"/>
      <c r="Q271" s="270"/>
      <c r="R271" s="270"/>
      <c r="S271" s="270"/>
      <c r="T271" s="271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2" t="s">
        <v>201</v>
      </c>
      <c r="AU271" s="272" t="s">
        <v>212</v>
      </c>
      <c r="AV271" s="14" t="s">
        <v>83</v>
      </c>
      <c r="AW271" s="14" t="s">
        <v>30</v>
      </c>
      <c r="AX271" s="14" t="s">
        <v>73</v>
      </c>
      <c r="AY271" s="272" t="s">
        <v>191</v>
      </c>
    </row>
    <row r="272" s="13" customFormat="1">
      <c r="A272" s="13"/>
      <c r="B272" s="252"/>
      <c r="C272" s="253"/>
      <c r="D272" s="248" t="s">
        <v>201</v>
      </c>
      <c r="E272" s="254" t="s">
        <v>1</v>
      </c>
      <c r="F272" s="255" t="s">
        <v>3861</v>
      </c>
      <c r="G272" s="253"/>
      <c r="H272" s="254" t="s">
        <v>1</v>
      </c>
      <c r="I272" s="256"/>
      <c r="J272" s="253"/>
      <c r="K272" s="253"/>
      <c r="L272" s="257"/>
      <c r="M272" s="258"/>
      <c r="N272" s="259"/>
      <c r="O272" s="259"/>
      <c r="P272" s="259"/>
      <c r="Q272" s="259"/>
      <c r="R272" s="259"/>
      <c r="S272" s="259"/>
      <c r="T272" s="26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1" t="s">
        <v>201</v>
      </c>
      <c r="AU272" s="261" t="s">
        <v>212</v>
      </c>
      <c r="AV272" s="13" t="s">
        <v>81</v>
      </c>
      <c r="AW272" s="13" t="s">
        <v>30</v>
      </c>
      <c r="AX272" s="13" t="s">
        <v>73</v>
      </c>
      <c r="AY272" s="261" t="s">
        <v>191</v>
      </c>
    </row>
    <row r="273" s="13" customFormat="1">
      <c r="A273" s="13"/>
      <c r="B273" s="252"/>
      <c r="C273" s="253"/>
      <c r="D273" s="248" t="s">
        <v>201</v>
      </c>
      <c r="E273" s="254" t="s">
        <v>1</v>
      </c>
      <c r="F273" s="255" t="s">
        <v>3862</v>
      </c>
      <c r="G273" s="253"/>
      <c r="H273" s="254" t="s">
        <v>1</v>
      </c>
      <c r="I273" s="256"/>
      <c r="J273" s="253"/>
      <c r="K273" s="253"/>
      <c r="L273" s="257"/>
      <c r="M273" s="258"/>
      <c r="N273" s="259"/>
      <c r="O273" s="259"/>
      <c r="P273" s="259"/>
      <c r="Q273" s="259"/>
      <c r="R273" s="259"/>
      <c r="S273" s="259"/>
      <c r="T273" s="26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1" t="s">
        <v>201</v>
      </c>
      <c r="AU273" s="261" t="s">
        <v>212</v>
      </c>
      <c r="AV273" s="13" t="s">
        <v>81</v>
      </c>
      <c r="AW273" s="13" t="s">
        <v>30</v>
      </c>
      <c r="AX273" s="13" t="s">
        <v>73</v>
      </c>
      <c r="AY273" s="261" t="s">
        <v>191</v>
      </c>
    </row>
    <row r="274" s="14" customFormat="1">
      <c r="A274" s="14"/>
      <c r="B274" s="262"/>
      <c r="C274" s="263"/>
      <c r="D274" s="248" t="s">
        <v>201</v>
      </c>
      <c r="E274" s="264" t="s">
        <v>1</v>
      </c>
      <c r="F274" s="265" t="s">
        <v>3805</v>
      </c>
      <c r="G274" s="263"/>
      <c r="H274" s="266">
        <v>19.399999999999999</v>
      </c>
      <c r="I274" s="267"/>
      <c r="J274" s="263"/>
      <c r="K274" s="263"/>
      <c r="L274" s="268"/>
      <c r="M274" s="269"/>
      <c r="N274" s="270"/>
      <c r="O274" s="270"/>
      <c r="P274" s="270"/>
      <c r="Q274" s="270"/>
      <c r="R274" s="270"/>
      <c r="S274" s="270"/>
      <c r="T274" s="27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2" t="s">
        <v>201</v>
      </c>
      <c r="AU274" s="272" t="s">
        <v>212</v>
      </c>
      <c r="AV274" s="14" t="s">
        <v>83</v>
      </c>
      <c r="AW274" s="14" t="s">
        <v>30</v>
      </c>
      <c r="AX274" s="14" t="s">
        <v>73</v>
      </c>
      <c r="AY274" s="272" t="s">
        <v>191</v>
      </c>
    </row>
    <row r="275" s="13" customFormat="1">
      <c r="A275" s="13"/>
      <c r="B275" s="252"/>
      <c r="C275" s="253"/>
      <c r="D275" s="248" t="s">
        <v>201</v>
      </c>
      <c r="E275" s="254" t="s">
        <v>1</v>
      </c>
      <c r="F275" s="255" t="s">
        <v>3863</v>
      </c>
      <c r="G275" s="253"/>
      <c r="H275" s="254" t="s">
        <v>1</v>
      </c>
      <c r="I275" s="256"/>
      <c r="J275" s="253"/>
      <c r="K275" s="253"/>
      <c r="L275" s="257"/>
      <c r="M275" s="258"/>
      <c r="N275" s="259"/>
      <c r="O275" s="259"/>
      <c r="P275" s="259"/>
      <c r="Q275" s="259"/>
      <c r="R275" s="259"/>
      <c r="S275" s="259"/>
      <c r="T275" s="26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1" t="s">
        <v>201</v>
      </c>
      <c r="AU275" s="261" t="s">
        <v>212</v>
      </c>
      <c r="AV275" s="13" t="s">
        <v>81</v>
      </c>
      <c r="AW275" s="13" t="s">
        <v>30</v>
      </c>
      <c r="AX275" s="13" t="s">
        <v>73</v>
      </c>
      <c r="AY275" s="261" t="s">
        <v>191</v>
      </c>
    </row>
    <row r="276" s="13" customFormat="1">
      <c r="A276" s="13"/>
      <c r="B276" s="252"/>
      <c r="C276" s="253"/>
      <c r="D276" s="248" t="s">
        <v>201</v>
      </c>
      <c r="E276" s="254" t="s">
        <v>1</v>
      </c>
      <c r="F276" s="255" t="s">
        <v>3864</v>
      </c>
      <c r="G276" s="253"/>
      <c r="H276" s="254" t="s">
        <v>1</v>
      </c>
      <c r="I276" s="256"/>
      <c r="J276" s="253"/>
      <c r="K276" s="253"/>
      <c r="L276" s="257"/>
      <c r="M276" s="258"/>
      <c r="N276" s="259"/>
      <c r="O276" s="259"/>
      <c r="P276" s="259"/>
      <c r="Q276" s="259"/>
      <c r="R276" s="259"/>
      <c r="S276" s="259"/>
      <c r="T276" s="26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1" t="s">
        <v>201</v>
      </c>
      <c r="AU276" s="261" t="s">
        <v>212</v>
      </c>
      <c r="AV276" s="13" t="s">
        <v>81</v>
      </c>
      <c r="AW276" s="13" t="s">
        <v>30</v>
      </c>
      <c r="AX276" s="13" t="s">
        <v>73</v>
      </c>
      <c r="AY276" s="261" t="s">
        <v>191</v>
      </c>
    </row>
    <row r="277" s="14" customFormat="1">
      <c r="A277" s="14"/>
      <c r="B277" s="262"/>
      <c r="C277" s="263"/>
      <c r="D277" s="248" t="s">
        <v>201</v>
      </c>
      <c r="E277" s="264" t="s">
        <v>1</v>
      </c>
      <c r="F277" s="265" t="s">
        <v>3865</v>
      </c>
      <c r="G277" s="263"/>
      <c r="H277" s="266">
        <v>6</v>
      </c>
      <c r="I277" s="267"/>
      <c r="J277" s="263"/>
      <c r="K277" s="263"/>
      <c r="L277" s="268"/>
      <c r="M277" s="269"/>
      <c r="N277" s="270"/>
      <c r="O277" s="270"/>
      <c r="P277" s="270"/>
      <c r="Q277" s="270"/>
      <c r="R277" s="270"/>
      <c r="S277" s="270"/>
      <c r="T277" s="27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72" t="s">
        <v>201</v>
      </c>
      <c r="AU277" s="272" t="s">
        <v>212</v>
      </c>
      <c r="AV277" s="14" t="s">
        <v>83</v>
      </c>
      <c r="AW277" s="14" t="s">
        <v>30</v>
      </c>
      <c r="AX277" s="14" t="s">
        <v>73</v>
      </c>
      <c r="AY277" s="272" t="s">
        <v>191</v>
      </c>
    </row>
    <row r="278" s="13" customFormat="1">
      <c r="A278" s="13"/>
      <c r="B278" s="252"/>
      <c r="C278" s="253"/>
      <c r="D278" s="248" t="s">
        <v>201</v>
      </c>
      <c r="E278" s="254" t="s">
        <v>1</v>
      </c>
      <c r="F278" s="255" t="s">
        <v>3866</v>
      </c>
      <c r="G278" s="253"/>
      <c r="H278" s="254" t="s">
        <v>1</v>
      </c>
      <c r="I278" s="256"/>
      <c r="J278" s="253"/>
      <c r="K278" s="253"/>
      <c r="L278" s="257"/>
      <c r="M278" s="258"/>
      <c r="N278" s="259"/>
      <c r="O278" s="259"/>
      <c r="P278" s="259"/>
      <c r="Q278" s="259"/>
      <c r="R278" s="259"/>
      <c r="S278" s="259"/>
      <c r="T278" s="26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1" t="s">
        <v>201</v>
      </c>
      <c r="AU278" s="261" t="s">
        <v>212</v>
      </c>
      <c r="AV278" s="13" t="s">
        <v>81</v>
      </c>
      <c r="AW278" s="13" t="s">
        <v>30</v>
      </c>
      <c r="AX278" s="13" t="s">
        <v>73</v>
      </c>
      <c r="AY278" s="261" t="s">
        <v>191</v>
      </c>
    </row>
    <row r="279" s="14" customFormat="1">
      <c r="A279" s="14"/>
      <c r="B279" s="262"/>
      <c r="C279" s="263"/>
      <c r="D279" s="248" t="s">
        <v>201</v>
      </c>
      <c r="E279" s="264" t="s">
        <v>1</v>
      </c>
      <c r="F279" s="265" t="s">
        <v>3867</v>
      </c>
      <c r="G279" s="263"/>
      <c r="H279" s="266">
        <v>5.4000000000000004</v>
      </c>
      <c r="I279" s="267"/>
      <c r="J279" s="263"/>
      <c r="K279" s="263"/>
      <c r="L279" s="268"/>
      <c r="M279" s="269"/>
      <c r="N279" s="270"/>
      <c r="O279" s="270"/>
      <c r="P279" s="270"/>
      <c r="Q279" s="270"/>
      <c r="R279" s="270"/>
      <c r="S279" s="270"/>
      <c r="T279" s="27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2" t="s">
        <v>201</v>
      </c>
      <c r="AU279" s="272" t="s">
        <v>212</v>
      </c>
      <c r="AV279" s="14" t="s">
        <v>83</v>
      </c>
      <c r="AW279" s="14" t="s">
        <v>30</v>
      </c>
      <c r="AX279" s="14" t="s">
        <v>73</v>
      </c>
      <c r="AY279" s="272" t="s">
        <v>191</v>
      </c>
    </row>
    <row r="280" s="15" customFormat="1">
      <c r="A280" s="15"/>
      <c r="B280" s="273"/>
      <c r="C280" s="274"/>
      <c r="D280" s="248" t="s">
        <v>201</v>
      </c>
      <c r="E280" s="275" t="s">
        <v>1</v>
      </c>
      <c r="F280" s="276" t="s">
        <v>205</v>
      </c>
      <c r="G280" s="274"/>
      <c r="H280" s="277">
        <v>40.939999999999998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83" t="s">
        <v>201</v>
      </c>
      <c r="AU280" s="283" t="s">
        <v>212</v>
      </c>
      <c r="AV280" s="15" t="s">
        <v>198</v>
      </c>
      <c r="AW280" s="15" t="s">
        <v>30</v>
      </c>
      <c r="AX280" s="15" t="s">
        <v>81</v>
      </c>
      <c r="AY280" s="283" t="s">
        <v>191</v>
      </c>
    </row>
    <row r="281" s="2" customFormat="1" ht="16.5" customHeight="1">
      <c r="A281" s="39"/>
      <c r="B281" s="40"/>
      <c r="C281" s="236" t="s">
        <v>340</v>
      </c>
      <c r="D281" s="236" t="s">
        <v>194</v>
      </c>
      <c r="E281" s="237" t="s">
        <v>2916</v>
      </c>
      <c r="F281" s="238" t="s">
        <v>2917</v>
      </c>
      <c r="G281" s="239" t="s">
        <v>197</v>
      </c>
      <c r="H281" s="240">
        <v>8</v>
      </c>
      <c r="I281" s="241"/>
      <c r="J281" s="240">
        <f>ROUND(I281*H281,2)</f>
        <v>0</v>
      </c>
      <c r="K281" s="238" t="s">
        <v>275</v>
      </c>
      <c r="L281" s="45"/>
      <c r="M281" s="242" t="s">
        <v>1</v>
      </c>
      <c r="N281" s="243" t="s">
        <v>38</v>
      </c>
      <c r="O281" s="92"/>
      <c r="P281" s="244">
        <f>O281*H281</f>
        <v>0</v>
      </c>
      <c r="Q281" s="244">
        <v>0</v>
      </c>
      <c r="R281" s="244">
        <f>Q281*H281</f>
        <v>0</v>
      </c>
      <c r="S281" s="244">
        <v>0</v>
      </c>
      <c r="T281" s="24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6" t="s">
        <v>198</v>
      </c>
      <c r="AT281" s="246" t="s">
        <v>194</v>
      </c>
      <c r="AU281" s="246" t="s">
        <v>212</v>
      </c>
      <c r="AY281" s="18" t="s">
        <v>191</v>
      </c>
      <c r="BE281" s="247">
        <f>IF(N281="základní",J281,0)</f>
        <v>0</v>
      </c>
      <c r="BF281" s="247">
        <f>IF(N281="snížená",J281,0)</f>
        <v>0</v>
      </c>
      <c r="BG281" s="247">
        <f>IF(N281="zákl. přenesená",J281,0)</f>
        <v>0</v>
      </c>
      <c r="BH281" s="247">
        <f>IF(N281="sníž. přenesená",J281,0)</f>
        <v>0</v>
      </c>
      <c r="BI281" s="247">
        <f>IF(N281="nulová",J281,0)</f>
        <v>0</v>
      </c>
      <c r="BJ281" s="18" t="s">
        <v>81</v>
      </c>
      <c r="BK281" s="247">
        <f>ROUND(I281*H281,2)</f>
        <v>0</v>
      </c>
      <c r="BL281" s="18" t="s">
        <v>198</v>
      </c>
      <c r="BM281" s="246" t="s">
        <v>3868</v>
      </c>
    </row>
    <row r="282" s="2" customFormat="1">
      <c r="A282" s="39"/>
      <c r="B282" s="40"/>
      <c r="C282" s="41"/>
      <c r="D282" s="248" t="s">
        <v>200</v>
      </c>
      <c r="E282" s="41"/>
      <c r="F282" s="249" t="s">
        <v>2917</v>
      </c>
      <c r="G282" s="41"/>
      <c r="H282" s="41"/>
      <c r="I282" s="145"/>
      <c r="J282" s="41"/>
      <c r="K282" s="41"/>
      <c r="L282" s="45"/>
      <c r="M282" s="250"/>
      <c r="N282" s="251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200</v>
      </c>
      <c r="AU282" s="18" t="s">
        <v>212</v>
      </c>
    </row>
    <row r="283" s="13" customFormat="1">
      <c r="A283" s="13"/>
      <c r="B283" s="252"/>
      <c r="C283" s="253"/>
      <c r="D283" s="248" t="s">
        <v>201</v>
      </c>
      <c r="E283" s="254" t="s">
        <v>1</v>
      </c>
      <c r="F283" s="255" t="s">
        <v>3869</v>
      </c>
      <c r="G283" s="253"/>
      <c r="H283" s="254" t="s">
        <v>1</v>
      </c>
      <c r="I283" s="256"/>
      <c r="J283" s="253"/>
      <c r="K283" s="253"/>
      <c r="L283" s="257"/>
      <c r="M283" s="258"/>
      <c r="N283" s="259"/>
      <c r="O283" s="259"/>
      <c r="P283" s="259"/>
      <c r="Q283" s="259"/>
      <c r="R283" s="259"/>
      <c r="S283" s="259"/>
      <c r="T283" s="26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1" t="s">
        <v>201</v>
      </c>
      <c r="AU283" s="261" t="s">
        <v>212</v>
      </c>
      <c r="AV283" s="13" t="s">
        <v>81</v>
      </c>
      <c r="AW283" s="13" t="s">
        <v>30</v>
      </c>
      <c r="AX283" s="13" t="s">
        <v>73</v>
      </c>
      <c r="AY283" s="261" t="s">
        <v>191</v>
      </c>
    </row>
    <row r="284" s="13" customFormat="1">
      <c r="A284" s="13"/>
      <c r="B284" s="252"/>
      <c r="C284" s="253"/>
      <c r="D284" s="248" t="s">
        <v>201</v>
      </c>
      <c r="E284" s="254" t="s">
        <v>1</v>
      </c>
      <c r="F284" s="255" t="s">
        <v>3870</v>
      </c>
      <c r="G284" s="253"/>
      <c r="H284" s="254" t="s">
        <v>1</v>
      </c>
      <c r="I284" s="256"/>
      <c r="J284" s="253"/>
      <c r="K284" s="253"/>
      <c r="L284" s="257"/>
      <c r="M284" s="258"/>
      <c r="N284" s="259"/>
      <c r="O284" s="259"/>
      <c r="P284" s="259"/>
      <c r="Q284" s="259"/>
      <c r="R284" s="259"/>
      <c r="S284" s="259"/>
      <c r="T284" s="26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1" t="s">
        <v>201</v>
      </c>
      <c r="AU284" s="261" t="s">
        <v>212</v>
      </c>
      <c r="AV284" s="13" t="s">
        <v>81</v>
      </c>
      <c r="AW284" s="13" t="s">
        <v>30</v>
      </c>
      <c r="AX284" s="13" t="s">
        <v>73</v>
      </c>
      <c r="AY284" s="261" t="s">
        <v>191</v>
      </c>
    </row>
    <row r="285" s="14" customFormat="1">
      <c r="A285" s="14"/>
      <c r="B285" s="262"/>
      <c r="C285" s="263"/>
      <c r="D285" s="248" t="s">
        <v>201</v>
      </c>
      <c r="E285" s="264" t="s">
        <v>1</v>
      </c>
      <c r="F285" s="265" t="s">
        <v>255</v>
      </c>
      <c r="G285" s="263"/>
      <c r="H285" s="266">
        <v>8</v>
      </c>
      <c r="I285" s="267"/>
      <c r="J285" s="263"/>
      <c r="K285" s="263"/>
      <c r="L285" s="268"/>
      <c r="M285" s="269"/>
      <c r="N285" s="270"/>
      <c r="O285" s="270"/>
      <c r="P285" s="270"/>
      <c r="Q285" s="270"/>
      <c r="R285" s="270"/>
      <c r="S285" s="270"/>
      <c r="T285" s="27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72" t="s">
        <v>201</v>
      </c>
      <c r="AU285" s="272" t="s">
        <v>212</v>
      </c>
      <c r="AV285" s="14" t="s">
        <v>83</v>
      </c>
      <c r="AW285" s="14" t="s">
        <v>30</v>
      </c>
      <c r="AX285" s="14" t="s">
        <v>73</v>
      </c>
      <c r="AY285" s="272" t="s">
        <v>191</v>
      </c>
    </row>
    <row r="286" s="15" customFormat="1">
      <c r="A286" s="15"/>
      <c r="B286" s="273"/>
      <c r="C286" s="274"/>
      <c r="D286" s="248" t="s">
        <v>201</v>
      </c>
      <c r="E286" s="275" t="s">
        <v>1</v>
      </c>
      <c r="F286" s="276" t="s">
        <v>205</v>
      </c>
      <c r="G286" s="274"/>
      <c r="H286" s="277">
        <v>8</v>
      </c>
      <c r="I286" s="278"/>
      <c r="J286" s="274"/>
      <c r="K286" s="274"/>
      <c r="L286" s="279"/>
      <c r="M286" s="280"/>
      <c r="N286" s="281"/>
      <c r="O286" s="281"/>
      <c r="P286" s="281"/>
      <c r="Q286" s="281"/>
      <c r="R286" s="281"/>
      <c r="S286" s="281"/>
      <c r="T286" s="28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83" t="s">
        <v>201</v>
      </c>
      <c r="AU286" s="283" t="s">
        <v>212</v>
      </c>
      <c r="AV286" s="15" t="s">
        <v>198</v>
      </c>
      <c r="AW286" s="15" t="s">
        <v>30</v>
      </c>
      <c r="AX286" s="15" t="s">
        <v>81</v>
      </c>
      <c r="AY286" s="283" t="s">
        <v>191</v>
      </c>
    </row>
    <row r="287" s="2" customFormat="1" ht="16.5" customHeight="1">
      <c r="A287" s="39"/>
      <c r="B287" s="40"/>
      <c r="C287" s="236" t="s">
        <v>346</v>
      </c>
      <c r="D287" s="236" t="s">
        <v>194</v>
      </c>
      <c r="E287" s="237" t="s">
        <v>946</v>
      </c>
      <c r="F287" s="238" t="s">
        <v>947</v>
      </c>
      <c r="G287" s="239" t="s">
        <v>197</v>
      </c>
      <c r="H287" s="240">
        <v>6</v>
      </c>
      <c r="I287" s="241"/>
      <c r="J287" s="240">
        <f>ROUND(I287*H287,2)</f>
        <v>0</v>
      </c>
      <c r="K287" s="238" t="s">
        <v>1</v>
      </c>
      <c r="L287" s="45"/>
      <c r="M287" s="242" t="s">
        <v>1</v>
      </c>
      <c r="N287" s="243" t="s">
        <v>38</v>
      </c>
      <c r="O287" s="92"/>
      <c r="P287" s="244">
        <f>O287*H287</f>
        <v>0</v>
      </c>
      <c r="Q287" s="244">
        <v>0.378</v>
      </c>
      <c r="R287" s="244">
        <f>Q287*H287</f>
        <v>2.2679999999999998</v>
      </c>
      <c r="S287" s="244">
        <v>0</v>
      </c>
      <c r="T287" s="245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6" t="s">
        <v>198</v>
      </c>
      <c r="AT287" s="246" t="s">
        <v>194</v>
      </c>
      <c r="AU287" s="246" t="s">
        <v>212</v>
      </c>
      <c r="AY287" s="18" t="s">
        <v>191</v>
      </c>
      <c r="BE287" s="247">
        <f>IF(N287="základní",J287,0)</f>
        <v>0</v>
      </c>
      <c r="BF287" s="247">
        <f>IF(N287="snížená",J287,0)</f>
        <v>0</v>
      </c>
      <c r="BG287" s="247">
        <f>IF(N287="zákl. přenesená",J287,0)</f>
        <v>0</v>
      </c>
      <c r="BH287" s="247">
        <f>IF(N287="sníž. přenesená",J287,0)</f>
        <v>0</v>
      </c>
      <c r="BI287" s="247">
        <f>IF(N287="nulová",J287,0)</f>
        <v>0</v>
      </c>
      <c r="BJ287" s="18" t="s">
        <v>81</v>
      </c>
      <c r="BK287" s="247">
        <f>ROUND(I287*H287,2)</f>
        <v>0</v>
      </c>
      <c r="BL287" s="18" t="s">
        <v>198</v>
      </c>
      <c r="BM287" s="246" t="s">
        <v>3871</v>
      </c>
    </row>
    <row r="288" s="2" customFormat="1">
      <c r="A288" s="39"/>
      <c r="B288" s="40"/>
      <c r="C288" s="41"/>
      <c r="D288" s="248" t="s">
        <v>200</v>
      </c>
      <c r="E288" s="41"/>
      <c r="F288" s="249" t="s">
        <v>947</v>
      </c>
      <c r="G288" s="41"/>
      <c r="H288" s="41"/>
      <c r="I288" s="145"/>
      <c r="J288" s="41"/>
      <c r="K288" s="41"/>
      <c r="L288" s="45"/>
      <c r="M288" s="250"/>
      <c r="N288" s="251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200</v>
      </c>
      <c r="AU288" s="18" t="s">
        <v>212</v>
      </c>
    </row>
    <row r="289" s="13" customFormat="1">
      <c r="A289" s="13"/>
      <c r="B289" s="252"/>
      <c r="C289" s="253"/>
      <c r="D289" s="248" t="s">
        <v>201</v>
      </c>
      <c r="E289" s="254" t="s">
        <v>1</v>
      </c>
      <c r="F289" s="255" t="s">
        <v>3872</v>
      </c>
      <c r="G289" s="253"/>
      <c r="H289" s="254" t="s">
        <v>1</v>
      </c>
      <c r="I289" s="256"/>
      <c r="J289" s="253"/>
      <c r="K289" s="253"/>
      <c r="L289" s="257"/>
      <c r="M289" s="258"/>
      <c r="N289" s="259"/>
      <c r="O289" s="259"/>
      <c r="P289" s="259"/>
      <c r="Q289" s="259"/>
      <c r="R289" s="259"/>
      <c r="S289" s="259"/>
      <c r="T289" s="26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1" t="s">
        <v>201</v>
      </c>
      <c r="AU289" s="261" t="s">
        <v>212</v>
      </c>
      <c r="AV289" s="13" t="s">
        <v>81</v>
      </c>
      <c r="AW289" s="13" t="s">
        <v>30</v>
      </c>
      <c r="AX289" s="13" t="s">
        <v>73</v>
      </c>
      <c r="AY289" s="261" t="s">
        <v>191</v>
      </c>
    </row>
    <row r="290" s="13" customFormat="1">
      <c r="A290" s="13"/>
      <c r="B290" s="252"/>
      <c r="C290" s="253"/>
      <c r="D290" s="248" t="s">
        <v>201</v>
      </c>
      <c r="E290" s="254" t="s">
        <v>1</v>
      </c>
      <c r="F290" s="255" t="s">
        <v>3873</v>
      </c>
      <c r="G290" s="253"/>
      <c r="H290" s="254" t="s">
        <v>1</v>
      </c>
      <c r="I290" s="256"/>
      <c r="J290" s="253"/>
      <c r="K290" s="253"/>
      <c r="L290" s="257"/>
      <c r="M290" s="258"/>
      <c r="N290" s="259"/>
      <c r="O290" s="259"/>
      <c r="P290" s="259"/>
      <c r="Q290" s="259"/>
      <c r="R290" s="259"/>
      <c r="S290" s="259"/>
      <c r="T290" s="26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1" t="s">
        <v>201</v>
      </c>
      <c r="AU290" s="261" t="s">
        <v>212</v>
      </c>
      <c r="AV290" s="13" t="s">
        <v>81</v>
      </c>
      <c r="AW290" s="13" t="s">
        <v>30</v>
      </c>
      <c r="AX290" s="13" t="s">
        <v>73</v>
      </c>
      <c r="AY290" s="261" t="s">
        <v>191</v>
      </c>
    </row>
    <row r="291" s="14" customFormat="1">
      <c r="A291" s="14"/>
      <c r="B291" s="262"/>
      <c r="C291" s="263"/>
      <c r="D291" s="248" t="s">
        <v>201</v>
      </c>
      <c r="E291" s="264" t="s">
        <v>1</v>
      </c>
      <c r="F291" s="265" t="s">
        <v>3865</v>
      </c>
      <c r="G291" s="263"/>
      <c r="H291" s="266">
        <v>6</v>
      </c>
      <c r="I291" s="267"/>
      <c r="J291" s="263"/>
      <c r="K291" s="263"/>
      <c r="L291" s="268"/>
      <c r="M291" s="269"/>
      <c r="N291" s="270"/>
      <c r="O291" s="270"/>
      <c r="P291" s="270"/>
      <c r="Q291" s="270"/>
      <c r="R291" s="270"/>
      <c r="S291" s="270"/>
      <c r="T291" s="27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2" t="s">
        <v>201</v>
      </c>
      <c r="AU291" s="272" t="s">
        <v>212</v>
      </c>
      <c r="AV291" s="14" t="s">
        <v>83</v>
      </c>
      <c r="AW291" s="14" t="s">
        <v>30</v>
      </c>
      <c r="AX291" s="14" t="s">
        <v>73</v>
      </c>
      <c r="AY291" s="272" t="s">
        <v>191</v>
      </c>
    </row>
    <row r="292" s="15" customFormat="1">
      <c r="A292" s="15"/>
      <c r="B292" s="273"/>
      <c r="C292" s="274"/>
      <c r="D292" s="248" t="s">
        <v>201</v>
      </c>
      <c r="E292" s="275" t="s">
        <v>1</v>
      </c>
      <c r="F292" s="276" t="s">
        <v>205</v>
      </c>
      <c r="G292" s="274"/>
      <c r="H292" s="277">
        <v>6</v>
      </c>
      <c r="I292" s="278"/>
      <c r="J292" s="274"/>
      <c r="K292" s="274"/>
      <c r="L292" s="279"/>
      <c r="M292" s="280"/>
      <c r="N292" s="281"/>
      <c r="O292" s="281"/>
      <c r="P292" s="281"/>
      <c r="Q292" s="281"/>
      <c r="R292" s="281"/>
      <c r="S292" s="281"/>
      <c r="T292" s="282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3" t="s">
        <v>201</v>
      </c>
      <c r="AU292" s="283" t="s">
        <v>212</v>
      </c>
      <c r="AV292" s="15" t="s">
        <v>198</v>
      </c>
      <c r="AW292" s="15" t="s">
        <v>30</v>
      </c>
      <c r="AX292" s="15" t="s">
        <v>81</v>
      </c>
      <c r="AY292" s="283" t="s">
        <v>191</v>
      </c>
    </row>
    <row r="293" s="2" customFormat="1" ht="16.5" customHeight="1">
      <c r="A293" s="39"/>
      <c r="B293" s="40"/>
      <c r="C293" s="236" t="s">
        <v>7</v>
      </c>
      <c r="D293" s="236" t="s">
        <v>194</v>
      </c>
      <c r="E293" s="237" t="s">
        <v>3874</v>
      </c>
      <c r="F293" s="238" t="s">
        <v>3875</v>
      </c>
      <c r="G293" s="239" t="s">
        <v>197</v>
      </c>
      <c r="H293" s="240">
        <v>1.0800000000000001</v>
      </c>
      <c r="I293" s="241"/>
      <c r="J293" s="240">
        <f>ROUND(I293*H293,2)</f>
        <v>0</v>
      </c>
      <c r="K293" s="238" t="s">
        <v>275</v>
      </c>
      <c r="L293" s="45"/>
      <c r="M293" s="242" t="s">
        <v>1</v>
      </c>
      <c r="N293" s="243" t="s">
        <v>38</v>
      </c>
      <c r="O293" s="92"/>
      <c r="P293" s="244">
        <f>O293*H293</f>
        <v>0</v>
      </c>
      <c r="Q293" s="244">
        <v>0</v>
      </c>
      <c r="R293" s="244">
        <f>Q293*H293</f>
        <v>0</v>
      </c>
      <c r="S293" s="244">
        <v>0</v>
      </c>
      <c r="T293" s="24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6" t="s">
        <v>198</v>
      </c>
      <c r="AT293" s="246" t="s">
        <v>194</v>
      </c>
      <c r="AU293" s="246" t="s">
        <v>212</v>
      </c>
      <c r="AY293" s="18" t="s">
        <v>191</v>
      </c>
      <c r="BE293" s="247">
        <f>IF(N293="základní",J293,0)</f>
        <v>0</v>
      </c>
      <c r="BF293" s="247">
        <f>IF(N293="snížená",J293,0)</f>
        <v>0</v>
      </c>
      <c r="BG293" s="247">
        <f>IF(N293="zákl. přenesená",J293,0)</f>
        <v>0</v>
      </c>
      <c r="BH293" s="247">
        <f>IF(N293="sníž. přenesená",J293,0)</f>
        <v>0</v>
      </c>
      <c r="BI293" s="247">
        <f>IF(N293="nulová",J293,0)</f>
        <v>0</v>
      </c>
      <c r="BJ293" s="18" t="s">
        <v>81</v>
      </c>
      <c r="BK293" s="247">
        <f>ROUND(I293*H293,2)</f>
        <v>0</v>
      </c>
      <c r="BL293" s="18" t="s">
        <v>198</v>
      </c>
      <c r="BM293" s="246" t="s">
        <v>3876</v>
      </c>
    </row>
    <row r="294" s="2" customFormat="1">
      <c r="A294" s="39"/>
      <c r="B294" s="40"/>
      <c r="C294" s="41"/>
      <c r="D294" s="248" t="s">
        <v>200</v>
      </c>
      <c r="E294" s="41"/>
      <c r="F294" s="249" t="s">
        <v>3875</v>
      </c>
      <c r="G294" s="41"/>
      <c r="H294" s="41"/>
      <c r="I294" s="145"/>
      <c r="J294" s="41"/>
      <c r="K294" s="41"/>
      <c r="L294" s="45"/>
      <c r="M294" s="250"/>
      <c r="N294" s="251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200</v>
      </c>
      <c r="AU294" s="18" t="s">
        <v>212</v>
      </c>
    </row>
    <row r="295" s="13" customFormat="1">
      <c r="A295" s="13"/>
      <c r="B295" s="252"/>
      <c r="C295" s="253"/>
      <c r="D295" s="248" t="s">
        <v>201</v>
      </c>
      <c r="E295" s="254" t="s">
        <v>1</v>
      </c>
      <c r="F295" s="255" t="s">
        <v>3877</v>
      </c>
      <c r="G295" s="253"/>
      <c r="H295" s="254" t="s">
        <v>1</v>
      </c>
      <c r="I295" s="256"/>
      <c r="J295" s="253"/>
      <c r="K295" s="253"/>
      <c r="L295" s="257"/>
      <c r="M295" s="258"/>
      <c r="N295" s="259"/>
      <c r="O295" s="259"/>
      <c r="P295" s="259"/>
      <c r="Q295" s="259"/>
      <c r="R295" s="259"/>
      <c r="S295" s="259"/>
      <c r="T295" s="26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1" t="s">
        <v>201</v>
      </c>
      <c r="AU295" s="261" t="s">
        <v>212</v>
      </c>
      <c r="AV295" s="13" t="s">
        <v>81</v>
      </c>
      <c r="AW295" s="13" t="s">
        <v>30</v>
      </c>
      <c r="AX295" s="13" t="s">
        <v>73</v>
      </c>
      <c r="AY295" s="261" t="s">
        <v>191</v>
      </c>
    </row>
    <row r="296" s="13" customFormat="1">
      <c r="A296" s="13"/>
      <c r="B296" s="252"/>
      <c r="C296" s="253"/>
      <c r="D296" s="248" t="s">
        <v>201</v>
      </c>
      <c r="E296" s="254" t="s">
        <v>1</v>
      </c>
      <c r="F296" s="255" t="s">
        <v>950</v>
      </c>
      <c r="G296" s="253"/>
      <c r="H296" s="254" t="s">
        <v>1</v>
      </c>
      <c r="I296" s="256"/>
      <c r="J296" s="253"/>
      <c r="K296" s="253"/>
      <c r="L296" s="257"/>
      <c r="M296" s="258"/>
      <c r="N296" s="259"/>
      <c r="O296" s="259"/>
      <c r="P296" s="259"/>
      <c r="Q296" s="259"/>
      <c r="R296" s="259"/>
      <c r="S296" s="259"/>
      <c r="T296" s="26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1" t="s">
        <v>201</v>
      </c>
      <c r="AU296" s="261" t="s">
        <v>212</v>
      </c>
      <c r="AV296" s="13" t="s">
        <v>81</v>
      </c>
      <c r="AW296" s="13" t="s">
        <v>30</v>
      </c>
      <c r="AX296" s="13" t="s">
        <v>73</v>
      </c>
      <c r="AY296" s="261" t="s">
        <v>191</v>
      </c>
    </row>
    <row r="297" s="14" customFormat="1">
      <c r="A297" s="14"/>
      <c r="B297" s="262"/>
      <c r="C297" s="263"/>
      <c r="D297" s="248" t="s">
        <v>201</v>
      </c>
      <c r="E297" s="264" t="s">
        <v>1</v>
      </c>
      <c r="F297" s="265" t="s">
        <v>3778</v>
      </c>
      <c r="G297" s="263"/>
      <c r="H297" s="266">
        <v>1.0800000000000001</v>
      </c>
      <c r="I297" s="267"/>
      <c r="J297" s="263"/>
      <c r="K297" s="263"/>
      <c r="L297" s="268"/>
      <c r="M297" s="269"/>
      <c r="N297" s="270"/>
      <c r="O297" s="270"/>
      <c r="P297" s="270"/>
      <c r="Q297" s="270"/>
      <c r="R297" s="270"/>
      <c r="S297" s="270"/>
      <c r="T297" s="27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2" t="s">
        <v>201</v>
      </c>
      <c r="AU297" s="272" t="s">
        <v>212</v>
      </c>
      <c r="AV297" s="14" t="s">
        <v>83</v>
      </c>
      <c r="AW297" s="14" t="s">
        <v>30</v>
      </c>
      <c r="AX297" s="14" t="s">
        <v>73</v>
      </c>
      <c r="AY297" s="272" t="s">
        <v>191</v>
      </c>
    </row>
    <row r="298" s="15" customFormat="1">
      <c r="A298" s="15"/>
      <c r="B298" s="273"/>
      <c r="C298" s="274"/>
      <c r="D298" s="248" t="s">
        <v>201</v>
      </c>
      <c r="E298" s="275" t="s">
        <v>1</v>
      </c>
      <c r="F298" s="276" t="s">
        <v>205</v>
      </c>
      <c r="G298" s="274"/>
      <c r="H298" s="277">
        <v>1.0800000000000001</v>
      </c>
      <c r="I298" s="278"/>
      <c r="J298" s="274"/>
      <c r="K298" s="274"/>
      <c r="L298" s="279"/>
      <c r="M298" s="280"/>
      <c r="N298" s="281"/>
      <c r="O298" s="281"/>
      <c r="P298" s="281"/>
      <c r="Q298" s="281"/>
      <c r="R298" s="281"/>
      <c r="S298" s="281"/>
      <c r="T298" s="28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83" t="s">
        <v>201</v>
      </c>
      <c r="AU298" s="283" t="s">
        <v>212</v>
      </c>
      <c r="AV298" s="15" t="s">
        <v>198</v>
      </c>
      <c r="AW298" s="15" t="s">
        <v>30</v>
      </c>
      <c r="AX298" s="15" t="s">
        <v>81</v>
      </c>
      <c r="AY298" s="283" t="s">
        <v>191</v>
      </c>
    </row>
    <row r="299" s="2" customFormat="1" ht="21.75" customHeight="1">
      <c r="A299" s="39"/>
      <c r="B299" s="40"/>
      <c r="C299" s="236" t="s">
        <v>367</v>
      </c>
      <c r="D299" s="236" t="s">
        <v>194</v>
      </c>
      <c r="E299" s="237" t="s">
        <v>3878</v>
      </c>
      <c r="F299" s="238" t="s">
        <v>3879</v>
      </c>
      <c r="G299" s="239" t="s">
        <v>197</v>
      </c>
      <c r="H299" s="240">
        <v>33.799999999999997</v>
      </c>
      <c r="I299" s="241"/>
      <c r="J299" s="240">
        <f>ROUND(I299*H299,2)</f>
        <v>0</v>
      </c>
      <c r="K299" s="238" t="s">
        <v>275</v>
      </c>
      <c r="L299" s="45"/>
      <c r="M299" s="242" t="s">
        <v>1</v>
      </c>
      <c r="N299" s="243" t="s">
        <v>38</v>
      </c>
      <c r="O299" s="92"/>
      <c r="P299" s="244">
        <f>O299*H299</f>
        <v>0</v>
      </c>
      <c r="Q299" s="244">
        <v>0</v>
      </c>
      <c r="R299" s="244">
        <f>Q299*H299</f>
        <v>0</v>
      </c>
      <c r="S299" s="244">
        <v>0</v>
      </c>
      <c r="T299" s="245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6" t="s">
        <v>198</v>
      </c>
      <c r="AT299" s="246" t="s">
        <v>194</v>
      </c>
      <c r="AU299" s="246" t="s">
        <v>212</v>
      </c>
      <c r="AY299" s="18" t="s">
        <v>191</v>
      </c>
      <c r="BE299" s="247">
        <f>IF(N299="základní",J299,0)</f>
        <v>0</v>
      </c>
      <c r="BF299" s="247">
        <f>IF(N299="snížená",J299,0)</f>
        <v>0</v>
      </c>
      <c r="BG299" s="247">
        <f>IF(N299="zákl. přenesená",J299,0)</f>
        <v>0</v>
      </c>
      <c r="BH299" s="247">
        <f>IF(N299="sníž. přenesená",J299,0)</f>
        <v>0</v>
      </c>
      <c r="BI299" s="247">
        <f>IF(N299="nulová",J299,0)</f>
        <v>0</v>
      </c>
      <c r="BJ299" s="18" t="s">
        <v>81</v>
      </c>
      <c r="BK299" s="247">
        <f>ROUND(I299*H299,2)</f>
        <v>0</v>
      </c>
      <c r="BL299" s="18" t="s">
        <v>198</v>
      </c>
      <c r="BM299" s="246" t="s">
        <v>3880</v>
      </c>
    </row>
    <row r="300" s="2" customFormat="1">
      <c r="A300" s="39"/>
      <c r="B300" s="40"/>
      <c r="C300" s="41"/>
      <c r="D300" s="248" t="s">
        <v>200</v>
      </c>
      <c r="E300" s="41"/>
      <c r="F300" s="249" t="s">
        <v>3879</v>
      </c>
      <c r="G300" s="41"/>
      <c r="H300" s="41"/>
      <c r="I300" s="145"/>
      <c r="J300" s="41"/>
      <c r="K300" s="41"/>
      <c r="L300" s="45"/>
      <c r="M300" s="250"/>
      <c r="N300" s="251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200</v>
      </c>
      <c r="AU300" s="18" t="s">
        <v>212</v>
      </c>
    </row>
    <row r="301" s="13" customFormat="1">
      <c r="A301" s="13"/>
      <c r="B301" s="252"/>
      <c r="C301" s="253"/>
      <c r="D301" s="248" t="s">
        <v>201</v>
      </c>
      <c r="E301" s="254" t="s">
        <v>1</v>
      </c>
      <c r="F301" s="255" t="s">
        <v>3881</v>
      </c>
      <c r="G301" s="253"/>
      <c r="H301" s="254" t="s">
        <v>1</v>
      </c>
      <c r="I301" s="256"/>
      <c r="J301" s="253"/>
      <c r="K301" s="253"/>
      <c r="L301" s="257"/>
      <c r="M301" s="258"/>
      <c r="N301" s="259"/>
      <c r="O301" s="259"/>
      <c r="P301" s="259"/>
      <c r="Q301" s="259"/>
      <c r="R301" s="259"/>
      <c r="S301" s="259"/>
      <c r="T301" s="26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1" t="s">
        <v>201</v>
      </c>
      <c r="AU301" s="261" t="s">
        <v>212</v>
      </c>
      <c r="AV301" s="13" t="s">
        <v>81</v>
      </c>
      <c r="AW301" s="13" t="s">
        <v>30</v>
      </c>
      <c r="AX301" s="13" t="s">
        <v>73</v>
      </c>
      <c r="AY301" s="261" t="s">
        <v>191</v>
      </c>
    </row>
    <row r="302" s="14" customFormat="1">
      <c r="A302" s="14"/>
      <c r="B302" s="262"/>
      <c r="C302" s="263"/>
      <c r="D302" s="248" t="s">
        <v>201</v>
      </c>
      <c r="E302" s="264" t="s">
        <v>1</v>
      </c>
      <c r="F302" s="265" t="s">
        <v>3882</v>
      </c>
      <c r="G302" s="263"/>
      <c r="H302" s="266">
        <v>33.799999999999997</v>
      </c>
      <c r="I302" s="267"/>
      <c r="J302" s="263"/>
      <c r="K302" s="263"/>
      <c r="L302" s="268"/>
      <c r="M302" s="269"/>
      <c r="N302" s="270"/>
      <c r="O302" s="270"/>
      <c r="P302" s="270"/>
      <c r="Q302" s="270"/>
      <c r="R302" s="270"/>
      <c r="S302" s="270"/>
      <c r="T302" s="27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72" t="s">
        <v>201</v>
      </c>
      <c r="AU302" s="272" t="s">
        <v>212</v>
      </c>
      <c r="AV302" s="14" t="s">
        <v>83</v>
      </c>
      <c r="AW302" s="14" t="s">
        <v>30</v>
      </c>
      <c r="AX302" s="14" t="s">
        <v>73</v>
      </c>
      <c r="AY302" s="272" t="s">
        <v>191</v>
      </c>
    </row>
    <row r="303" s="15" customFormat="1">
      <c r="A303" s="15"/>
      <c r="B303" s="273"/>
      <c r="C303" s="274"/>
      <c r="D303" s="248" t="s">
        <v>201</v>
      </c>
      <c r="E303" s="275" t="s">
        <v>1</v>
      </c>
      <c r="F303" s="276" t="s">
        <v>205</v>
      </c>
      <c r="G303" s="274"/>
      <c r="H303" s="277">
        <v>33.799999999999997</v>
      </c>
      <c r="I303" s="278"/>
      <c r="J303" s="274"/>
      <c r="K303" s="274"/>
      <c r="L303" s="279"/>
      <c r="M303" s="280"/>
      <c r="N303" s="281"/>
      <c r="O303" s="281"/>
      <c r="P303" s="281"/>
      <c r="Q303" s="281"/>
      <c r="R303" s="281"/>
      <c r="S303" s="281"/>
      <c r="T303" s="282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83" t="s">
        <v>201</v>
      </c>
      <c r="AU303" s="283" t="s">
        <v>212</v>
      </c>
      <c r="AV303" s="15" t="s">
        <v>198</v>
      </c>
      <c r="AW303" s="15" t="s">
        <v>30</v>
      </c>
      <c r="AX303" s="15" t="s">
        <v>81</v>
      </c>
      <c r="AY303" s="283" t="s">
        <v>191</v>
      </c>
    </row>
    <row r="304" s="2" customFormat="1" ht="21.75" customHeight="1">
      <c r="A304" s="39"/>
      <c r="B304" s="40"/>
      <c r="C304" s="236" t="s">
        <v>376</v>
      </c>
      <c r="D304" s="236" t="s">
        <v>194</v>
      </c>
      <c r="E304" s="237" t="s">
        <v>2930</v>
      </c>
      <c r="F304" s="238" t="s">
        <v>2931</v>
      </c>
      <c r="G304" s="239" t="s">
        <v>197</v>
      </c>
      <c r="H304" s="240">
        <v>6</v>
      </c>
      <c r="I304" s="241"/>
      <c r="J304" s="240">
        <f>ROUND(I304*H304,2)</f>
        <v>0</v>
      </c>
      <c r="K304" s="238" t="s">
        <v>275</v>
      </c>
      <c r="L304" s="45"/>
      <c r="M304" s="242" t="s">
        <v>1</v>
      </c>
      <c r="N304" s="243" t="s">
        <v>38</v>
      </c>
      <c r="O304" s="92"/>
      <c r="P304" s="244">
        <f>O304*H304</f>
        <v>0</v>
      </c>
      <c r="Q304" s="244">
        <v>0</v>
      </c>
      <c r="R304" s="244">
        <f>Q304*H304</f>
        <v>0</v>
      </c>
      <c r="S304" s="244">
        <v>0</v>
      </c>
      <c r="T304" s="245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6" t="s">
        <v>198</v>
      </c>
      <c r="AT304" s="246" t="s">
        <v>194</v>
      </c>
      <c r="AU304" s="246" t="s">
        <v>212</v>
      </c>
      <c r="AY304" s="18" t="s">
        <v>191</v>
      </c>
      <c r="BE304" s="247">
        <f>IF(N304="základní",J304,0)</f>
        <v>0</v>
      </c>
      <c r="BF304" s="247">
        <f>IF(N304="snížená",J304,0)</f>
        <v>0</v>
      </c>
      <c r="BG304" s="247">
        <f>IF(N304="zákl. přenesená",J304,0)</f>
        <v>0</v>
      </c>
      <c r="BH304" s="247">
        <f>IF(N304="sníž. přenesená",J304,0)</f>
        <v>0</v>
      </c>
      <c r="BI304" s="247">
        <f>IF(N304="nulová",J304,0)</f>
        <v>0</v>
      </c>
      <c r="BJ304" s="18" t="s">
        <v>81</v>
      </c>
      <c r="BK304" s="247">
        <f>ROUND(I304*H304,2)</f>
        <v>0</v>
      </c>
      <c r="BL304" s="18" t="s">
        <v>198</v>
      </c>
      <c r="BM304" s="246" t="s">
        <v>3883</v>
      </c>
    </row>
    <row r="305" s="2" customFormat="1">
      <c r="A305" s="39"/>
      <c r="B305" s="40"/>
      <c r="C305" s="41"/>
      <c r="D305" s="248" t="s">
        <v>200</v>
      </c>
      <c r="E305" s="41"/>
      <c r="F305" s="249" t="s">
        <v>2931</v>
      </c>
      <c r="G305" s="41"/>
      <c r="H305" s="41"/>
      <c r="I305" s="145"/>
      <c r="J305" s="41"/>
      <c r="K305" s="41"/>
      <c r="L305" s="45"/>
      <c r="M305" s="250"/>
      <c r="N305" s="251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200</v>
      </c>
      <c r="AU305" s="18" t="s">
        <v>212</v>
      </c>
    </row>
    <row r="306" s="13" customFormat="1">
      <c r="A306" s="13"/>
      <c r="B306" s="252"/>
      <c r="C306" s="253"/>
      <c r="D306" s="248" t="s">
        <v>201</v>
      </c>
      <c r="E306" s="254" t="s">
        <v>1</v>
      </c>
      <c r="F306" s="255" t="s">
        <v>3884</v>
      </c>
      <c r="G306" s="253"/>
      <c r="H306" s="254" t="s">
        <v>1</v>
      </c>
      <c r="I306" s="256"/>
      <c r="J306" s="253"/>
      <c r="K306" s="253"/>
      <c r="L306" s="257"/>
      <c r="M306" s="258"/>
      <c r="N306" s="259"/>
      <c r="O306" s="259"/>
      <c r="P306" s="259"/>
      <c r="Q306" s="259"/>
      <c r="R306" s="259"/>
      <c r="S306" s="259"/>
      <c r="T306" s="26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1" t="s">
        <v>201</v>
      </c>
      <c r="AU306" s="261" t="s">
        <v>212</v>
      </c>
      <c r="AV306" s="13" t="s">
        <v>81</v>
      </c>
      <c r="AW306" s="13" t="s">
        <v>30</v>
      </c>
      <c r="AX306" s="13" t="s">
        <v>73</v>
      </c>
      <c r="AY306" s="261" t="s">
        <v>191</v>
      </c>
    </row>
    <row r="307" s="14" customFormat="1">
      <c r="A307" s="14"/>
      <c r="B307" s="262"/>
      <c r="C307" s="263"/>
      <c r="D307" s="248" t="s">
        <v>201</v>
      </c>
      <c r="E307" s="264" t="s">
        <v>1</v>
      </c>
      <c r="F307" s="265" t="s">
        <v>3865</v>
      </c>
      <c r="G307" s="263"/>
      <c r="H307" s="266">
        <v>6</v>
      </c>
      <c r="I307" s="267"/>
      <c r="J307" s="263"/>
      <c r="K307" s="263"/>
      <c r="L307" s="268"/>
      <c r="M307" s="269"/>
      <c r="N307" s="270"/>
      <c r="O307" s="270"/>
      <c r="P307" s="270"/>
      <c r="Q307" s="270"/>
      <c r="R307" s="270"/>
      <c r="S307" s="270"/>
      <c r="T307" s="27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72" t="s">
        <v>201</v>
      </c>
      <c r="AU307" s="272" t="s">
        <v>212</v>
      </c>
      <c r="AV307" s="14" t="s">
        <v>83</v>
      </c>
      <c r="AW307" s="14" t="s">
        <v>30</v>
      </c>
      <c r="AX307" s="14" t="s">
        <v>73</v>
      </c>
      <c r="AY307" s="272" t="s">
        <v>191</v>
      </c>
    </row>
    <row r="308" s="15" customFormat="1">
      <c r="A308" s="15"/>
      <c r="B308" s="273"/>
      <c r="C308" s="274"/>
      <c r="D308" s="248" t="s">
        <v>201</v>
      </c>
      <c r="E308" s="275" t="s">
        <v>1</v>
      </c>
      <c r="F308" s="276" t="s">
        <v>205</v>
      </c>
      <c r="G308" s="274"/>
      <c r="H308" s="277">
        <v>6</v>
      </c>
      <c r="I308" s="278"/>
      <c r="J308" s="274"/>
      <c r="K308" s="274"/>
      <c r="L308" s="279"/>
      <c r="M308" s="280"/>
      <c r="N308" s="281"/>
      <c r="O308" s="281"/>
      <c r="P308" s="281"/>
      <c r="Q308" s="281"/>
      <c r="R308" s="281"/>
      <c r="S308" s="281"/>
      <c r="T308" s="282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83" t="s">
        <v>201</v>
      </c>
      <c r="AU308" s="283" t="s">
        <v>212</v>
      </c>
      <c r="AV308" s="15" t="s">
        <v>198</v>
      </c>
      <c r="AW308" s="15" t="s">
        <v>30</v>
      </c>
      <c r="AX308" s="15" t="s">
        <v>81</v>
      </c>
      <c r="AY308" s="283" t="s">
        <v>191</v>
      </c>
    </row>
    <row r="309" s="2" customFormat="1" ht="21.75" customHeight="1">
      <c r="A309" s="39"/>
      <c r="B309" s="40"/>
      <c r="C309" s="236" t="s">
        <v>387</v>
      </c>
      <c r="D309" s="236" t="s">
        <v>194</v>
      </c>
      <c r="E309" s="237" t="s">
        <v>482</v>
      </c>
      <c r="F309" s="238" t="s">
        <v>483</v>
      </c>
      <c r="G309" s="239" t="s">
        <v>197</v>
      </c>
      <c r="H309" s="240">
        <v>85.599999999999994</v>
      </c>
      <c r="I309" s="241"/>
      <c r="J309" s="240">
        <f>ROUND(I309*H309,2)</f>
        <v>0</v>
      </c>
      <c r="K309" s="238" t="s">
        <v>275</v>
      </c>
      <c r="L309" s="45"/>
      <c r="M309" s="242" t="s">
        <v>1</v>
      </c>
      <c r="N309" s="243" t="s">
        <v>38</v>
      </c>
      <c r="O309" s="92"/>
      <c r="P309" s="244">
        <f>O309*H309</f>
        <v>0</v>
      </c>
      <c r="Q309" s="244">
        <v>0</v>
      </c>
      <c r="R309" s="244">
        <f>Q309*H309</f>
        <v>0</v>
      </c>
      <c r="S309" s="244">
        <v>0</v>
      </c>
      <c r="T309" s="245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6" t="s">
        <v>198</v>
      </c>
      <c r="AT309" s="246" t="s">
        <v>194</v>
      </c>
      <c r="AU309" s="246" t="s">
        <v>212</v>
      </c>
      <c r="AY309" s="18" t="s">
        <v>191</v>
      </c>
      <c r="BE309" s="247">
        <f>IF(N309="základní",J309,0)</f>
        <v>0</v>
      </c>
      <c r="BF309" s="247">
        <f>IF(N309="snížená",J309,0)</f>
        <v>0</v>
      </c>
      <c r="BG309" s="247">
        <f>IF(N309="zákl. přenesená",J309,0)</f>
        <v>0</v>
      </c>
      <c r="BH309" s="247">
        <f>IF(N309="sníž. přenesená",J309,0)</f>
        <v>0</v>
      </c>
      <c r="BI309" s="247">
        <f>IF(N309="nulová",J309,0)</f>
        <v>0</v>
      </c>
      <c r="BJ309" s="18" t="s">
        <v>81</v>
      </c>
      <c r="BK309" s="247">
        <f>ROUND(I309*H309,2)</f>
        <v>0</v>
      </c>
      <c r="BL309" s="18" t="s">
        <v>198</v>
      </c>
      <c r="BM309" s="246" t="s">
        <v>3885</v>
      </c>
    </row>
    <row r="310" s="2" customFormat="1">
      <c r="A310" s="39"/>
      <c r="B310" s="40"/>
      <c r="C310" s="41"/>
      <c r="D310" s="248" t="s">
        <v>200</v>
      </c>
      <c r="E310" s="41"/>
      <c r="F310" s="249" t="s">
        <v>483</v>
      </c>
      <c r="G310" s="41"/>
      <c r="H310" s="41"/>
      <c r="I310" s="145"/>
      <c r="J310" s="41"/>
      <c r="K310" s="41"/>
      <c r="L310" s="45"/>
      <c r="M310" s="250"/>
      <c r="N310" s="251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200</v>
      </c>
      <c r="AU310" s="18" t="s">
        <v>212</v>
      </c>
    </row>
    <row r="311" s="13" customFormat="1">
      <c r="A311" s="13"/>
      <c r="B311" s="252"/>
      <c r="C311" s="253"/>
      <c r="D311" s="248" t="s">
        <v>201</v>
      </c>
      <c r="E311" s="254" t="s">
        <v>1</v>
      </c>
      <c r="F311" s="255" t="s">
        <v>3886</v>
      </c>
      <c r="G311" s="253"/>
      <c r="H311" s="254" t="s">
        <v>1</v>
      </c>
      <c r="I311" s="256"/>
      <c r="J311" s="253"/>
      <c r="K311" s="253"/>
      <c r="L311" s="257"/>
      <c r="M311" s="258"/>
      <c r="N311" s="259"/>
      <c r="O311" s="259"/>
      <c r="P311" s="259"/>
      <c r="Q311" s="259"/>
      <c r="R311" s="259"/>
      <c r="S311" s="259"/>
      <c r="T311" s="26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1" t="s">
        <v>201</v>
      </c>
      <c r="AU311" s="261" t="s">
        <v>212</v>
      </c>
      <c r="AV311" s="13" t="s">
        <v>81</v>
      </c>
      <c r="AW311" s="13" t="s">
        <v>30</v>
      </c>
      <c r="AX311" s="13" t="s">
        <v>73</v>
      </c>
      <c r="AY311" s="261" t="s">
        <v>191</v>
      </c>
    </row>
    <row r="312" s="14" customFormat="1">
      <c r="A312" s="14"/>
      <c r="B312" s="262"/>
      <c r="C312" s="263"/>
      <c r="D312" s="248" t="s">
        <v>201</v>
      </c>
      <c r="E312" s="264" t="s">
        <v>1</v>
      </c>
      <c r="F312" s="265" t="s">
        <v>3882</v>
      </c>
      <c r="G312" s="263"/>
      <c r="H312" s="266">
        <v>33.799999999999997</v>
      </c>
      <c r="I312" s="267"/>
      <c r="J312" s="263"/>
      <c r="K312" s="263"/>
      <c r="L312" s="268"/>
      <c r="M312" s="269"/>
      <c r="N312" s="270"/>
      <c r="O312" s="270"/>
      <c r="P312" s="270"/>
      <c r="Q312" s="270"/>
      <c r="R312" s="270"/>
      <c r="S312" s="270"/>
      <c r="T312" s="271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72" t="s">
        <v>201</v>
      </c>
      <c r="AU312" s="272" t="s">
        <v>212</v>
      </c>
      <c r="AV312" s="14" t="s">
        <v>83</v>
      </c>
      <c r="AW312" s="14" t="s">
        <v>30</v>
      </c>
      <c r="AX312" s="14" t="s">
        <v>73</v>
      </c>
      <c r="AY312" s="272" t="s">
        <v>191</v>
      </c>
    </row>
    <row r="313" s="13" customFormat="1">
      <c r="A313" s="13"/>
      <c r="B313" s="252"/>
      <c r="C313" s="253"/>
      <c r="D313" s="248" t="s">
        <v>201</v>
      </c>
      <c r="E313" s="254" t="s">
        <v>1</v>
      </c>
      <c r="F313" s="255" t="s">
        <v>3887</v>
      </c>
      <c r="G313" s="253"/>
      <c r="H313" s="254" t="s">
        <v>1</v>
      </c>
      <c r="I313" s="256"/>
      <c r="J313" s="253"/>
      <c r="K313" s="253"/>
      <c r="L313" s="257"/>
      <c r="M313" s="258"/>
      <c r="N313" s="259"/>
      <c r="O313" s="259"/>
      <c r="P313" s="259"/>
      <c r="Q313" s="259"/>
      <c r="R313" s="259"/>
      <c r="S313" s="259"/>
      <c r="T313" s="26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1" t="s">
        <v>201</v>
      </c>
      <c r="AU313" s="261" t="s">
        <v>212</v>
      </c>
      <c r="AV313" s="13" t="s">
        <v>81</v>
      </c>
      <c r="AW313" s="13" t="s">
        <v>30</v>
      </c>
      <c r="AX313" s="13" t="s">
        <v>73</v>
      </c>
      <c r="AY313" s="261" t="s">
        <v>191</v>
      </c>
    </row>
    <row r="314" s="14" customFormat="1">
      <c r="A314" s="14"/>
      <c r="B314" s="262"/>
      <c r="C314" s="263"/>
      <c r="D314" s="248" t="s">
        <v>201</v>
      </c>
      <c r="E314" s="264" t="s">
        <v>1</v>
      </c>
      <c r="F314" s="265" t="s">
        <v>3882</v>
      </c>
      <c r="G314" s="263"/>
      <c r="H314" s="266">
        <v>33.799999999999997</v>
      </c>
      <c r="I314" s="267"/>
      <c r="J314" s="263"/>
      <c r="K314" s="263"/>
      <c r="L314" s="268"/>
      <c r="M314" s="269"/>
      <c r="N314" s="270"/>
      <c r="O314" s="270"/>
      <c r="P314" s="270"/>
      <c r="Q314" s="270"/>
      <c r="R314" s="270"/>
      <c r="S314" s="270"/>
      <c r="T314" s="27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72" t="s">
        <v>201</v>
      </c>
      <c r="AU314" s="272" t="s">
        <v>212</v>
      </c>
      <c r="AV314" s="14" t="s">
        <v>83</v>
      </c>
      <c r="AW314" s="14" t="s">
        <v>30</v>
      </c>
      <c r="AX314" s="14" t="s">
        <v>73</v>
      </c>
      <c r="AY314" s="272" t="s">
        <v>191</v>
      </c>
    </row>
    <row r="315" s="13" customFormat="1">
      <c r="A315" s="13"/>
      <c r="B315" s="252"/>
      <c r="C315" s="253"/>
      <c r="D315" s="248" t="s">
        <v>201</v>
      </c>
      <c r="E315" s="254" t="s">
        <v>1</v>
      </c>
      <c r="F315" s="255" t="s">
        <v>3888</v>
      </c>
      <c r="G315" s="253"/>
      <c r="H315" s="254" t="s">
        <v>1</v>
      </c>
      <c r="I315" s="256"/>
      <c r="J315" s="253"/>
      <c r="K315" s="253"/>
      <c r="L315" s="257"/>
      <c r="M315" s="258"/>
      <c r="N315" s="259"/>
      <c r="O315" s="259"/>
      <c r="P315" s="259"/>
      <c r="Q315" s="259"/>
      <c r="R315" s="259"/>
      <c r="S315" s="259"/>
      <c r="T315" s="26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1" t="s">
        <v>201</v>
      </c>
      <c r="AU315" s="261" t="s">
        <v>212</v>
      </c>
      <c r="AV315" s="13" t="s">
        <v>81</v>
      </c>
      <c r="AW315" s="13" t="s">
        <v>30</v>
      </c>
      <c r="AX315" s="13" t="s">
        <v>73</v>
      </c>
      <c r="AY315" s="261" t="s">
        <v>191</v>
      </c>
    </row>
    <row r="316" s="14" customFormat="1">
      <c r="A316" s="14"/>
      <c r="B316" s="262"/>
      <c r="C316" s="263"/>
      <c r="D316" s="248" t="s">
        <v>201</v>
      </c>
      <c r="E316" s="264" t="s">
        <v>1</v>
      </c>
      <c r="F316" s="265" t="s">
        <v>3865</v>
      </c>
      <c r="G316" s="263"/>
      <c r="H316" s="266">
        <v>6</v>
      </c>
      <c r="I316" s="267"/>
      <c r="J316" s="263"/>
      <c r="K316" s="263"/>
      <c r="L316" s="268"/>
      <c r="M316" s="269"/>
      <c r="N316" s="270"/>
      <c r="O316" s="270"/>
      <c r="P316" s="270"/>
      <c r="Q316" s="270"/>
      <c r="R316" s="270"/>
      <c r="S316" s="270"/>
      <c r="T316" s="27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72" t="s">
        <v>201</v>
      </c>
      <c r="AU316" s="272" t="s">
        <v>212</v>
      </c>
      <c r="AV316" s="14" t="s">
        <v>83</v>
      </c>
      <c r="AW316" s="14" t="s">
        <v>30</v>
      </c>
      <c r="AX316" s="14" t="s">
        <v>73</v>
      </c>
      <c r="AY316" s="272" t="s">
        <v>191</v>
      </c>
    </row>
    <row r="317" s="13" customFormat="1">
      <c r="A317" s="13"/>
      <c r="B317" s="252"/>
      <c r="C317" s="253"/>
      <c r="D317" s="248" t="s">
        <v>201</v>
      </c>
      <c r="E317" s="254" t="s">
        <v>1</v>
      </c>
      <c r="F317" s="255" t="s">
        <v>3889</v>
      </c>
      <c r="G317" s="253"/>
      <c r="H317" s="254" t="s">
        <v>1</v>
      </c>
      <c r="I317" s="256"/>
      <c r="J317" s="253"/>
      <c r="K317" s="253"/>
      <c r="L317" s="257"/>
      <c r="M317" s="258"/>
      <c r="N317" s="259"/>
      <c r="O317" s="259"/>
      <c r="P317" s="259"/>
      <c r="Q317" s="259"/>
      <c r="R317" s="259"/>
      <c r="S317" s="259"/>
      <c r="T317" s="26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1" t="s">
        <v>201</v>
      </c>
      <c r="AU317" s="261" t="s">
        <v>212</v>
      </c>
      <c r="AV317" s="13" t="s">
        <v>81</v>
      </c>
      <c r="AW317" s="13" t="s">
        <v>30</v>
      </c>
      <c r="AX317" s="13" t="s">
        <v>73</v>
      </c>
      <c r="AY317" s="261" t="s">
        <v>191</v>
      </c>
    </row>
    <row r="318" s="14" customFormat="1">
      <c r="A318" s="14"/>
      <c r="B318" s="262"/>
      <c r="C318" s="263"/>
      <c r="D318" s="248" t="s">
        <v>201</v>
      </c>
      <c r="E318" s="264" t="s">
        <v>1</v>
      </c>
      <c r="F318" s="265" t="s">
        <v>3865</v>
      </c>
      <c r="G318" s="263"/>
      <c r="H318" s="266">
        <v>6</v>
      </c>
      <c r="I318" s="267"/>
      <c r="J318" s="263"/>
      <c r="K318" s="263"/>
      <c r="L318" s="268"/>
      <c r="M318" s="269"/>
      <c r="N318" s="270"/>
      <c r="O318" s="270"/>
      <c r="P318" s="270"/>
      <c r="Q318" s="270"/>
      <c r="R318" s="270"/>
      <c r="S318" s="270"/>
      <c r="T318" s="271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72" t="s">
        <v>201</v>
      </c>
      <c r="AU318" s="272" t="s">
        <v>212</v>
      </c>
      <c r="AV318" s="14" t="s">
        <v>83</v>
      </c>
      <c r="AW318" s="14" t="s">
        <v>30</v>
      </c>
      <c r="AX318" s="14" t="s">
        <v>73</v>
      </c>
      <c r="AY318" s="272" t="s">
        <v>191</v>
      </c>
    </row>
    <row r="319" s="14" customFormat="1">
      <c r="A319" s="14"/>
      <c r="B319" s="262"/>
      <c r="C319" s="263"/>
      <c r="D319" s="248" t="s">
        <v>201</v>
      </c>
      <c r="E319" s="264" t="s">
        <v>1</v>
      </c>
      <c r="F319" s="265" t="s">
        <v>3865</v>
      </c>
      <c r="G319" s="263"/>
      <c r="H319" s="266">
        <v>6</v>
      </c>
      <c r="I319" s="267"/>
      <c r="J319" s="263"/>
      <c r="K319" s="263"/>
      <c r="L319" s="268"/>
      <c r="M319" s="269"/>
      <c r="N319" s="270"/>
      <c r="O319" s="270"/>
      <c r="P319" s="270"/>
      <c r="Q319" s="270"/>
      <c r="R319" s="270"/>
      <c r="S319" s="270"/>
      <c r="T319" s="27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72" t="s">
        <v>201</v>
      </c>
      <c r="AU319" s="272" t="s">
        <v>212</v>
      </c>
      <c r="AV319" s="14" t="s">
        <v>83</v>
      </c>
      <c r="AW319" s="14" t="s">
        <v>30</v>
      </c>
      <c r="AX319" s="14" t="s">
        <v>73</v>
      </c>
      <c r="AY319" s="272" t="s">
        <v>191</v>
      </c>
    </row>
    <row r="320" s="15" customFormat="1">
      <c r="A320" s="15"/>
      <c r="B320" s="273"/>
      <c r="C320" s="274"/>
      <c r="D320" s="248" t="s">
        <v>201</v>
      </c>
      <c r="E320" s="275" t="s">
        <v>1</v>
      </c>
      <c r="F320" s="276" t="s">
        <v>205</v>
      </c>
      <c r="G320" s="274"/>
      <c r="H320" s="277">
        <v>85.599999999999994</v>
      </c>
      <c r="I320" s="278"/>
      <c r="J320" s="274"/>
      <c r="K320" s="274"/>
      <c r="L320" s="279"/>
      <c r="M320" s="280"/>
      <c r="N320" s="281"/>
      <c r="O320" s="281"/>
      <c r="P320" s="281"/>
      <c r="Q320" s="281"/>
      <c r="R320" s="281"/>
      <c r="S320" s="281"/>
      <c r="T320" s="28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83" t="s">
        <v>201</v>
      </c>
      <c r="AU320" s="283" t="s">
        <v>212</v>
      </c>
      <c r="AV320" s="15" t="s">
        <v>198</v>
      </c>
      <c r="AW320" s="15" t="s">
        <v>30</v>
      </c>
      <c r="AX320" s="15" t="s">
        <v>81</v>
      </c>
      <c r="AY320" s="283" t="s">
        <v>191</v>
      </c>
    </row>
    <row r="321" s="2" customFormat="1" ht="21.75" customHeight="1">
      <c r="A321" s="39"/>
      <c r="B321" s="40"/>
      <c r="C321" s="236" t="s">
        <v>395</v>
      </c>
      <c r="D321" s="236" t="s">
        <v>194</v>
      </c>
      <c r="E321" s="237" t="s">
        <v>3890</v>
      </c>
      <c r="F321" s="238" t="s">
        <v>3891</v>
      </c>
      <c r="G321" s="239" t="s">
        <v>197</v>
      </c>
      <c r="H321" s="240">
        <v>33.799999999999997</v>
      </c>
      <c r="I321" s="241"/>
      <c r="J321" s="240">
        <f>ROUND(I321*H321,2)</f>
        <v>0</v>
      </c>
      <c r="K321" s="238" t="s">
        <v>275</v>
      </c>
      <c r="L321" s="45"/>
      <c r="M321" s="242" t="s">
        <v>1</v>
      </c>
      <c r="N321" s="243" t="s">
        <v>38</v>
      </c>
      <c r="O321" s="92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6" t="s">
        <v>198</v>
      </c>
      <c r="AT321" s="246" t="s">
        <v>194</v>
      </c>
      <c r="AU321" s="246" t="s">
        <v>212</v>
      </c>
      <c r="AY321" s="18" t="s">
        <v>191</v>
      </c>
      <c r="BE321" s="247">
        <f>IF(N321="základní",J321,0)</f>
        <v>0</v>
      </c>
      <c r="BF321" s="247">
        <f>IF(N321="snížená",J321,0)</f>
        <v>0</v>
      </c>
      <c r="BG321" s="247">
        <f>IF(N321="zákl. přenesená",J321,0)</f>
        <v>0</v>
      </c>
      <c r="BH321" s="247">
        <f>IF(N321="sníž. přenesená",J321,0)</f>
        <v>0</v>
      </c>
      <c r="BI321" s="247">
        <f>IF(N321="nulová",J321,0)</f>
        <v>0</v>
      </c>
      <c r="BJ321" s="18" t="s">
        <v>81</v>
      </c>
      <c r="BK321" s="247">
        <f>ROUND(I321*H321,2)</f>
        <v>0</v>
      </c>
      <c r="BL321" s="18" t="s">
        <v>198</v>
      </c>
      <c r="BM321" s="246" t="s">
        <v>3892</v>
      </c>
    </row>
    <row r="322" s="2" customFormat="1">
      <c r="A322" s="39"/>
      <c r="B322" s="40"/>
      <c r="C322" s="41"/>
      <c r="D322" s="248" t="s">
        <v>200</v>
      </c>
      <c r="E322" s="41"/>
      <c r="F322" s="249" t="s">
        <v>3891</v>
      </c>
      <c r="G322" s="41"/>
      <c r="H322" s="41"/>
      <c r="I322" s="145"/>
      <c r="J322" s="41"/>
      <c r="K322" s="41"/>
      <c r="L322" s="45"/>
      <c r="M322" s="250"/>
      <c r="N322" s="251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200</v>
      </c>
      <c r="AU322" s="18" t="s">
        <v>212</v>
      </c>
    </row>
    <row r="323" s="13" customFormat="1">
      <c r="A323" s="13"/>
      <c r="B323" s="252"/>
      <c r="C323" s="253"/>
      <c r="D323" s="248" t="s">
        <v>201</v>
      </c>
      <c r="E323" s="254" t="s">
        <v>1</v>
      </c>
      <c r="F323" s="255" t="s">
        <v>3893</v>
      </c>
      <c r="G323" s="253"/>
      <c r="H323" s="254" t="s">
        <v>1</v>
      </c>
      <c r="I323" s="256"/>
      <c r="J323" s="253"/>
      <c r="K323" s="253"/>
      <c r="L323" s="257"/>
      <c r="M323" s="258"/>
      <c r="N323" s="259"/>
      <c r="O323" s="259"/>
      <c r="P323" s="259"/>
      <c r="Q323" s="259"/>
      <c r="R323" s="259"/>
      <c r="S323" s="259"/>
      <c r="T323" s="26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1" t="s">
        <v>201</v>
      </c>
      <c r="AU323" s="261" t="s">
        <v>212</v>
      </c>
      <c r="AV323" s="13" t="s">
        <v>81</v>
      </c>
      <c r="AW323" s="13" t="s">
        <v>30</v>
      </c>
      <c r="AX323" s="13" t="s">
        <v>73</v>
      </c>
      <c r="AY323" s="261" t="s">
        <v>191</v>
      </c>
    </row>
    <row r="324" s="14" customFormat="1">
      <c r="A324" s="14"/>
      <c r="B324" s="262"/>
      <c r="C324" s="263"/>
      <c r="D324" s="248" t="s">
        <v>201</v>
      </c>
      <c r="E324" s="264" t="s">
        <v>1</v>
      </c>
      <c r="F324" s="265" t="s">
        <v>3882</v>
      </c>
      <c r="G324" s="263"/>
      <c r="H324" s="266">
        <v>33.799999999999997</v>
      </c>
      <c r="I324" s="267"/>
      <c r="J324" s="263"/>
      <c r="K324" s="263"/>
      <c r="L324" s="268"/>
      <c r="M324" s="269"/>
      <c r="N324" s="270"/>
      <c r="O324" s="270"/>
      <c r="P324" s="270"/>
      <c r="Q324" s="270"/>
      <c r="R324" s="270"/>
      <c r="S324" s="270"/>
      <c r="T324" s="271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72" t="s">
        <v>201</v>
      </c>
      <c r="AU324" s="272" t="s">
        <v>212</v>
      </c>
      <c r="AV324" s="14" t="s">
        <v>83</v>
      </c>
      <c r="AW324" s="14" t="s">
        <v>30</v>
      </c>
      <c r="AX324" s="14" t="s">
        <v>73</v>
      </c>
      <c r="AY324" s="272" t="s">
        <v>191</v>
      </c>
    </row>
    <row r="325" s="15" customFormat="1">
      <c r="A325" s="15"/>
      <c r="B325" s="273"/>
      <c r="C325" s="274"/>
      <c r="D325" s="248" t="s">
        <v>201</v>
      </c>
      <c r="E325" s="275" t="s">
        <v>1</v>
      </c>
      <c r="F325" s="276" t="s">
        <v>205</v>
      </c>
      <c r="G325" s="274"/>
      <c r="H325" s="277">
        <v>33.799999999999997</v>
      </c>
      <c r="I325" s="278"/>
      <c r="J325" s="274"/>
      <c r="K325" s="274"/>
      <c r="L325" s="279"/>
      <c r="M325" s="280"/>
      <c r="N325" s="281"/>
      <c r="O325" s="281"/>
      <c r="P325" s="281"/>
      <c r="Q325" s="281"/>
      <c r="R325" s="281"/>
      <c r="S325" s="281"/>
      <c r="T325" s="282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83" t="s">
        <v>201</v>
      </c>
      <c r="AU325" s="283" t="s">
        <v>212</v>
      </c>
      <c r="AV325" s="15" t="s">
        <v>198</v>
      </c>
      <c r="AW325" s="15" t="s">
        <v>30</v>
      </c>
      <c r="AX325" s="15" t="s">
        <v>81</v>
      </c>
      <c r="AY325" s="283" t="s">
        <v>191</v>
      </c>
    </row>
    <row r="326" s="2" customFormat="1" ht="21.75" customHeight="1">
      <c r="A326" s="39"/>
      <c r="B326" s="40"/>
      <c r="C326" s="236" t="s">
        <v>404</v>
      </c>
      <c r="D326" s="236" t="s">
        <v>194</v>
      </c>
      <c r="E326" s="237" t="s">
        <v>489</v>
      </c>
      <c r="F326" s="238" t="s">
        <v>490</v>
      </c>
      <c r="G326" s="239" t="s">
        <v>197</v>
      </c>
      <c r="H326" s="240">
        <v>6</v>
      </c>
      <c r="I326" s="241"/>
      <c r="J326" s="240">
        <f>ROUND(I326*H326,2)</f>
        <v>0</v>
      </c>
      <c r="K326" s="238" t="s">
        <v>1</v>
      </c>
      <c r="L326" s="45"/>
      <c r="M326" s="242" t="s">
        <v>1</v>
      </c>
      <c r="N326" s="243" t="s">
        <v>38</v>
      </c>
      <c r="O326" s="92"/>
      <c r="P326" s="244">
        <f>O326*H326</f>
        <v>0</v>
      </c>
      <c r="Q326" s="244">
        <v>0</v>
      </c>
      <c r="R326" s="244">
        <f>Q326*H326</f>
        <v>0</v>
      </c>
      <c r="S326" s="244">
        <v>0</v>
      </c>
      <c r="T326" s="245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6" t="s">
        <v>198</v>
      </c>
      <c r="AT326" s="246" t="s">
        <v>194</v>
      </c>
      <c r="AU326" s="246" t="s">
        <v>212</v>
      </c>
      <c r="AY326" s="18" t="s">
        <v>191</v>
      </c>
      <c r="BE326" s="247">
        <f>IF(N326="základní",J326,0)</f>
        <v>0</v>
      </c>
      <c r="BF326" s="247">
        <f>IF(N326="snížená",J326,0)</f>
        <v>0</v>
      </c>
      <c r="BG326" s="247">
        <f>IF(N326="zákl. přenesená",J326,0)</f>
        <v>0</v>
      </c>
      <c r="BH326" s="247">
        <f>IF(N326="sníž. přenesená",J326,0)</f>
        <v>0</v>
      </c>
      <c r="BI326" s="247">
        <f>IF(N326="nulová",J326,0)</f>
        <v>0</v>
      </c>
      <c r="BJ326" s="18" t="s">
        <v>81</v>
      </c>
      <c r="BK326" s="247">
        <f>ROUND(I326*H326,2)</f>
        <v>0</v>
      </c>
      <c r="BL326" s="18" t="s">
        <v>198</v>
      </c>
      <c r="BM326" s="246" t="s">
        <v>3894</v>
      </c>
    </row>
    <row r="327" s="2" customFormat="1">
      <c r="A327" s="39"/>
      <c r="B327" s="40"/>
      <c r="C327" s="41"/>
      <c r="D327" s="248" t="s">
        <v>200</v>
      </c>
      <c r="E327" s="41"/>
      <c r="F327" s="249" t="s">
        <v>490</v>
      </c>
      <c r="G327" s="41"/>
      <c r="H327" s="41"/>
      <c r="I327" s="145"/>
      <c r="J327" s="41"/>
      <c r="K327" s="41"/>
      <c r="L327" s="45"/>
      <c r="M327" s="250"/>
      <c r="N327" s="251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200</v>
      </c>
      <c r="AU327" s="18" t="s">
        <v>212</v>
      </c>
    </row>
    <row r="328" s="13" customFormat="1">
      <c r="A328" s="13"/>
      <c r="B328" s="252"/>
      <c r="C328" s="253"/>
      <c r="D328" s="248" t="s">
        <v>201</v>
      </c>
      <c r="E328" s="254" t="s">
        <v>1</v>
      </c>
      <c r="F328" s="255" t="s">
        <v>3895</v>
      </c>
      <c r="G328" s="253"/>
      <c r="H328" s="254" t="s">
        <v>1</v>
      </c>
      <c r="I328" s="256"/>
      <c r="J328" s="253"/>
      <c r="K328" s="253"/>
      <c r="L328" s="257"/>
      <c r="M328" s="258"/>
      <c r="N328" s="259"/>
      <c r="O328" s="259"/>
      <c r="P328" s="259"/>
      <c r="Q328" s="259"/>
      <c r="R328" s="259"/>
      <c r="S328" s="259"/>
      <c r="T328" s="26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1" t="s">
        <v>201</v>
      </c>
      <c r="AU328" s="261" t="s">
        <v>212</v>
      </c>
      <c r="AV328" s="13" t="s">
        <v>81</v>
      </c>
      <c r="AW328" s="13" t="s">
        <v>30</v>
      </c>
      <c r="AX328" s="13" t="s">
        <v>73</v>
      </c>
      <c r="AY328" s="261" t="s">
        <v>191</v>
      </c>
    </row>
    <row r="329" s="13" customFormat="1">
      <c r="A329" s="13"/>
      <c r="B329" s="252"/>
      <c r="C329" s="253"/>
      <c r="D329" s="248" t="s">
        <v>201</v>
      </c>
      <c r="E329" s="254" t="s">
        <v>1</v>
      </c>
      <c r="F329" s="255" t="s">
        <v>3896</v>
      </c>
      <c r="G329" s="253"/>
      <c r="H329" s="254" t="s">
        <v>1</v>
      </c>
      <c r="I329" s="256"/>
      <c r="J329" s="253"/>
      <c r="K329" s="253"/>
      <c r="L329" s="257"/>
      <c r="M329" s="258"/>
      <c r="N329" s="259"/>
      <c r="O329" s="259"/>
      <c r="P329" s="259"/>
      <c r="Q329" s="259"/>
      <c r="R329" s="259"/>
      <c r="S329" s="259"/>
      <c r="T329" s="26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1" t="s">
        <v>201</v>
      </c>
      <c r="AU329" s="261" t="s">
        <v>212</v>
      </c>
      <c r="AV329" s="13" t="s">
        <v>81</v>
      </c>
      <c r="AW329" s="13" t="s">
        <v>30</v>
      </c>
      <c r="AX329" s="13" t="s">
        <v>73</v>
      </c>
      <c r="AY329" s="261" t="s">
        <v>191</v>
      </c>
    </row>
    <row r="330" s="14" customFormat="1">
      <c r="A330" s="14"/>
      <c r="B330" s="262"/>
      <c r="C330" s="263"/>
      <c r="D330" s="248" t="s">
        <v>201</v>
      </c>
      <c r="E330" s="264" t="s">
        <v>1</v>
      </c>
      <c r="F330" s="265" t="s">
        <v>3865</v>
      </c>
      <c r="G330" s="263"/>
      <c r="H330" s="266">
        <v>6</v>
      </c>
      <c r="I330" s="267"/>
      <c r="J330" s="263"/>
      <c r="K330" s="263"/>
      <c r="L330" s="268"/>
      <c r="M330" s="269"/>
      <c r="N330" s="270"/>
      <c r="O330" s="270"/>
      <c r="P330" s="270"/>
      <c r="Q330" s="270"/>
      <c r="R330" s="270"/>
      <c r="S330" s="270"/>
      <c r="T330" s="271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72" t="s">
        <v>201</v>
      </c>
      <c r="AU330" s="272" t="s">
        <v>212</v>
      </c>
      <c r="AV330" s="14" t="s">
        <v>83</v>
      </c>
      <c r="AW330" s="14" t="s">
        <v>30</v>
      </c>
      <c r="AX330" s="14" t="s">
        <v>73</v>
      </c>
      <c r="AY330" s="272" t="s">
        <v>191</v>
      </c>
    </row>
    <row r="331" s="15" customFormat="1">
      <c r="A331" s="15"/>
      <c r="B331" s="273"/>
      <c r="C331" s="274"/>
      <c r="D331" s="248" t="s">
        <v>201</v>
      </c>
      <c r="E331" s="275" t="s">
        <v>1</v>
      </c>
      <c r="F331" s="276" t="s">
        <v>205</v>
      </c>
      <c r="G331" s="274"/>
      <c r="H331" s="277">
        <v>6</v>
      </c>
      <c r="I331" s="278"/>
      <c r="J331" s="274"/>
      <c r="K331" s="274"/>
      <c r="L331" s="279"/>
      <c r="M331" s="280"/>
      <c r="N331" s="281"/>
      <c r="O331" s="281"/>
      <c r="P331" s="281"/>
      <c r="Q331" s="281"/>
      <c r="R331" s="281"/>
      <c r="S331" s="281"/>
      <c r="T331" s="282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83" t="s">
        <v>201</v>
      </c>
      <c r="AU331" s="283" t="s">
        <v>212</v>
      </c>
      <c r="AV331" s="15" t="s">
        <v>198</v>
      </c>
      <c r="AW331" s="15" t="s">
        <v>30</v>
      </c>
      <c r="AX331" s="15" t="s">
        <v>81</v>
      </c>
      <c r="AY331" s="283" t="s">
        <v>191</v>
      </c>
    </row>
    <row r="332" s="2" customFormat="1" ht="16.5" customHeight="1">
      <c r="A332" s="39"/>
      <c r="B332" s="40"/>
      <c r="C332" s="236" t="s">
        <v>410</v>
      </c>
      <c r="D332" s="236" t="s">
        <v>194</v>
      </c>
      <c r="E332" s="237" t="s">
        <v>3897</v>
      </c>
      <c r="F332" s="238" t="s">
        <v>3898</v>
      </c>
      <c r="G332" s="239" t="s">
        <v>215</v>
      </c>
      <c r="H332" s="240">
        <v>7</v>
      </c>
      <c r="I332" s="241"/>
      <c r="J332" s="240">
        <f>ROUND(I332*H332,2)</f>
        <v>0</v>
      </c>
      <c r="K332" s="238" t="s">
        <v>1</v>
      </c>
      <c r="L332" s="45"/>
      <c r="M332" s="242" t="s">
        <v>1</v>
      </c>
      <c r="N332" s="243" t="s">
        <v>38</v>
      </c>
      <c r="O332" s="92"/>
      <c r="P332" s="244">
        <f>O332*H332</f>
        <v>0</v>
      </c>
      <c r="Q332" s="244">
        <v>0</v>
      </c>
      <c r="R332" s="244">
        <f>Q332*H332</f>
        <v>0</v>
      </c>
      <c r="S332" s="244">
        <v>0</v>
      </c>
      <c r="T332" s="245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6" t="s">
        <v>198</v>
      </c>
      <c r="AT332" s="246" t="s">
        <v>194</v>
      </c>
      <c r="AU332" s="246" t="s">
        <v>212</v>
      </c>
      <c r="AY332" s="18" t="s">
        <v>191</v>
      </c>
      <c r="BE332" s="247">
        <f>IF(N332="základní",J332,0)</f>
        <v>0</v>
      </c>
      <c r="BF332" s="247">
        <f>IF(N332="snížená",J332,0)</f>
        <v>0</v>
      </c>
      <c r="BG332" s="247">
        <f>IF(N332="zákl. přenesená",J332,0)</f>
        <v>0</v>
      </c>
      <c r="BH332" s="247">
        <f>IF(N332="sníž. přenesená",J332,0)</f>
        <v>0</v>
      </c>
      <c r="BI332" s="247">
        <f>IF(N332="nulová",J332,0)</f>
        <v>0</v>
      </c>
      <c r="BJ332" s="18" t="s">
        <v>81</v>
      </c>
      <c r="BK332" s="247">
        <f>ROUND(I332*H332,2)</f>
        <v>0</v>
      </c>
      <c r="BL332" s="18" t="s">
        <v>198</v>
      </c>
      <c r="BM332" s="246" t="s">
        <v>3899</v>
      </c>
    </row>
    <row r="333" s="2" customFormat="1">
      <c r="A333" s="39"/>
      <c r="B333" s="40"/>
      <c r="C333" s="41"/>
      <c r="D333" s="248" t="s">
        <v>200</v>
      </c>
      <c r="E333" s="41"/>
      <c r="F333" s="249" t="s">
        <v>3898</v>
      </c>
      <c r="G333" s="41"/>
      <c r="H333" s="41"/>
      <c r="I333" s="145"/>
      <c r="J333" s="41"/>
      <c r="K333" s="41"/>
      <c r="L333" s="45"/>
      <c r="M333" s="250"/>
      <c r="N333" s="251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200</v>
      </c>
      <c r="AU333" s="18" t="s">
        <v>212</v>
      </c>
    </row>
    <row r="334" s="13" customFormat="1">
      <c r="A334" s="13"/>
      <c r="B334" s="252"/>
      <c r="C334" s="253"/>
      <c r="D334" s="248" t="s">
        <v>201</v>
      </c>
      <c r="E334" s="254" t="s">
        <v>1</v>
      </c>
      <c r="F334" s="255" t="s">
        <v>3900</v>
      </c>
      <c r="G334" s="253"/>
      <c r="H334" s="254" t="s">
        <v>1</v>
      </c>
      <c r="I334" s="256"/>
      <c r="J334" s="253"/>
      <c r="K334" s="253"/>
      <c r="L334" s="257"/>
      <c r="M334" s="258"/>
      <c r="N334" s="259"/>
      <c r="O334" s="259"/>
      <c r="P334" s="259"/>
      <c r="Q334" s="259"/>
      <c r="R334" s="259"/>
      <c r="S334" s="259"/>
      <c r="T334" s="26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1" t="s">
        <v>201</v>
      </c>
      <c r="AU334" s="261" t="s">
        <v>212</v>
      </c>
      <c r="AV334" s="13" t="s">
        <v>81</v>
      </c>
      <c r="AW334" s="13" t="s">
        <v>30</v>
      </c>
      <c r="AX334" s="13" t="s">
        <v>73</v>
      </c>
      <c r="AY334" s="261" t="s">
        <v>191</v>
      </c>
    </row>
    <row r="335" s="13" customFormat="1">
      <c r="A335" s="13"/>
      <c r="B335" s="252"/>
      <c r="C335" s="253"/>
      <c r="D335" s="248" t="s">
        <v>201</v>
      </c>
      <c r="E335" s="254" t="s">
        <v>1</v>
      </c>
      <c r="F335" s="255" t="s">
        <v>3901</v>
      </c>
      <c r="G335" s="253"/>
      <c r="H335" s="254" t="s">
        <v>1</v>
      </c>
      <c r="I335" s="256"/>
      <c r="J335" s="253"/>
      <c r="K335" s="253"/>
      <c r="L335" s="257"/>
      <c r="M335" s="258"/>
      <c r="N335" s="259"/>
      <c r="O335" s="259"/>
      <c r="P335" s="259"/>
      <c r="Q335" s="259"/>
      <c r="R335" s="259"/>
      <c r="S335" s="259"/>
      <c r="T335" s="26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1" t="s">
        <v>201</v>
      </c>
      <c r="AU335" s="261" t="s">
        <v>212</v>
      </c>
      <c r="AV335" s="13" t="s">
        <v>81</v>
      </c>
      <c r="AW335" s="13" t="s">
        <v>30</v>
      </c>
      <c r="AX335" s="13" t="s">
        <v>73</v>
      </c>
      <c r="AY335" s="261" t="s">
        <v>191</v>
      </c>
    </row>
    <row r="336" s="14" customFormat="1">
      <c r="A336" s="14"/>
      <c r="B336" s="262"/>
      <c r="C336" s="263"/>
      <c r="D336" s="248" t="s">
        <v>201</v>
      </c>
      <c r="E336" s="264" t="s">
        <v>1</v>
      </c>
      <c r="F336" s="265" t="s">
        <v>3902</v>
      </c>
      <c r="G336" s="263"/>
      <c r="H336" s="266">
        <v>7</v>
      </c>
      <c r="I336" s="267"/>
      <c r="J336" s="263"/>
      <c r="K336" s="263"/>
      <c r="L336" s="268"/>
      <c r="M336" s="269"/>
      <c r="N336" s="270"/>
      <c r="O336" s="270"/>
      <c r="P336" s="270"/>
      <c r="Q336" s="270"/>
      <c r="R336" s="270"/>
      <c r="S336" s="270"/>
      <c r="T336" s="27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72" t="s">
        <v>201</v>
      </c>
      <c r="AU336" s="272" t="s">
        <v>212</v>
      </c>
      <c r="AV336" s="14" t="s">
        <v>83</v>
      </c>
      <c r="AW336" s="14" t="s">
        <v>30</v>
      </c>
      <c r="AX336" s="14" t="s">
        <v>73</v>
      </c>
      <c r="AY336" s="272" t="s">
        <v>191</v>
      </c>
    </row>
    <row r="337" s="15" customFormat="1">
      <c r="A337" s="15"/>
      <c r="B337" s="273"/>
      <c r="C337" s="274"/>
      <c r="D337" s="248" t="s">
        <v>201</v>
      </c>
      <c r="E337" s="275" t="s">
        <v>1</v>
      </c>
      <c r="F337" s="276" t="s">
        <v>205</v>
      </c>
      <c r="G337" s="274"/>
      <c r="H337" s="277">
        <v>7</v>
      </c>
      <c r="I337" s="278"/>
      <c r="J337" s="274"/>
      <c r="K337" s="274"/>
      <c r="L337" s="279"/>
      <c r="M337" s="280"/>
      <c r="N337" s="281"/>
      <c r="O337" s="281"/>
      <c r="P337" s="281"/>
      <c r="Q337" s="281"/>
      <c r="R337" s="281"/>
      <c r="S337" s="281"/>
      <c r="T337" s="282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83" t="s">
        <v>201</v>
      </c>
      <c r="AU337" s="283" t="s">
        <v>212</v>
      </c>
      <c r="AV337" s="15" t="s">
        <v>198</v>
      </c>
      <c r="AW337" s="15" t="s">
        <v>30</v>
      </c>
      <c r="AX337" s="15" t="s">
        <v>81</v>
      </c>
      <c r="AY337" s="283" t="s">
        <v>191</v>
      </c>
    </row>
    <row r="338" s="2" customFormat="1" ht="21.75" customHeight="1">
      <c r="A338" s="39"/>
      <c r="B338" s="40"/>
      <c r="C338" s="236" t="s">
        <v>416</v>
      </c>
      <c r="D338" s="236" t="s">
        <v>194</v>
      </c>
      <c r="E338" s="237" t="s">
        <v>2951</v>
      </c>
      <c r="F338" s="238" t="s">
        <v>2952</v>
      </c>
      <c r="G338" s="239" t="s">
        <v>197</v>
      </c>
      <c r="H338" s="240">
        <v>6</v>
      </c>
      <c r="I338" s="241"/>
      <c r="J338" s="240">
        <f>ROUND(I338*H338,2)</f>
        <v>0</v>
      </c>
      <c r="K338" s="238" t="s">
        <v>275</v>
      </c>
      <c r="L338" s="45"/>
      <c r="M338" s="242" t="s">
        <v>1</v>
      </c>
      <c r="N338" s="243" t="s">
        <v>38</v>
      </c>
      <c r="O338" s="92"/>
      <c r="P338" s="244">
        <f>O338*H338</f>
        <v>0</v>
      </c>
      <c r="Q338" s="244">
        <v>0</v>
      </c>
      <c r="R338" s="244">
        <f>Q338*H338</f>
        <v>0</v>
      </c>
      <c r="S338" s="244">
        <v>0</v>
      </c>
      <c r="T338" s="245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46" t="s">
        <v>198</v>
      </c>
      <c r="AT338" s="246" t="s">
        <v>194</v>
      </c>
      <c r="AU338" s="246" t="s">
        <v>212</v>
      </c>
      <c r="AY338" s="18" t="s">
        <v>191</v>
      </c>
      <c r="BE338" s="247">
        <f>IF(N338="základní",J338,0)</f>
        <v>0</v>
      </c>
      <c r="BF338" s="247">
        <f>IF(N338="snížená",J338,0)</f>
        <v>0</v>
      </c>
      <c r="BG338" s="247">
        <f>IF(N338="zákl. přenesená",J338,0)</f>
        <v>0</v>
      </c>
      <c r="BH338" s="247">
        <f>IF(N338="sníž. přenesená",J338,0)</f>
        <v>0</v>
      </c>
      <c r="BI338" s="247">
        <f>IF(N338="nulová",J338,0)</f>
        <v>0</v>
      </c>
      <c r="BJ338" s="18" t="s">
        <v>81</v>
      </c>
      <c r="BK338" s="247">
        <f>ROUND(I338*H338,2)</f>
        <v>0</v>
      </c>
      <c r="BL338" s="18" t="s">
        <v>198</v>
      </c>
      <c r="BM338" s="246" t="s">
        <v>3903</v>
      </c>
    </row>
    <row r="339" s="2" customFormat="1">
      <c r="A339" s="39"/>
      <c r="B339" s="40"/>
      <c r="C339" s="41"/>
      <c r="D339" s="248" t="s">
        <v>200</v>
      </c>
      <c r="E339" s="41"/>
      <c r="F339" s="249" t="s">
        <v>2952</v>
      </c>
      <c r="G339" s="41"/>
      <c r="H339" s="41"/>
      <c r="I339" s="145"/>
      <c r="J339" s="41"/>
      <c r="K339" s="41"/>
      <c r="L339" s="45"/>
      <c r="M339" s="250"/>
      <c r="N339" s="251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200</v>
      </c>
      <c r="AU339" s="18" t="s">
        <v>212</v>
      </c>
    </row>
    <row r="340" s="13" customFormat="1">
      <c r="A340" s="13"/>
      <c r="B340" s="252"/>
      <c r="C340" s="253"/>
      <c r="D340" s="248" t="s">
        <v>201</v>
      </c>
      <c r="E340" s="254" t="s">
        <v>1</v>
      </c>
      <c r="F340" s="255" t="s">
        <v>3904</v>
      </c>
      <c r="G340" s="253"/>
      <c r="H340" s="254" t="s">
        <v>1</v>
      </c>
      <c r="I340" s="256"/>
      <c r="J340" s="253"/>
      <c r="K340" s="253"/>
      <c r="L340" s="257"/>
      <c r="M340" s="258"/>
      <c r="N340" s="259"/>
      <c r="O340" s="259"/>
      <c r="P340" s="259"/>
      <c r="Q340" s="259"/>
      <c r="R340" s="259"/>
      <c r="S340" s="259"/>
      <c r="T340" s="26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1" t="s">
        <v>201</v>
      </c>
      <c r="AU340" s="261" t="s">
        <v>212</v>
      </c>
      <c r="AV340" s="13" t="s">
        <v>81</v>
      </c>
      <c r="AW340" s="13" t="s">
        <v>30</v>
      </c>
      <c r="AX340" s="13" t="s">
        <v>73</v>
      </c>
      <c r="AY340" s="261" t="s">
        <v>191</v>
      </c>
    </row>
    <row r="341" s="13" customFormat="1">
      <c r="A341" s="13"/>
      <c r="B341" s="252"/>
      <c r="C341" s="253"/>
      <c r="D341" s="248" t="s">
        <v>201</v>
      </c>
      <c r="E341" s="254" t="s">
        <v>1</v>
      </c>
      <c r="F341" s="255" t="s">
        <v>3905</v>
      </c>
      <c r="G341" s="253"/>
      <c r="H341" s="254" t="s">
        <v>1</v>
      </c>
      <c r="I341" s="256"/>
      <c r="J341" s="253"/>
      <c r="K341" s="253"/>
      <c r="L341" s="257"/>
      <c r="M341" s="258"/>
      <c r="N341" s="259"/>
      <c r="O341" s="259"/>
      <c r="P341" s="259"/>
      <c r="Q341" s="259"/>
      <c r="R341" s="259"/>
      <c r="S341" s="259"/>
      <c r="T341" s="26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1" t="s">
        <v>201</v>
      </c>
      <c r="AU341" s="261" t="s">
        <v>212</v>
      </c>
      <c r="AV341" s="13" t="s">
        <v>81</v>
      </c>
      <c r="AW341" s="13" t="s">
        <v>30</v>
      </c>
      <c r="AX341" s="13" t="s">
        <v>73</v>
      </c>
      <c r="AY341" s="261" t="s">
        <v>191</v>
      </c>
    </row>
    <row r="342" s="14" customFormat="1">
      <c r="A342" s="14"/>
      <c r="B342" s="262"/>
      <c r="C342" s="263"/>
      <c r="D342" s="248" t="s">
        <v>201</v>
      </c>
      <c r="E342" s="264" t="s">
        <v>1</v>
      </c>
      <c r="F342" s="265" t="s">
        <v>3865</v>
      </c>
      <c r="G342" s="263"/>
      <c r="H342" s="266">
        <v>6</v>
      </c>
      <c r="I342" s="267"/>
      <c r="J342" s="263"/>
      <c r="K342" s="263"/>
      <c r="L342" s="268"/>
      <c r="M342" s="269"/>
      <c r="N342" s="270"/>
      <c r="O342" s="270"/>
      <c r="P342" s="270"/>
      <c r="Q342" s="270"/>
      <c r="R342" s="270"/>
      <c r="S342" s="270"/>
      <c r="T342" s="271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72" t="s">
        <v>201</v>
      </c>
      <c r="AU342" s="272" t="s">
        <v>212</v>
      </c>
      <c r="AV342" s="14" t="s">
        <v>83</v>
      </c>
      <c r="AW342" s="14" t="s">
        <v>30</v>
      </c>
      <c r="AX342" s="14" t="s">
        <v>73</v>
      </c>
      <c r="AY342" s="272" t="s">
        <v>191</v>
      </c>
    </row>
    <row r="343" s="15" customFormat="1">
      <c r="A343" s="15"/>
      <c r="B343" s="273"/>
      <c r="C343" s="274"/>
      <c r="D343" s="248" t="s">
        <v>201</v>
      </c>
      <c r="E343" s="275" t="s">
        <v>1</v>
      </c>
      <c r="F343" s="276" t="s">
        <v>205</v>
      </c>
      <c r="G343" s="274"/>
      <c r="H343" s="277">
        <v>6</v>
      </c>
      <c r="I343" s="278"/>
      <c r="J343" s="274"/>
      <c r="K343" s="274"/>
      <c r="L343" s="279"/>
      <c r="M343" s="280"/>
      <c r="N343" s="281"/>
      <c r="O343" s="281"/>
      <c r="P343" s="281"/>
      <c r="Q343" s="281"/>
      <c r="R343" s="281"/>
      <c r="S343" s="281"/>
      <c r="T343" s="28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83" t="s">
        <v>201</v>
      </c>
      <c r="AU343" s="283" t="s">
        <v>212</v>
      </c>
      <c r="AV343" s="15" t="s">
        <v>198</v>
      </c>
      <c r="AW343" s="15" t="s">
        <v>30</v>
      </c>
      <c r="AX343" s="15" t="s">
        <v>81</v>
      </c>
      <c r="AY343" s="283" t="s">
        <v>191</v>
      </c>
    </row>
    <row r="344" s="12" customFormat="1" ht="20.88" customHeight="1">
      <c r="A344" s="12"/>
      <c r="B344" s="220"/>
      <c r="C344" s="221"/>
      <c r="D344" s="222" t="s">
        <v>72</v>
      </c>
      <c r="E344" s="234" t="s">
        <v>511</v>
      </c>
      <c r="F344" s="234" t="s">
        <v>512</v>
      </c>
      <c r="G344" s="221"/>
      <c r="H344" s="221"/>
      <c r="I344" s="224"/>
      <c r="J344" s="235">
        <f>BK344</f>
        <v>0</v>
      </c>
      <c r="K344" s="221"/>
      <c r="L344" s="226"/>
      <c r="M344" s="227"/>
      <c r="N344" s="228"/>
      <c r="O344" s="228"/>
      <c r="P344" s="229">
        <f>SUM(P345:P381)</f>
        <v>0</v>
      </c>
      <c r="Q344" s="228"/>
      <c r="R344" s="229">
        <f>SUM(R345:R381)</f>
        <v>7.2601342400000002</v>
      </c>
      <c r="S344" s="228"/>
      <c r="T344" s="230">
        <f>SUM(T345:T381)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31" t="s">
        <v>81</v>
      </c>
      <c r="AT344" s="232" t="s">
        <v>72</v>
      </c>
      <c r="AU344" s="232" t="s">
        <v>83</v>
      </c>
      <c r="AY344" s="231" t="s">
        <v>191</v>
      </c>
      <c r="BK344" s="233">
        <f>SUM(BK345:BK381)</f>
        <v>0</v>
      </c>
    </row>
    <row r="345" s="2" customFormat="1" ht="21.75" customHeight="1">
      <c r="A345" s="39"/>
      <c r="B345" s="40"/>
      <c r="C345" s="236" t="s">
        <v>422</v>
      </c>
      <c r="D345" s="236" t="s">
        <v>194</v>
      </c>
      <c r="E345" s="237" t="s">
        <v>520</v>
      </c>
      <c r="F345" s="238" t="s">
        <v>521</v>
      </c>
      <c r="G345" s="239" t="s">
        <v>197</v>
      </c>
      <c r="H345" s="240">
        <v>6</v>
      </c>
      <c r="I345" s="241"/>
      <c r="J345" s="240">
        <f>ROUND(I345*H345,2)</f>
        <v>0</v>
      </c>
      <c r="K345" s="238" t="s">
        <v>275</v>
      </c>
      <c r="L345" s="45"/>
      <c r="M345" s="242" t="s">
        <v>1</v>
      </c>
      <c r="N345" s="243" t="s">
        <v>38</v>
      </c>
      <c r="O345" s="92"/>
      <c r="P345" s="244">
        <f>O345*H345</f>
        <v>0</v>
      </c>
      <c r="Q345" s="244">
        <v>0.19536000000000001</v>
      </c>
      <c r="R345" s="244">
        <f>Q345*H345</f>
        <v>1.1721600000000001</v>
      </c>
      <c r="S345" s="244">
        <v>0</v>
      </c>
      <c r="T345" s="245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6" t="s">
        <v>198</v>
      </c>
      <c r="AT345" s="246" t="s">
        <v>194</v>
      </c>
      <c r="AU345" s="246" t="s">
        <v>212</v>
      </c>
      <c r="AY345" s="18" t="s">
        <v>191</v>
      </c>
      <c r="BE345" s="247">
        <f>IF(N345="základní",J345,0)</f>
        <v>0</v>
      </c>
      <c r="BF345" s="247">
        <f>IF(N345="snížená",J345,0)</f>
        <v>0</v>
      </c>
      <c r="BG345" s="247">
        <f>IF(N345="zákl. přenesená",J345,0)</f>
        <v>0</v>
      </c>
      <c r="BH345" s="247">
        <f>IF(N345="sníž. přenesená",J345,0)</f>
        <v>0</v>
      </c>
      <c r="BI345" s="247">
        <f>IF(N345="nulová",J345,0)</f>
        <v>0</v>
      </c>
      <c r="BJ345" s="18" t="s">
        <v>81</v>
      </c>
      <c r="BK345" s="247">
        <f>ROUND(I345*H345,2)</f>
        <v>0</v>
      </c>
      <c r="BL345" s="18" t="s">
        <v>198</v>
      </c>
      <c r="BM345" s="246" t="s">
        <v>3906</v>
      </c>
    </row>
    <row r="346" s="2" customFormat="1">
      <c r="A346" s="39"/>
      <c r="B346" s="40"/>
      <c r="C346" s="41"/>
      <c r="D346" s="248" t="s">
        <v>200</v>
      </c>
      <c r="E346" s="41"/>
      <c r="F346" s="249" t="s">
        <v>521</v>
      </c>
      <c r="G346" s="41"/>
      <c r="H346" s="41"/>
      <c r="I346" s="145"/>
      <c r="J346" s="41"/>
      <c r="K346" s="41"/>
      <c r="L346" s="45"/>
      <c r="M346" s="250"/>
      <c r="N346" s="251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200</v>
      </c>
      <c r="AU346" s="18" t="s">
        <v>212</v>
      </c>
    </row>
    <row r="347" s="13" customFormat="1">
      <c r="A347" s="13"/>
      <c r="B347" s="252"/>
      <c r="C347" s="253"/>
      <c r="D347" s="248" t="s">
        <v>201</v>
      </c>
      <c r="E347" s="254" t="s">
        <v>1</v>
      </c>
      <c r="F347" s="255" t="s">
        <v>3907</v>
      </c>
      <c r="G347" s="253"/>
      <c r="H347" s="254" t="s">
        <v>1</v>
      </c>
      <c r="I347" s="256"/>
      <c r="J347" s="253"/>
      <c r="K347" s="253"/>
      <c r="L347" s="257"/>
      <c r="M347" s="258"/>
      <c r="N347" s="259"/>
      <c r="O347" s="259"/>
      <c r="P347" s="259"/>
      <c r="Q347" s="259"/>
      <c r="R347" s="259"/>
      <c r="S347" s="259"/>
      <c r="T347" s="26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1" t="s">
        <v>201</v>
      </c>
      <c r="AU347" s="261" t="s">
        <v>212</v>
      </c>
      <c r="AV347" s="13" t="s">
        <v>81</v>
      </c>
      <c r="AW347" s="13" t="s">
        <v>30</v>
      </c>
      <c r="AX347" s="13" t="s">
        <v>73</v>
      </c>
      <c r="AY347" s="261" t="s">
        <v>191</v>
      </c>
    </row>
    <row r="348" s="13" customFormat="1">
      <c r="A348" s="13"/>
      <c r="B348" s="252"/>
      <c r="C348" s="253"/>
      <c r="D348" s="248" t="s">
        <v>201</v>
      </c>
      <c r="E348" s="254" t="s">
        <v>1</v>
      </c>
      <c r="F348" s="255" t="s">
        <v>3908</v>
      </c>
      <c r="G348" s="253"/>
      <c r="H348" s="254" t="s">
        <v>1</v>
      </c>
      <c r="I348" s="256"/>
      <c r="J348" s="253"/>
      <c r="K348" s="253"/>
      <c r="L348" s="257"/>
      <c r="M348" s="258"/>
      <c r="N348" s="259"/>
      <c r="O348" s="259"/>
      <c r="P348" s="259"/>
      <c r="Q348" s="259"/>
      <c r="R348" s="259"/>
      <c r="S348" s="259"/>
      <c r="T348" s="26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1" t="s">
        <v>201</v>
      </c>
      <c r="AU348" s="261" t="s">
        <v>212</v>
      </c>
      <c r="AV348" s="13" t="s">
        <v>81</v>
      </c>
      <c r="AW348" s="13" t="s">
        <v>30</v>
      </c>
      <c r="AX348" s="13" t="s">
        <v>73</v>
      </c>
      <c r="AY348" s="261" t="s">
        <v>191</v>
      </c>
    </row>
    <row r="349" s="14" customFormat="1">
      <c r="A349" s="14"/>
      <c r="B349" s="262"/>
      <c r="C349" s="263"/>
      <c r="D349" s="248" t="s">
        <v>201</v>
      </c>
      <c r="E349" s="264" t="s">
        <v>1</v>
      </c>
      <c r="F349" s="265" t="s">
        <v>3761</v>
      </c>
      <c r="G349" s="263"/>
      <c r="H349" s="266">
        <v>3</v>
      </c>
      <c r="I349" s="267"/>
      <c r="J349" s="263"/>
      <c r="K349" s="263"/>
      <c r="L349" s="268"/>
      <c r="M349" s="269"/>
      <c r="N349" s="270"/>
      <c r="O349" s="270"/>
      <c r="P349" s="270"/>
      <c r="Q349" s="270"/>
      <c r="R349" s="270"/>
      <c r="S349" s="270"/>
      <c r="T349" s="27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72" t="s">
        <v>201</v>
      </c>
      <c r="AU349" s="272" t="s">
        <v>212</v>
      </c>
      <c r="AV349" s="14" t="s">
        <v>83</v>
      </c>
      <c r="AW349" s="14" t="s">
        <v>30</v>
      </c>
      <c r="AX349" s="14" t="s">
        <v>73</v>
      </c>
      <c r="AY349" s="272" t="s">
        <v>191</v>
      </c>
    </row>
    <row r="350" s="13" customFormat="1">
      <c r="A350" s="13"/>
      <c r="B350" s="252"/>
      <c r="C350" s="253"/>
      <c r="D350" s="248" t="s">
        <v>201</v>
      </c>
      <c r="E350" s="254" t="s">
        <v>1</v>
      </c>
      <c r="F350" s="255" t="s">
        <v>3909</v>
      </c>
      <c r="G350" s="253"/>
      <c r="H350" s="254" t="s">
        <v>1</v>
      </c>
      <c r="I350" s="256"/>
      <c r="J350" s="253"/>
      <c r="K350" s="253"/>
      <c r="L350" s="257"/>
      <c r="M350" s="258"/>
      <c r="N350" s="259"/>
      <c r="O350" s="259"/>
      <c r="P350" s="259"/>
      <c r="Q350" s="259"/>
      <c r="R350" s="259"/>
      <c r="S350" s="259"/>
      <c r="T350" s="26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1" t="s">
        <v>201</v>
      </c>
      <c r="AU350" s="261" t="s">
        <v>212</v>
      </c>
      <c r="AV350" s="13" t="s">
        <v>81</v>
      </c>
      <c r="AW350" s="13" t="s">
        <v>30</v>
      </c>
      <c r="AX350" s="13" t="s">
        <v>73</v>
      </c>
      <c r="AY350" s="261" t="s">
        <v>191</v>
      </c>
    </row>
    <row r="351" s="13" customFormat="1">
      <c r="A351" s="13"/>
      <c r="B351" s="252"/>
      <c r="C351" s="253"/>
      <c r="D351" s="248" t="s">
        <v>201</v>
      </c>
      <c r="E351" s="254" t="s">
        <v>1</v>
      </c>
      <c r="F351" s="255" t="s">
        <v>3910</v>
      </c>
      <c r="G351" s="253"/>
      <c r="H351" s="254" t="s">
        <v>1</v>
      </c>
      <c r="I351" s="256"/>
      <c r="J351" s="253"/>
      <c r="K351" s="253"/>
      <c r="L351" s="257"/>
      <c r="M351" s="258"/>
      <c r="N351" s="259"/>
      <c r="O351" s="259"/>
      <c r="P351" s="259"/>
      <c r="Q351" s="259"/>
      <c r="R351" s="259"/>
      <c r="S351" s="259"/>
      <c r="T351" s="26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1" t="s">
        <v>201</v>
      </c>
      <c r="AU351" s="261" t="s">
        <v>212</v>
      </c>
      <c r="AV351" s="13" t="s">
        <v>81</v>
      </c>
      <c r="AW351" s="13" t="s">
        <v>30</v>
      </c>
      <c r="AX351" s="13" t="s">
        <v>73</v>
      </c>
      <c r="AY351" s="261" t="s">
        <v>191</v>
      </c>
    </row>
    <row r="352" s="14" customFormat="1">
      <c r="A352" s="14"/>
      <c r="B352" s="262"/>
      <c r="C352" s="263"/>
      <c r="D352" s="248" t="s">
        <v>201</v>
      </c>
      <c r="E352" s="264" t="s">
        <v>1</v>
      </c>
      <c r="F352" s="265" t="s">
        <v>3911</v>
      </c>
      <c r="G352" s="263"/>
      <c r="H352" s="266">
        <v>3</v>
      </c>
      <c r="I352" s="267"/>
      <c r="J352" s="263"/>
      <c r="K352" s="263"/>
      <c r="L352" s="268"/>
      <c r="M352" s="269"/>
      <c r="N352" s="270"/>
      <c r="O352" s="270"/>
      <c r="P352" s="270"/>
      <c r="Q352" s="270"/>
      <c r="R352" s="270"/>
      <c r="S352" s="270"/>
      <c r="T352" s="27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72" t="s">
        <v>201</v>
      </c>
      <c r="AU352" s="272" t="s">
        <v>212</v>
      </c>
      <c r="AV352" s="14" t="s">
        <v>83</v>
      </c>
      <c r="AW352" s="14" t="s">
        <v>30</v>
      </c>
      <c r="AX352" s="14" t="s">
        <v>73</v>
      </c>
      <c r="AY352" s="272" t="s">
        <v>191</v>
      </c>
    </row>
    <row r="353" s="15" customFormat="1">
      <c r="A353" s="15"/>
      <c r="B353" s="273"/>
      <c r="C353" s="274"/>
      <c r="D353" s="248" t="s">
        <v>201</v>
      </c>
      <c r="E353" s="275" t="s">
        <v>1</v>
      </c>
      <c r="F353" s="276" t="s">
        <v>205</v>
      </c>
      <c r="G353" s="274"/>
      <c r="H353" s="277">
        <v>6</v>
      </c>
      <c r="I353" s="278"/>
      <c r="J353" s="274"/>
      <c r="K353" s="274"/>
      <c r="L353" s="279"/>
      <c r="M353" s="280"/>
      <c r="N353" s="281"/>
      <c r="O353" s="281"/>
      <c r="P353" s="281"/>
      <c r="Q353" s="281"/>
      <c r="R353" s="281"/>
      <c r="S353" s="281"/>
      <c r="T353" s="28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83" t="s">
        <v>201</v>
      </c>
      <c r="AU353" s="283" t="s">
        <v>212</v>
      </c>
      <c r="AV353" s="15" t="s">
        <v>198</v>
      </c>
      <c r="AW353" s="15" t="s">
        <v>30</v>
      </c>
      <c r="AX353" s="15" t="s">
        <v>81</v>
      </c>
      <c r="AY353" s="283" t="s">
        <v>191</v>
      </c>
    </row>
    <row r="354" s="2" customFormat="1" ht="21.75" customHeight="1">
      <c r="A354" s="39"/>
      <c r="B354" s="40"/>
      <c r="C354" s="236" t="s">
        <v>429</v>
      </c>
      <c r="D354" s="236" t="s">
        <v>194</v>
      </c>
      <c r="E354" s="237" t="s">
        <v>3912</v>
      </c>
      <c r="F354" s="238" t="s">
        <v>3913</v>
      </c>
      <c r="G354" s="239" t="s">
        <v>197</v>
      </c>
      <c r="H354" s="240">
        <v>11.6</v>
      </c>
      <c r="I354" s="241"/>
      <c r="J354" s="240">
        <f>ROUND(I354*H354,2)</f>
        <v>0</v>
      </c>
      <c r="K354" s="238" t="s">
        <v>275</v>
      </c>
      <c r="L354" s="45"/>
      <c r="M354" s="242" t="s">
        <v>1</v>
      </c>
      <c r="N354" s="243" t="s">
        <v>38</v>
      </c>
      <c r="O354" s="92"/>
      <c r="P354" s="244">
        <f>O354*H354</f>
        <v>0</v>
      </c>
      <c r="Q354" s="244">
        <v>0.084250000000000005</v>
      </c>
      <c r="R354" s="244">
        <f>Q354*H354</f>
        <v>0.97730000000000006</v>
      </c>
      <c r="S354" s="244">
        <v>0</v>
      </c>
      <c r="T354" s="245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6" t="s">
        <v>198</v>
      </c>
      <c r="AT354" s="246" t="s">
        <v>194</v>
      </c>
      <c r="AU354" s="246" t="s">
        <v>212</v>
      </c>
      <c r="AY354" s="18" t="s">
        <v>191</v>
      </c>
      <c r="BE354" s="247">
        <f>IF(N354="základní",J354,0)</f>
        <v>0</v>
      </c>
      <c r="BF354" s="247">
        <f>IF(N354="snížená",J354,0)</f>
        <v>0</v>
      </c>
      <c r="BG354" s="247">
        <f>IF(N354="zákl. přenesená",J354,0)</f>
        <v>0</v>
      </c>
      <c r="BH354" s="247">
        <f>IF(N354="sníž. přenesená",J354,0)</f>
        <v>0</v>
      </c>
      <c r="BI354" s="247">
        <f>IF(N354="nulová",J354,0)</f>
        <v>0</v>
      </c>
      <c r="BJ354" s="18" t="s">
        <v>81</v>
      </c>
      <c r="BK354" s="247">
        <f>ROUND(I354*H354,2)</f>
        <v>0</v>
      </c>
      <c r="BL354" s="18" t="s">
        <v>198</v>
      </c>
      <c r="BM354" s="246" t="s">
        <v>3914</v>
      </c>
    </row>
    <row r="355" s="2" customFormat="1">
      <c r="A355" s="39"/>
      <c r="B355" s="40"/>
      <c r="C355" s="41"/>
      <c r="D355" s="248" t="s">
        <v>200</v>
      </c>
      <c r="E355" s="41"/>
      <c r="F355" s="249" t="s">
        <v>3913</v>
      </c>
      <c r="G355" s="41"/>
      <c r="H355" s="41"/>
      <c r="I355" s="145"/>
      <c r="J355" s="41"/>
      <c r="K355" s="41"/>
      <c r="L355" s="45"/>
      <c r="M355" s="250"/>
      <c r="N355" s="251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200</v>
      </c>
      <c r="AU355" s="18" t="s">
        <v>212</v>
      </c>
    </row>
    <row r="356" s="13" customFormat="1">
      <c r="A356" s="13"/>
      <c r="B356" s="252"/>
      <c r="C356" s="253"/>
      <c r="D356" s="248" t="s">
        <v>201</v>
      </c>
      <c r="E356" s="254" t="s">
        <v>1</v>
      </c>
      <c r="F356" s="255" t="s">
        <v>3915</v>
      </c>
      <c r="G356" s="253"/>
      <c r="H356" s="254" t="s">
        <v>1</v>
      </c>
      <c r="I356" s="256"/>
      <c r="J356" s="253"/>
      <c r="K356" s="253"/>
      <c r="L356" s="257"/>
      <c r="M356" s="258"/>
      <c r="N356" s="259"/>
      <c r="O356" s="259"/>
      <c r="P356" s="259"/>
      <c r="Q356" s="259"/>
      <c r="R356" s="259"/>
      <c r="S356" s="259"/>
      <c r="T356" s="26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1" t="s">
        <v>201</v>
      </c>
      <c r="AU356" s="261" t="s">
        <v>212</v>
      </c>
      <c r="AV356" s="13" t="s">
        <v>81</v>
      </c>
      <c r="AW356" s="13" t="s">
        <v>30</v>
      </c>
      <c r="AX356" s="13" t="s">
        <v>73</v>
      </c>
      <c r="AY356" s="261" t="s">
        <v>191</v>
      </c>
    </row>
    <row r="357" s="13" customFormat="1">
      <c r="A357" s="13"/>
      <c r="B357" s="252"/>
      <c r="C357" s="253"/>
      <c r="D357" s="248" t="s">
        <v>201</v>
      </c>
      <c r="E357" s="254" t="s">
        <v>1</v>
      </c>
      <c r="F357" s="255" t="s">
        <v>3916</v>
      </c>
      <c r="G357" s="253"/>
      <c r="H357" s="254" t="s">
        <v>1</v>
      </c>
      <c r="I357" s="256"/>
      <c r="J357" s="253"/>
      <c r="K357" s="253"/>
      <c r="L357" s="257"/>
      <c r="M357" s="258"/>
      <c r="N357" s="259"/>
      <c r="O357" s="259"/>
      <c r="P357" s="259"/>
      <c r="Q357" s="259"/>
      <c r="R357" s="259"/>
      <c r="S357" s="259"/>
      <c r="T357" s="26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1" t="s">
        <v>201</v>
      </c>
      <c r="AU357" s="261" t="s">
        <v>212</v>
      </c>
      <c r="AV357" s="13" t="s">
        <v>81</v>
      </c>
      <c r="AW357" s="13" t="s">
        <v>30</v>
      </c>
      <c r="AX357" s="13" t="s">
        <v>73</v>
      </c>
      <c r="AY357" s="261" t="s">
        <v>191</v>
      </c>
    </row>
    <row r="358" s="14" customFormat="1">
      <c r="A358" s="14"/>
      <c r="B358" s="262"/>
      <c r="C358" s="263"/>
      <c r="D358" s="248" t="s">
        <v>201</v>
      </c>
      <c r="E358" s="264" t="s">
        <v>1</v>
      </c>
      <c r="F358" s="265" t="s">
        <v>3917</v>
      </c>
      <c r="G358" s="263"/>
      <c r="H358" s="266">
        <v>3.2000000000000002</v>
      </c>
      <c r="I358" s="267"/>
      <c r="J358" s="263"/>
      <c r="K358" s="263"/>
      <c r="L358" s="268"/>
      <c r="M358" s="269"/>
      <c r="N358" s="270"/>
      <c r="O358" s="270"/>
      <c r="P358" s="270"/>
      <c r="Q358" s="270"/>
      <c r="R358" s="270"/>
      <c r="S358" s="270"/>
      <c r="T358" s="27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72" t="s">
        <v>201</v>
      </c>
      <c r="AU358" s="272" t="s">
        <v>212</v>
      </c>
      <c r="AV358" s="14" t="s">
        <v>83</v>
      </c>
      <c r="AW358" s="14" t="s">
        <v>30</v>
      </c>
      <c r="AX358" s="14" t="s">
        <v>73</v>
      </c>
      <c r="AY358" s="272" t="s">
        <v>191</v>
      </c>
    </row>
    <row r="359" s="13" customFormat="1">
      <c r="A359" s="13"/>
      <c r="B359" s="252"/>
      <c r="C359" s="253"/>
      <c r="D359" s="248" t="s">
        <v>201</v>
      </c>
      <c r="E359" s="254" t="s">
        <v>1</v>
      </c>
      <c r="F359" s="255" t="s">
        <v>3918</v>
      </c>
      <c r="G359" s="253"/>
      <c r="H359" s="254" t="s">
        <v>1</v>
      </c>
      <c r="I359" s="256"/>
      <c r="J359" s="253"/>
      <c r="K359" s="253"/>
      <c r="L359" s="257"/>
      <c r="M359" s="258"/>
      <c r="N359" s="259"/>
      <c r="O359" s="259"/>
      <c r="P359" s="259"/>
      <c r="Q359" s="259"/>
      <c r="R359" s="259"/>
      <c r="S359" s="259"/>
      <c r="T359" s="260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1" t="s">
        <v>201</v>
      </c>
      <c r="AU359" s="261" t="s">
        <v>212</v>
      </c>
      <c r="AV359" s="13" t="s">
        <v>81</v>
      </c>
      <c r="AW359" s="13" t="s">
        <v>30</v>
      </c>
      <c r="AX359" s="13" t="s">
        <v>73</v>
      </c>
      <c r="AY359" s="261" t="s">
        <v>191</v>
      </c>
    </row>
    <row r="360" s="13" customFormat="1">
      <c r="A360" s="13"/>
      <c r="B360" s="252"/>
      <c r="C360" s="253"/>
      <c r="D360" s="248" t="s">
        <v>201</v>
      </c>
      <c r="E360" s="254" t="s">
        <v>1</v>
      </c>
      <c r="F360" s="255" t="s">
        <v>3919</v>
      </c>
      <c r="G360" s="253"/>
      <c r="H360" s="254" t="s">
        <v>1</v>
      </c>
      <c r="I360" s="256"/>
      <c r="J360" s="253"/>
      <c r="K360" s="253"/>
      <c r="L360" s="257"/>
      <c r="M360" s="258"/>
      <c r="N360" s="259"/>
      <c r="O360" s="259"/>
      <c r="P360" s="259"/>
      <c r="Q360" s="259"/>
      <c r="R360" s="259"/>
      <c r="S360" s="259"/>
      <c r="T360" s="26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1" t="s">
        <v>201</v>
      </c>
      <c r="AU360" s="261" t="s">
        <v>212</v>
      </c>
      <c r="AV360" s="13" t="s">
        <v>81</v>
      </c>
      <c r="AW360" s="13" t="s">
        <v>30</v>
      </c>
      <c r="AX360" s="13" t="s">
        <v>73</v>
      </c>
      <c r="AY360" s="261" t="s">
        <v>191</v>
      </c>
    </row>
    <row r="361" s="14" customFormat="1">
      <c r="A361" s="14"/>
      <c r="B361" s="262"/>
      <c r="C361" s="263"/>
      <c r="D361" s="248" t="s">
        <v>201</v>
      </c>
      <c r="E361" s="264" t="s">
        <v>1</v>
      </c>
      <c r="F361" s="265" t="s">
        <v>3920</v>
      </c>
      <c r="G361" s="263"/>
      <c r="H361" s="266">
        <v>4.7999999999999998</v>
      </c>
      <c r="I361" s="267"/>
      <c r="J361" s="263"/>
      <c r="K361" s="263"/>
      <c r="L361" s="268"/>
      <c r="M361" s="269"/>
      <c r="N361" s="270"/>
      <c r="O361" s="270"/>
      <c r="P361" s="270"/>
      <c r="Q361" s="270"/>
      <c r="R361" s="270"/>
      <c r="S361" s="270"/>
      <c r="T361" s="27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72" t="s">
        <v>201</v>
      </c>
      <c r="AU361" s="272" t="s">
        <v>212</v>
      </c>
      <c r="AV361" s="14" t="s">
        <v>83</v>
      </c>
      <c r="AW361" s="14" t="s">
        <v>30</v>
      </c>
      <c r="AX361" s="14" t="s">
        <v>73</v>
      </c>
      <c r="AY361" s="272" t="s">
        <v>191</v>
      </c>
    </row>
    <row r="362" s="13" customFormat="1">
      <c r="A362" s="13"/>
      <c r="B362" s="252"/>
      <c r="C362" s="253"/>
      <c r="D362" s="248" t="s">
        <v>201</v>
      </c>
      <c r="E362" s="254" t="s">
        <v>1</v>
      </c>
      <c r="F362" s="255" t="s">
        <v>3921</v>
      </c>
      <c r="G362" s="253"/>
      <c r="H362" s="254" t="s">
        <v>1</v>
      </c>
      <c r="I362" s="256"/>
      <c r="J362" s="253"/>
      <c r="K362" s="253"/>
      <c r="L362" s="257"/>
      <c r="M362" s="258"/>
      <c r="N362" s="259"/>
      <c r="O362" s="259"/>
      <c r="P362" s="259"/>
      <c r="Q362" s="259"/>
      <c r="R362" s="259"/>
      <c r="S362" s="259"/>
      <c r="T362" s="26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1" t="s">
        <v>201</v>
      </c>
      <c r="AU362" s="261" t="s">
        <v>212</v>
      </c>
      <c r="AV362" s="13" t="s">
        <v>81</v>
      </c>
      <c r="AW362" s="13" t="s">
        <v>30</v>
      </c>
      <c r="AX362" s="13" t="s">
        <v>73</v>
      </c>
      <c r="AY362" s="261" t="s">
        <v>191</v>
      </c>
    </row>
    <row r="363" s="13" customFormat="1">
      <c r="A363" s="13"/>
      <c r="B363" s="252"/>
      <c r="C363" s="253"/>
      <c r="D363" s="248" t="s">
        <v>201</v>
      </c>
      <c r="E363" s="254" t="s">
        <v>1</v>
      </c>
      <c r="F363" s="255" t="s">
        <v>3922</v>
      </c>
      <c r="G363" s="253"/>
      <c r="H363" s="254" t="s">
        <v>1</v>
      </c>
      <c r="I363" s="256"/>
      <c r="J363" s="253"/>
      <c r="K363" s="253"/>
      <c r="L363" s="257"/>
      <c r="M363" s="258"/>
      <c r="N363" s="259"/>
      <c r="O363" s="259"/>
      <c r="P363" s="259"/>
      <c r="Q363" s="259"/>
      <c r="R363" s="259"/>
      <c r="S363" s="259"/>
      <c r="T363" s="26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1" t="s">
        <v>201</v>
      </c>
      <c r="AU363" s="261" t="s">
        <v>212</v>
      </c>
      <c r="AV363" s="13" t="s">
        <v>81</v>
      </c>
      <c r="AW363" s="13" t="s">
        <v>30</v>
      </c>
      <c r="AX363" s="13" t="s">
        <v>73</v>
      </c>
      <c r="AY363" s="261" t="s">
        <v>191</v>
      </c>
    </row>
    <row r="364" s="14" customFormat="1">
      <c r="A364" s="14"/>
      <c r="B364" s="262"/>
      <c r="C364" s="263"/>
      <c r="D364" s="248" t="s">
        <v>201</v>
      </c>
      <c r="E364" s="264" t="s">
        <v>1</v>
      </c>
      <c r="F364" s="265" t="s">
        <v>3757</v>
      </c>
      <c r="G364" s="263"/>
      <c r="H364" s="266">
        <v>3.6000000000000001</v>
      </c>
      <c r="I364" s="267"/>
      <c r="J364" s="263"/>
      <c r="K364" s="263"/>
      <c r="L364" s="268"/>
      <c r="M364" s="269"/>
      <c r="N364" s="270"/>
      <c r="O364" s="270"/>
      <c r="P364" s="270"/>
      <c r="Q364" s="270"/>
      <c r="R364" s="270"/>
      <c r="S364" s="270"/>
      <c r="T364" s="27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72" t="s">
        <v>201</v>
      </c>
      <c r="AU364" s="272" t="s">
        <v>212</v>
      </c>
      <c r="AV364" s="14" t="s">
        <v>83</v>
      </c>
      <c r="AW364" s="14" t="s">
        <v>30</v>
      </c>
      <c r="AX364" s="14" t="s">
        <v>73</v>
      </c>
      <c r="AY364" s="272" t="s">
        <v>191</v>
      </c>
    </row>
    <row r="365" s="15" customFormat="1">
      <c r="A365" s="15"/>
      <c r="B365" s="273"/>
      <c r="C365" s="274"/>
      <c r="D365" s="248" t="s">
        <v>201</v>
      </c>
      <c r="E365" s="275" t="s">
        <v>1</v>
      </c>
      <c r="F365" s="276" t="s">
        <v>205</v>
      </c>
      <c r="G365" s="274"/>
      <c r="H365" s="277">
        <v>11.6</v>
      </c>
      <c r="I365" s="278"/>
      <c r="J365" s="274"/>
      <c r="K365" s="274"/>
      <c r="L365" s="279"/>
      <c r="M365" s="280"/>
      <c r="N365" s="281"/>
      <c r="O365" s="281"/>
      <c r="P365" s="281"/>
      <c r="Q365" s="281"/>
      <c r="R365" s="281"/>
      <c r="S365" s="281"/>
      <c r="T365" s="282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83" t="s">
        <v>201</v>
      </c>
      <c r="AU365" s="283" t="s">
        <v>212</v>
      </c>
      <c r="AV365" s="15" t="s">
        <v>198</v>
      </c>
      <c r="AW365" s="15" t="s">
        <v>30</v>
      </c>
      <c r="AX365" s="15" t="s">
        <v>81</v>
      </c>
      <c r="AY365" s="283" t="s">
        <v>191</v>
      </c>
    </row>
    <row r="366" s="2" customFormat="1" ht="21.75" customHeight="1">
      <c r="A366" s="39"/>
      <c r="B366" s="40"/>
      <c r="C366" s="236" t="s">
        <v>436</v>
      </c>
      <c r="D366" s="236" t="s">
        <v>194</v>
      </c>
      <c r="E366" s="237" t="s">
        <v>989</v>
      </c>
      <c r="F366" s="238" t="s">
        <v>990</v>
      </c>
      <c r="G366" s="239" t="s">
        <v>314</v>
      </c>
      <c r="H366" s="240">
        <v>12</v>
      </c>
      <c r="I366" s="241"/>
      <c r="J366" s="240">
        <f>ROUND(I366*H366,2)</f>
        <v>0</v>
      </c>
      <c r="K366" s="238" t="s">
        <v>1</v>
      </c>
      <c r="L366" s="45"/>
      <c r="M366" s="242" t="s">
        <v>1</v>
      </c>
      <c r="N366" s="243" t="s">
        <v>38</v>
      </c>
      <c r="O366" s="92"/>
      <c r="P366" s="244">
        <f>O366*H366</f>
        <v>0</v>
      </c>
      <c r="Q366" s="244">
        <v>0.15539952000000001</v>
      </c>
      <c r="R366" s="244">
        <f>Q366*H366</f>
        <v>1.8647942400000002</v>
      </c>
      <c r="S366" s="244">
        <v>0</v>
      </c>
      <c r="T366" s="245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6" t="s">
        <v>198</v>
      </c>
      <c r="AT366" s="246" t="s">
        <v>194</v>
      </c>
      <c r="AU366" s="246" t="s">
        <v>212</v>
      </c>
      <c r="AY366" s="18" t="s">
        <v>191</v>
      </c>
      <c r="BE366" s="247">
        <f>IF(N366="základní",J366,0)</f>
        <v>0</v>
      </c>
      <c r="BF366" s="247">
        <f>IF(N366="snížená",J366,0)</f>
        <v>0</v>
      </c>
      <c r="BG366" s="247">
        <f>IF(N366="zákl. přenesená",J366,0)</f>
        <v>0</v>
      </c>
      <c r="BH366" s="247">
        <f>IF(N366="sníž. přenesená",J366,0)</f>
        <v>0</v>
      </c>
      <c r="BI366" s="247">
        <f>IF(N366="nulová",J366,0)</f>
        <v>0</v>
      </c>
      <c r="BJ366" s="18" t="s">
        <v>81</v>
      </c>
      <c r="BK366" s="247">
        <f>ROUND(I366*H366,2)</f>
        <v>0</v>
      </c>
      <c r="BL366" s="18" t="s">
        <v>198</v>
      </c>
      <c r="BM366" s="246" t="s">
        <v>3923</v>
      </c>
    </row>
    <row r="367" s="2" customFormat="1">
      <c r="A367" s="39"/>
      <c r="B367" s="40"/>
      <c r="C367" s="41"/>
      <c r="D367" s="248" t="s">
        <v>200</v>
      </c>
      <c r="E367" s="41"/>
      <c r="F367" s="249" t="s">
        <v>990</v>
      </c>
      <c r="G367" s="41"/>
      <c r="H367" s="41"/>
      <c r="I367" s="145"/>
      <c r="J367" s="41"/>
      <c r="K367" s="41"/>
      <c r="L367" s="45"/>
      <c r="M367" s="250"/>
      <c r="N367" s="251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200</v>
      </c>
      <c r="AU367" s="18" t="s">
        <v>212</v>
      </c>
    </row>
    <row r="368" s="13" customFormat="1">
      <c r="A368" s="13"/>
      <c r="B368" s="252"/>
      <c r="C368" s="253"/>
      <c r="D368" s="248" t="s">
        <v>201</v>
      </c>
      <c r="E368" s="254" t="s">
        <v>1</v>
      </c>
      <c r="F368" s="255" t="s">
        <v>3924</v>
      </c>
      <c r="G368" s="253"/>
      <c r="H368" s="254" t="s">
        <v>1</v>
      </c>
      <c r="I368" s="256"/>
      <c r="J368" s="253"/>
      <c r="K368" s="253"/>
      <c r="L368" s="257"/>
      <c r="M368" s="258"/>
      <c r="N368" s="259"/>
      <c r="O368" s="259"/>
      <c r="P368" s="259"/>
      <c r="Q368" s="259"/>
      <c r="R368" s="259"/>
      <c r="S368" s="259"/>
      <c r="T368" s="260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1" t="s">
        <v>201</v>
      </c>
      <c r="AU368" s="261" t="s">
        <v>212</v>
      </c>
      <c r="AV368" s="13" t="s">
        <v>81</v>
      </c>
      <c r="AW368" s="13" t="s">
        <v>30</v>
      </c>
      <c r="AX368" s="13" t="s">
        <v>73</v>
      </c>
      <c r="AY368" s="261" t="s">
        <v>191</v>
      </c>
    </row>
    <row r="369" s="13" customFormat="1">
      <c r="A369" s="13"/>
      <c r="B369" s="252"/>
      <c r="C369" s="253"/>
      <c r="D369" s="248" t="s">
        <v>201</v>
      </c>
      <c r="E369" s="254" t="s">
        <v>1</v>
      </c>
      <c r="F369" s="255" t="s">
        <v>3925</v>
      </c>
      <c r="G369" s="253"/>
      <c r="H369" s="254" t="s">
        <v>1</v>
      </c>
      <c r="I369" s="256"/>
      <c r="J369" s="253"/>
      <c r="K369" s="253"/>
      <c r="L369" s="257"/>
      <c r="M369" s="258"/>
      <c r="N369" s="259"/>
      <c r="O369" s="259"/>
      <c r="P369" s="259"/>
      <c r="Q369" s="259"/>
      <c r="R369" s="259"/>
      <c r="S369" s="259"/>
      <c r="T369" s="26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1" t="s">
        <v>201</v>
      </c>
      <c r="AU369" s="261" t="s">
        <v>212</v>
      </c>
      <c r="AV369" s="13" t="s">
        <v>81</v>
      </c>
      <c r="AW369" s="13" t="s">
        <v>30</v>
      </c>
      <c r="AX369" s="13" t="s">
        <v>73</v>
      </c>
      <c r="AY369" s="261" t="s">
        <v>191</v>
      </c>
    </row>
    <row r="370" s="14" customFormat="1">
      <c r="A370" s="14"/>
      <c r="B370" s="262"/>
      <c r="C370" s="263"/>
      <c r="D370" s="248" t="s">
        <v>201</v>
      </c>
      <c r="E370" s="264" t="s">
        <v>1</v>
      </c>
      <c r="F370" s="265" t="s">
        <v>291</v>
      </c>
      <c r="G370" s="263"/>
      <c r="H370" s="266">
        <v>12</v>
      </c>
      <c r="I370" s="267"/>
      <c r="J370" s="263"/>
      <c r="K370" s="263"/>
      <c r="L370" s="268"/>
      <c r="M370" s="269"/>
      <c r="N370" s="270"/>
      <c r="O370" s="270"/>
      <c r="P370" s="270"/>
      <c r="Q370" s="270"/>
      <c r="R370" s="270"/>
      <c r="S370" s="270"/>
      <c r="T370" s="27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72" t="s">
        <v>201</v>
      </c>
      <c r="AU370" s="272" t="s">
        <v>212</v>
      </c>
      <c r="AV370" s="14" t="s">
        <v>83</v>
      </c>
      <c r="AW370" s="14" t="s">
        <v>30</v>
      </c>
      <c r="AX370" s="14" t="s">
        <v>73</v>
      </c>
      <c r="AY370" s="272" t="s">
        <v>191</v>
      </c>
    </row>
    <row r="371" s="15" customFormat="1">
      <c r="A371" s="15"/>
      <c r="B371" s="273"/>
      <c r="C371" s="274"/>
      <c r="D371" s="248" t="s">
        <v>201</v>
      </c>
      <c r="E371" s="275" t="s">
        <v>1</v>
      </c>
      <c r="F371" s="276" t="s">
        <v>205</v>
      </c>
      <c r="G371" s="274"/>
      <c r="H371" s="277">
        <v>12</v>
      </c>
      <c r="I371" s="278"/>
      <c r="J371" s="274"/>
      <c r="K371" s="274"/>
      <c r="L371" s="279"/>
      <c r="M371" s="280"/>
      <c r="N371" s="281"/>
      <c r="O371" s="281"/>
      <c r="P371" s="281"/>
      <c r="Q371" s="281"/>
      <c r="R371" s="281"/>
      <c r="S371" s="281"/>
      <c r="T371" s="282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83" t="s">
        <v>201</v>
      </c>
      <c r="AU371" s="283" t="s">
        <v>212</v>
      </c>
      <c r="AV371" s="15" t="s">
        <v>198</v>
      </c>
      <c r="AW371" s="15" t="s">
        <v>30</v>
      </c>
      <c r="AX371" s="15" t="s">
        <v>81</v>
      </c>
      <c r="AY371" s="283" t="s">
        <v>191</v>
      </c>
    </row>
    <row r="372" s="2" customFormat="1" ht="16.5" customHeight="1">
      <c r="A372" s="39"/>
      <c r="B372" s="40"/>
      <c r="C372" s="285" t="s">
        <v>445</v>
      </c>
      <c r="D372" s="285" t="s">
        <v>341</v>
      </c>
      <c r="E372" s="286" t="s">
        <v>3619</v>
      </c>
      <c r="F372" s="287" t="s">
        <v>3620</v>
      </c>
      <c r="G372" s="288" t="s">
        <v>314</v>
      </c>
      <c r="H372" s="289">
        <v>12</v>
      </c>
      <c r="I372" s="290"/>
      <c r="J372" s="289">
        <f>ROUND(I372*H372,2)</f>
        <v>0</v>
      </c>
      <c r="K372" s="287" t="s">
        <v>275</v>
      </c>
      <c r="L372" s="291"/>
      <c r="M372" s="292" t="s">
        <v>1</v>
      </c>
      <c r="N372" s="293" t="s">
        <v>38</v>
      </c>
      <c r="O372" s="92"/>
      <c r="P372" s="244">
        <f>O372*H372</f>
        <v>0</v>
      </c>
      <c r="Q372" s="244">
        <v>0.10199999999999999</v>
      </c>
      <c r="R372" s="244">
        <f>Q372*H372</f>
        <v>1.224</v>
      </c>
      <c r="S372" s="244">
        <v>0</v>
      </c>
      <c r="T372" s="245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6" t="s">
        <v>255</v>
      </c>
      <c r="AT372" s="246" t="s">
        <v>341</v>
      </c>
      <c r="AU372" s="246" t="s">
        <v>212</v>
      </c>
      <c r="AY372" s="18" t="s">
        <v>191</v>
      </c>
      <c r="BE372" s="247">
        <f>IF(N372="základní",J372,0)</f>
        <v>0</v>
      </c>
      <c r="BF372" s="247">
        <f>IF(N372="snížená",J372,0)</f>
        <v>0</v>
      </c>
      <c r="BG372" s="247">
        <f>IF(N372="zákl. přenesená",J372,0)</f>
        <v>0</v>
      </c>
      <c r="BH372" s="247">
        <f>IF(N372="sníž. přenesená",J372,0)</f>
        <v>0</v>
      </c>
      <c r="BI372" s="247">
        <f>IF(N372="nulová",J372,0)</f>
        <v>0</v>
      </c>
      <c r="BJ372" s="18" t="s">
        <v>81</v>
      </c>
      <c r="BK372" s="247">
        <f>ROUND(I372*H372,2)</f>
        <v>0</v>
      </c>
      <c r="BL372" s="18" t="s">
        <v>198</v>
      </c>
      <c r="BM372" s="246" t="s">
        <v>3926</v>
      </c>
    </row>
    <row r="373" s="2" customFormat="1">
      <c r="A373" s="39"/>
      <c r="B373" s="40"/>
      <c r="C373" s="41"/>
      <c r="D373" s="248" t="s">
        <v>200</v>
      </c>
      <c r="E373" s="41"/>
      <c r="F373" s="249" t="s">
        <v>3620</v>
      </c>
      <c r="G373" s="41"/>
      <c r="H373" s="41"/>
      <c r="I373" s="145"/>
      <c r="J373" s="41"/>
      <c r="K373" s="41"/>
      <c r="L373" s="45"/>
      <c r="M373" s="250"/>
      <c r="N373" s="251"/>
      <c r="O373" s="92"/>
      <c r="P373" s="92"/>
      <c r="Q373" s="92"/>
      <c r="R373" s="92"/>
      <c r="S373" s="92"/>
      <c r="T373" s="93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200</v>
      </c>
      <c r="AU373" s="18" t="s">
        <v>212</v>
      </c>
    </row>
    <row r="374" s="14" customFormat="1">
      <c r="A374" s="14"/>
      <c r="B374" s="262"/>
      <c r="C374" s="263"/>
      <c r="D374" s="248" t="s">
        <v>201</v>
      </c>
      <c r="E374" s="264" t="s">
        <v>1</v>
      </c>
      <c r="F374" s="265" t="s">
        <v>291</v>
      </c>
      <c r="G374" s="263"/>
      <c r="H374" s="266">
        <v>12</v>
      </c>
      <c r="I374" s="267"/>
      <c r="J374" s="263"/>
      <c r="K374" s="263"/>
      <c r="L374" s="268"/>
      <c r="M374" s="269"/>
      <c r="N374" s="270"/>
      <c r="O374" s="270"/>
      <c r="P374" s="270"/>
      <c r="Q374" s="270"/>
      <c r="R374" s="270"/>
      <c r="S374" s="270"/>
      <c r="T374" s="271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72" t="s">
        <v>201</v>
      </c>
      <c r="AU374" s="272" t="s">
        <v>212</v>
      </c>
      <c r="AV374" s="14" t="s">
        <v>83</v>
      </c>
      <c r="AW374" s="14" t="s">
        <v>30</v>
      </c>
      <c r="AX374" s="14" t="s">
        <v>73</v>
      </c>
      <c r="AY374" s="272" t="s">
        <v>191</v>
      </c>
    </row>
    <row r="375" s="15" customFormat="1">
      <c r="A375" s="15"/>
      <c r="B375" s="273"/>
      <c r="C375" s="274"/>
      <c r="D375" s="248" t="s">
        <v>201</v>
      </c>
      <c r="E375" s="275" t="s">
        <v>1</v>
      </c>
      <c r="F375" s="276" t="s">
        <v>205</v>
      </c>
      <c r="G375" s="274"/>
      <c r="H375" s="277">
        <v>12</v>
      </c>
      <c r="I375" s="278"/>
      <c r="J375" s="274"/>
      <c r="K375" s="274"/>
      <c r="L375" s="279"/>
      <c r="M375" s="280"/>
      <c r="N375" s="281"/>
      <c r="O375" s="281"/>
      <c r="P375" s="281"/>
      <c r="Q375" s="281"/>
      <c r="R375" s="281"/>
      <c r="S375" s="281"/>
      <c r="T375" s="282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83" t="s">
        <v>201</v>
      </c>
      <c r="AU375" s="283" t="s">
        <v>212</v>
      </c>
      <c r="AV375" s="15" t="s">
        <v>198</v>
      </c>
      <c r="AW375" s="15" t="s">
        <v>30</v>
      </c>
      <c r="AX375" s="15" t="s">
        <v>81</v>
      </c>
      <c r="AY375" s="283" t="s">
        <v>191</v>
      </c>
    </row>
    <row r="376" s="2" customFormat="1" ht="21.75" customHeight="1">
      <c r="A376" s="39"/>
      <c r="B376" s="40"/>
      <c r="C376" s="236" t="s">
        <v>450</v>
      </c>
      <c r="D376" s="236" t="s">
        <v>194</v>
      </c>
      <c r="E376" s="237" t="s">
        <v>999</v>
      </c>
      <c r="F376" s="238" t="s">
        <v>1000</v>
      </c>
      <c r="G376" s="239" t="s">
        <v>314</v>
      </c>
      <c r="H376" s="240">
        <v>12</v>
      </c>
      <c r="I376" s="241"/>
      <c r="J376" s="240">
        <f>ROUND(I376*H376,2)</f>
        <v>0</v>
      </c>
      <c r="K376" s="238" t="s">
        <v>275</v>
      </c>
      <c r="L376" s="45"/>
      <c r="M376" s="242" t="s">
        <v>1</v>
      </c>
      <c r="N376" s="243" t="s">
        <v>38</v>
      </c>
      <c r="O376" s="92"/>
      <c r="P376" s="244">
        <f>O376*H376</f>
        <v>0</v>
      </c>
      <c r="Q376" s="244">
        <v>0.16849</v>
      </c>
      <c r="R376" s="244">
        <f>Q376*H376</f>
        <v>2.0218799999999999</v>
      </c>
      <c r="S376" s="244">
        <v>0</v>
      </c>
      <c r="T376" s="245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6" t="s">
        <v>198</v>
      </c>
      <c r="AT376" s="246" t="s">
        <v>194</v>
      </c>
      <c r="AU376" s="246" t="s">
        <v>212</v>
      </c>
      <c r="AY376" s="18" t="s">
        <v>191</v>
      </c>
      <c r="BE376" s="247">
        <f>IF(N376="základní",J376,0)</f>
        <v>0</v>
      </c>
      <c r="BF376" s="247">
        <f>IF(N376="snížená",J376,0)</f>
        <v>0</v>
      </c>
      <c r="BG376" s="247">
        <f>IF(N376="zákl. přenesená",J376,0)</f>
        <v>0</v>
      </c>
      <c r="BH376" s="247">
        <f>IF(N376="sníž. přenesená",J376,0)</f>
        <v>0</v>
      </c>
      <c r="BI376" s="247">
        <f>IF(N376="nulová",J376,0)</f>
        <v>0</v>
      </c>
      <c r="BJ376" s="18" t="s">
        <v>81</v>
      </c>
      <c r="BK376" s="247">
        <f>ROUND(I376*H376,2)</f>
        <v>0</v>
      </c>
      <c r="BL376" s="18" t="s">
        <v>198</v>
      </c>
      <c r="BM376" s="246" t="s">
        <v>3927</v>
      </c>
    </row>
    <row r="377" s="2" customFormat="1">
      <c r="A377" s="39"/>
      <c r="B377" s="40"/>
      <c r="C377" s="41"/>
      <c r="D377" s="248" t="s">
        <v>200</v>
      </c>
      <c r="E377" s="41"/>
      <c r="F377" s="249" t="s">
        <v>1000</v>
      </c>
      <c r="G377" s="41"/>
      <c r="H377" s="41"/>
      <c r="I377" s="145"/>
      <c r="J377" s="41"/>
      <c r="K377" s="41"/>
      <c r="L377" s="45"/>
      <c r="M377" s="250"/>
      <c r="N377" s="251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200</v>
      </c>
      <c r="AU377" s="18" t="s">
        <v>212</v>
      </c>
    </row>
    <row r="378" s="13" customFormat="1">
      <c r="A378" s="13"/>
      <c r="B378" s="252"/>
      <c r="C378" s="253"/>
      <c r="D378" s="248" t="s">
        <v>201</v>
      </c>
      <c r="E378" s="254" t="s">
        <v>1</v>
      </c>
      <c r="F378" s="255" t="s">
        <v>3928</v>
      </c>
      <c r="G378" s="253"/>
      <c r="H378" s="254" t="s">
        <v>1</v>
      </c>
      <c r="I378" s="256"/>
      <c r="J378" s="253"/>
      <c r="K378" s="253"/>
      <c r="L378" s="257"/>
      <c r="M378" s="258"/>
      <c r="N378" s="259"/>
      <c r="O378" s="259"/>
      <c r="P378" s="259"/>
      <c r="Q378" s="259"/>
      <c r="R378" s="259"/>
      <c r="S378" s="259"/>
      <c r="T378" s="260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1" t="s">
        <v>201</v>
      </c>
      <c r="AU378" s="261" t="s">
        <v>212</v>
      </c>
      <c r="AV378" s="13" t="s">
        <v>81</v>
      </c>
      <c r="AW378" s="13" t="s">
        <v>30</v>
      </c>
      <c r="AX378" s="13" t="s">
        <v>73</v>
      </c>
      <c r="AY378" s="261" t="s">
        <v>191</v>
      </c>
    </row>
    <row r="379" s="13" customFormat="1">
      <c r="A379" s="13"/>
      <c r="B379" s="252"/>
      <c r="C379" s="253"/>
      <c r="D379" s="248" t="s">
        <v>201</v>
      </c>
      <c r="E379" s="254" t="s">
        <v>1</v>
      </c>
      <c r="F379" s="255" t="s">
        <v>3929</v>
      </c>
      <c r="G379" s="253"/>
      <c r="H379" s="254" t="s">
        <v>1</v>
      </c>
      <c r="I379" s="256"/>
      <c r="J379" s="253"/>
      <c r="K379" s="253"/>
      <c r="L379" s="257"/>
      <c r="M379" s="258"/>
      <c r="N379" s="259"/>
      <c r="O379" s="259"/>
      <c r="P379" s="259"/>
      <c r="Q379" s="259"/>
      <c r="R379" s="259"/>
      <c r="S379" s="259"/>
      <c r="T379" s="26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61" t="s">
        <v>201</v>
      </c>
      <c r="AU379" s="261" t="s">
        <v>212</v>
      </c>
      <c r="AV379" s="13" t="s">
        <v>81</v>
      </c>
      <c r="AW379" s="13" t="s">
        <v>30</v>
      </c>
      <c r="AX379" s="13" t="s">
        <v>73</v>
      </c>
      <c r="AY379" s="261" t="s">
        <v>191</v>
      </c>
    </row>
    <row r="380" s="14" customFormat="1">
      <c r="A380" s="14"/>
      <c r="B380" s="262"/>
      <c r="C380" s="263"/>
      <c r="D380" s="248" t="s">
        <v>201</v>
      </c>
      <c r="E380" s="264" t="s">
        <v>1</v>
      </c>
      <c r="F380" s="265" t="s">
        <v>291</v>
      </c>
      <c r="G380" s="263"/>
      <c r="H380" s="266">
        <v>12</v>
      </c>
      <c r="I380" s="267"/>
      <c r="J380" s="263"/>
      <c r="K380" s="263"/>
      <c r="L380" s="268"/>
      <c r="M380" s="269"/>
      <c r="N380" s="270"/>
      <c r="O380" s="270"/>
      <c r="P380" s="270"/>
      <c r="Q380" s="270"/>
      <c r="R380" s="270"/>
      <c r="S380" s="270"/>
      <c r="T380" s="271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72" t="s">
        <v>201</v>
      </c>
      <c r="AU380" s="272" t="s">
        <v>212</v>
      </c>
      <c r="AV380" s="14" t="s">
        <v>83</v>
      </c>
      <c r="AW380" s="14" t="s">
        <v>30</v>
      </c>
      <c r="AX380" s="14" t="s">
        <v>73</v>
      </c>
      <c r="AY380" s="272" t="s">
        <v>191</v>
      </c>
    </row>
    <row r="381" s="15" customFormat="1">
      <c r="A381" s="15"/>
      <c r="B381" s="273"/>
      <c r="C381" s="274"/>
      <c r="D381" s="248" t="s">
        <v>201</v>
      </c>
      <c r="E381" s="275" t="s">
        <v>1</v>
      </c>
      <c r="F381" s="276" t="s">
        <v>205</v>
      </c>
      <c r="G381" s="274"/>
      <c r="H381" s="277">
        <v>12</v>
      </c>
      <c r="I381" s="278"/>
      <c r="J381" s="274"/>
      <c r="K381" s="274"/>
      <c r="L381" s="279"/>
      <c r="M381" s="280"/>
      <c r="N381" s="281"/>
      <c r="O381" s="281"/>
      <c r="P381" s="281"/>
      <c r="Q381" s="281"/>
      <c r="R381" s="281"/>
      <c r="S381" s="281"/>
      <c r="T381" s="282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83" t="s">
        <v>201</v>
      </c>
      <c r="AU381" s="283" t="s">
        <v>212</v>
      </c>
      <c r="AV381" s="15" t="s">
        <v>198</v>
      </c>
      <c r="AW381" s="15" t="s">
        <v>30</v>
      </c>
      <c r="AX381" s="15" t="s">
        <v>81</v>
      </c>
      <c r="AY381" s="283" t="s">
        <v>191</v>
      </c>
    </row>
    <row r="382" s="12" customFormat="1" ht="22.8" customHeight="1">
      <c r="A382" s="12"/>
      <c r="B382" s="220"/>
      <c r="C382" s="221"/>
      <c r="D382" s="222" t="s">
        <v>72</v>
      </c>
      <c r="E382" s="234" t="s">
        <v>272</v>
      </c>
      <c r="F382" s="234" t="s">
        <v>645</v>
      </c>
      <c r="G382" s="221"/>
      <c r="H382" s="221"/>
      <c r="I382" s="224"/>
      <c r="J382" s="235">
        <f>BK382</f>
        <v>0</v>
      </c>
      <c r="K382" s="221"/>
      <c r="L382" s="226"/>
      <c r="M382" s="227"/>
      <c r="N382" s="228"/>
      <c r="O382" s="228"/>
      <c r="P382" s="229">
        <f>SUM(P383:P387)</f>
        <v>0</v>
      </c>
      <c r="Q382" s="228"/>
      <c r="R382" s="229">
        <f>SUM(R383:R387)</f>
        <v>0</v>
      </c>
      <c r="S382" s="228"/>
      <c r="T382" s="230">
        <f>SUM(T383:T387)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1" t="s">
        <v>81</v>
      </c>
      <c r="AT382" s="232" t="s">
        <v>72</v>
      </c>
      <c r="AU382" s="232" t="s">
        <v>81</v>
      </c>
      <c r="AY382" s="231" t="s">
        <v>191</v>
      </c>
      <c r="BK382" s="233">
        <f>SUM(BK383:BK387)</f>
        <v>0</v>
      </c>
    </row>
    <row r="383" s="2" customFormat="1" ht="21.75" customHeight="1">
      <c r="A383" s="39"/>
      <c r="B383" s="40"/>
      <c r="C383" s="236" t="s">
        <v>373</v>
      </c>
      <c r="D383" s="236" t="s">
        <v>194</v>
      </c>
      <c r="E383" s="237" t="s">
        <v>1144</v>
      </c>
      <c r="F383" s="238" t="s">
        <v>3930</v>
      </c>
      <c r="G383" s="239" t="s">
        <v>314</v>
      </c>
      <c r="H383" s="240">
        <v>248.40000000000001</v>
      </c>
      <c r="I383" s="241"/>
      <c r="J383" s="240">
        <f>ROUND(I383*H383,2)</f>
        <v>0</v>
      </c>
      <c r="K383" s="238" t="s">
        <v>1</v>
      </c>
      <c r="L383" s="45"/>
      <c r="M383" s="242" t="s">
        <v>1</v>
      </c>
      <c r="N383" s="243" t="s">
        <v>38</v>
      </c>
      <c r="O383" s="92"/>
      <c r="P383" s="244">
        <f>O383*H383</f>
        <v>0</v>
      </c>
      <c r="Q383" s="244">
        <v>0</v>
      </c>
      <c r="R383" s="244">
        <f>Q383*H383</f>
        <v>0</v>
      </c>
      <c r="S383" s="244">
        <v>0</v>
      </c>
      <c r="T383" s="245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6" t="s">
        <v>198</v>
      </c>
      <c r="AT383" s="246" t="s">
        <v>194</v>
      </c>
      <c r="AU383" s="246" t="s">
        <v>83</v>
      </c>
      <c r="AY383" s="18" t="s">
        <v>191</v>
      </c>
      <c r="BE383" s="247">
        <f>IF(N383="základní",J383,0)</f>
        <v>0</v>
      </c>
      <c r="BF383" s="247">
        <f>IF(N383="snížená",J383,0)</f>
        <v>0</v>
      </c>
      <c r="BG383" s="247">
        <f>IF(N383="zákl. přenesená",J383,0)</f>
        <v>0</v>
      </c>
      <c r="BH383" s="247">
        <f>IF(N383="sníž. přenesená",J383,0)</f>
        <v>0</v>
      </c>
      <c r="BI383" s="247">
        <f>IF(N383="nulová",J383,0)</f>
        <v>0</v>
      </c>
      <c r="BJ383" s="18" t="s">
        <v>81</v>
      </c>
      <c r="BK383" s="247">
        <f>ROUND(I383*H383,2)</f>
        <v>0</v>
      </c>
      <c r="BL383" s="18" t="s">
        <v>198</v>
      </c>
      <c r="BM383" s="246" t="s">
        <v>3931</v>
      </c>
    </row>
    <row r="384" s="2" customFormat="1">
      <c r="A384" s="39"/>
      <c r="B384" s="40"/>
      <c r="C384" s="41"/>
      <c r="D384" s="248" t="s">
        <v>200</v>
      </c>
      <c r="E384" s="41"/>
      <c r="F384" s="249" t="s">
        <v>3930</v>
      </c>
      <c r="G384" s="41"/>
      <c r="H384" s="41"/>
      <c r="I384" s="145"/>
      <c r="J384" s="41"/>
      <c r="K384" s="41"/>
      <c r="L384" s="45"/>
      <c r="M384" s="250"/>
      <c r="N384" s="251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200</v>
      </c>
      <c r="AU384" s="18" t="s">
        <v>83</v>
      </c>
    </row>
    <row r="385" s="2" customFormat="1">
      <c r="A385" s="39"/>
      <c r="B385" s="40"/>
      <c r="C385" s="41"/>
      <c r="D385" s="248" t="s">
        <v>277</v>
      </c>
      <c r="E385" s="41"/>
      <c r="F385" s="284" t="s">
        <v>3932</v>
      </c>
      <c r="G385" s="41"/>
      <c r="H385" s="41"/>
      <c r="I385" s="145"/>
      <c r="J385" s="41"/>
      <c r="K385" s="41"/>
      <c r="L385" s="45"/>
      <c r="M385" s="250"/>
      <c r="N385" s="251"/>
      <c r="O385" s="92"/>
      <c r="P385" s="92"/>
      <c r="Q385" s="92"/>
      <c r="R385" s="92"/>
      <c r="S385" s="92"/>
      <c r="T385" s="93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277</v>
      </c>
      <c r="AU385" s="18" t="s">
        <v>83</v>
      </c>
    </row>
    <row r="386" s="14" customFormat="1">
      <c r="A386" s="14"/>
      <c r="B386" s="262"/>
      <c r="C386" s="263"/>
      <c r="D386" s="248" t="s">
        <v>201</v>
      </c>
      <c r="E386" s="264" t="s">
        <v>1</v>
      </c>
      <c r="F386" s="265" t="s">
        <v>3933</v>
      </c>
      <c r="G386" s="263"/>
      <c r="H386" s="266">
        <v>248.40000000000001</v>
      </c>
      <c r="I386" s="267"/>
      <c r="J386" s="263"/>
      <c r="K386" s="263"/>
      <c r="L386" s="268"/>
      <c r="M386" s="269"/>
      <c r="N386" s="270"/>
      <c r="O386" s="270"/>
      <c r="P386" s="270"/>
      <c r="Q386" s="270"/>
      <c r="R386" s="270"/>
      <c r="S386" s="270"/>
      <c r="T386" s="271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72" t="s">
        <v>201</v>
      </c>
      <c r="AU386" s="272" t="s">
        <v>83</v>
      </c>
      <c r="AV386" s="14" t="s">
        <v>83</v>
      </c>
      <c r="AW386" s="14" t="s">
        <v>30</v>
      </c>
      <c r="AX386" s="14" t="s">
        <v>73</v>
      </c>
      <c r="AY386" s="272" t="s">
        <v>191</v>
      </c>
    </row>
    <row r="387" s="15" customFormat="1">
      <c r="A387" s="15"/>
      <c r="B387" s="273"/>
      <c r="C387" s="274"/>
      <c r="D387" s="248" t="s">
        <v>201</v>
      </c>
      <c r="E387" s="275" t="s">
        <v>1</v>
      </c>
      <c r="F387" s="276" t="s">
        <v>205</v>
      </c>
      <c r="G387" s="274"/>
      <c r="H387" s="277">
        <v>248.40000000000001</v>
      </c>
      <c r="I387" s="278"/>
      <c r="J387" s="274"/>
      <c r="K387" s="274"/>
      <c r="L387" s="279"/>
      <c r="M387" s="294"/>
      <c r="N387" s="295"/>
      <c r="O387" s="295"/>
      <c r="P387" s="295"/>
      <c r="Q387" s="295"/>
      <c r="R387" s="295"/>
      <c r="S387" s="295"/>
      <c r="T387" s="29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83" t="s">
        <v>201</v>
      </c>
      <c r="AU387" s="283" t="s">
        <v>83</v>
      </c>
      <c r="AV387" s="15" t="s">
        <v>198</v>
      </c>
      <c r="AW387" s="15" t="s">
        <v>30</v>
      </c>
      <c r="AX387" s="15" t="s">
        <v>81</v>
      </c>
      <c r="AY387" s="283" t="s">
        <v>191</v>
      </c>
    </row>
    <row r="388" s="2" customFormat="1" ht="6.96" customHeight="1">
      <c r="A388" s="39"/>
      <c r="B388" s="67"/>
      <c r="C388" s="68"/>
      <c r="D388" s="68"/>
      <c r="E388" s="68"/>
      <c r="F388" s="68"/>
      <c r="G388" s="68"/>
      <c r="H388" s="68"/>
      <c r="I388" s="184"/>
      <c r="J388" s="68"/>
      <c r="K388" s="68"/>
      <c r="L388" s="45"/>
      <c r="M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</row>
  </sheetData>
  <sheetProtection sheet="1" autoFilter="0" formatColumns="0" formatRows="0" objects="1" scenarios="1" spinCount="100000" saltValue="3pYqOIUDwCQyDGYLhMpaaPvdcWyWLI4LPxiv9aCzwtLHxXN/QKsr+rvHnUEGZKtG1VrKer+fbfl6SQNVD8i1xA==" hashValue="CkanP82jBfvT1TJWOWKRly+JLfsUDFg65iEpJLIocFlfQy3/awDhEJ48j8w6JhFJ53a2Ov8cq/5sEh5a8BwrZw==" algorithmName="SHA-512" password="CC35"/>
  <autoFilter ref="C121:K387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161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ROUND((SUM(BE125:BE754)),  2)</f>
        <v>0</v>
      </c>
      <c r="G33" s="39"/>
      <c r="H33" s="39"/>
      <c r="I33" s="163">
        <v>0.20999999999999999</v>
      </c>
      <c r="J33" s="162">
        <f>ROUND(((SUM(BE125:BE754))*I33),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ROUND((SUM(BF125:BF754)),  2)</f>
        <v>0</v>
      </c>
      <c r="G34" s="39"/>
      <c r="H34" s="39"/>
      <c r="I34" s="163">
        <v>0.14999999999999999</v>
      </c>
      <c r="J34" s="162">
        <f>ROUND(((SUM(BF125:BF754))*I34),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ROUND((SUM(BG125:BG754)),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ROUND((SUM(BH125:BH754)),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ROUND((SUM(BI125:BI754)),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11-01 - Svršek a spodek tramvajové trati (DPO)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J126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J127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J275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J276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171</v>
      </c>
      <c r="E101" s="204"/>
      <c r="F101" s="204"/>
      <c r="G101" s="204"/>
      <c r="H101" s="204"/>
      <c r="I101" s="205"/>
      <c r="J101" s="206">
        <f>J403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202"/>
      <c r="D102" s="203" t="s">
        <v>172</v>
      </c>
      <c r="E102" s="204"/>
      <c r="F102" s="204"/>
      <c r="G102" s="204"/>
      <c r="H102" s="204"/>
      <c r="I102" s="205"/>
      <c r="J102" s="206">
        <f>J437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202"/>
      <c r="D103" s="203" t="s">
        <v>173</v>
      </c>
      <c r="E103" s="204"/>
      <c r="F103" s="204"/>
      <c r="G103" s="204"/>
      <c r="H103" s="204"/>
      <c r="I103" s="205"/>
      <c r="J103" s="206">
        <f>J531</f>
        <v>0</v>
      </c>
      <c r="K103" s="202"/>
      <c r="L103" s="20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202"/>
      <c r="D104" s="203" t="s">
        <v>174</v>
      </c>
      <c r="E104" s="204"/>
      <c r="F104" s="204"/>
      <c r="G104" s="204"/>
      <c r="H104" s="204"/>
      <c r="I104" s="205"/>
      <c r="J104" s="206">
        <f>J617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4"/>
      <c r="C105" s="195"/>
      <c r="D105" s="196" t="s">
        <v>175</v>
      </c>
      <c r="E105" s="197"/>
      <c r="F105" s="197"/>
      <c r="G105" s="197"/>
      <c r="H105" s="197"/>
      <c r="I105" s="198"/>
      <c r="J105" s="199">
        <f>J739</f>
        <v>0</v>
      </c>
      <c r="K105" s="195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145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184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187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176</v>
      </c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</v>
      </c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8" t="str">
        <f>E7</f>
        <v>Rekonstrukce TT na ul. Pavlova vč. zastávky Rodimcevova</v>
      </c>
      <c r="F115" s="33"/>
      <c r="G115" s="33"/>
      <c r="H115" s="33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160</v>
      </c>
      <c r="D116" s="41"/>
      <c r="E116" s="41"/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>SO 11-01 - Svršek a spodek tramvajové trati (DPO)</v>
      </c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F12</f>
        <v>Ostrava</v>
      </c>
      <c r="G119" s="41"/>
      <c r="H119" s="41"/>
      <c r="I119" s="148" t="s">
        <v>21</v>
      </c>
      <c r="J119" s="80" t="str">
        <f>IF(J12="","",J12)</f>
        <v>19. 11. 2019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23</v>
      </c>
      <c r="D121" s="41"/>
      <c r="E121" s="41"/>
      <c r="F121" s="28" t="str">
        <f>E15</f>
        <v xml:space="preserve"> </v>
      </c>
      <c r="G121" s="41"/>
      <c r="H121" s="41"/>
      <c r="I121" s="148" t="s">
        <v>29</v>
      </c>
      <c r="J121" s="37" t="str">
        <f>E21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27</v>
      </c>
      <c r="D122" s="41"/>
      <c r="E122" s="41"/>
      <c r="F122" s="28" t="str">
        <f>IF(E18="","",E18)</f>
        <v>Vyplň údaj</v>
      </c>
      <c r="G122" s="41"/>
      <c r="H122" s="41"/>
      <c r="I122" s="148" t="s">
        <v>31</v>
      </c>
      <c r="J122" s="37" t="str">
        <f>E24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8"/>
      <c r="B124" s="209"/>
      <c r="C124" s="210" t="s">
        <v>177</v>
      </c>
      <c r="D124" s="211" t="s">
        <v>58</v>
      </c>
      <c r="E124" s="211" t="s">
        <v>54</v>
      </c>
      <c r="F124" s="211" t="s">
        <v>55</v>
      </c>
      <c r="G124" s="211" t="s">
        <v>178</v>
      </c>
      <c r="H124" s="211" t="s">
        <v>179</v>
      </c>
      <c r="I124" s="212" t="s">
        <v>180</v>
      </c>
      <c r="J124" s="211" t="s">
        <v>164</v>
      </c>
      <c r="K124" s="213" t="s">
        <v>181</v>
      </c>
      <c r="L124" s="214"/>
      <c r="M124" s="101" t="s">
        <v>1</v>
      </c>
      <c r="N124" s="102" t="s">
        <v>37</v>
      </c>
      <c r="O124" s="102" t="s">
        <v>182</v>
      </c>
      <c r="P124" s="102" t="s">
        <v>183</v>
      </c>
      <c r="Q124" s="102" t="s">
        <v>184</v>
      </c>
      <c r="R124" s="102" t="s">
        <v>185</v>
      </c>
      <c r="S124" s="102" t="s">
        <v>186</v>
      </c>
      <c r="T124" s="103" t="s">
        <v>187</v>
      </c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</row>
    <row r="125" s="2" customFormat="1" ht="22.8" customHeight="1">
      <c r="A125" s="39"/>
      <c r="B125" s="40"/>
      <c r="C125" s="108" t="s">
        <v>188</v>
      </c>
      <c r="D125" s="41"/>
      <c r="E125" s="41"/>
      <c r="F125" s="41"/>
      <c r="G125" s="41"/>
      <c r="H125" s="41"/>
      <c r="I125" s="145"/>
      <c r="J125" s="215">
        <f>BK125</f>
        <v>0</v>
      </c>
      <c r="K125" s="41"/>
      <c r="L125" s="45"/>
      <c r="M125" s="104"/>
      <c r="N125" s="216"/>
      <c r="O125" s="105"/>
      <c r="P125" s="217">
        <f>P126+P739</f>
        <v>0</v>
      </c>
      <c r="Q125" s="105"/>
      <c r="R125" s="217">
        <f>R126+R739</f>
        <v>1660.5752123000002</v>
      </c>
      <c r="S125" s="105"/>
      <c r="T125" s="218">
        <f>T126+T739</f>
        <v>1156.5989999999999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72</v>
      </c>
      <c r="AU125" s="18" t="s">
        <v>166</v>
      </c>
      <c r="BK125" s="219">
        <f>BK126+BK739</f>
        <v>0</v>
      </c>
    </row>
    <row r="126" s="12" customFormat="1" ht="25.92" customHeight="1">
      <c r="A126" s="12"/>
      <c r="B126" s="220"/>
      <c r="C126" s="221"/>
      <c r="D126" s="222" t="s">
        <v>72</v>
      </c>
      <c r="E126" s="223" t="s">
        <v>189</v>
      </c>
      <c r="F126" s="223" t="s">
        <v>190</v>
      </c>
      <c r="G126" s="221"/>
      <c r="H126" s="221"/>
      <c r="I126" s="224"/>
      <c r="J126" s="225">
        <f>BK126</f>
        <v>0</v>
      </c>
      <c r="K126" s="221"/>
      <c r="L126" s="226"/>
      <c r="M126" s="227"/>
      <c r="N126" s="228"/>
      <c r="O126" s="228"/>
      <c r="P126" s="229">
        <f>P127+P275+P437+P531</f>
        <v>0</v>
      </c>
      <c r="Q126" s="228"/>
      <c r="R126" s="229">
        <f>R127+R275+R437+R531</f>
        <v>1660.5752123000002</v>
      </c>
      <c r="S126" s="228"/>
      <c r="T126" s="230">
        <f>T127+T275+T437+T531</f>
        <v>1156.5989999999999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1" t="s">
        <v>81</v>
      </c>
      <c r="AT126" s="232" t="s">
        <v>72</v>
      </c>
      <c r="AU126" s="232" t="s">
        <v>73</v>
      </c>
      <c r="AY126" s="231" t="s">
        <v>191</v>
      </c>
      <c r="BK126" s="233">
        <f>BK127+BK275+BK437+BK531</f>
        <v>0</v>
      </c>
    </row>
    <row r="127" s="12" customFormat="1" ht="22.8" customHeight="1">
      <c r="A127" s="12"/>
      <c r="B127" s="220"/>
      <c r="C127" s="221"/>
      <c r="D127" s="222" t="s">
        <v>72</v>
      </c>
      <c r="E127" s="234" t="s">
        <v>192</v>
      </c>
      <c r="F127" s="234" t="s">
        <v>193</v>
      </c>
      <c r="G127" s="221"/>
      <c r="H127" s="221"/>
      <c r="I127" s="224"/>
      <c r="J127" s="235">
        <f>BK127</f>
        <v>0</v>
      </c>
      <c r="K127" s="221"/>
      <c r="L127" s="226"/>
      <c r="M127" s="227"/>
      <c r="N127" s="228"/>
      <c r="O127" s="228"/>
      <c r="P127" s="229">
        <f>SUM(P128:P274)</f>
        <v>0</v>
      </c>
      <c r="Q127" s="228"/>
      <c r="R127" s="229">
        <f>SUM(R128:R274)</f>
        <v>2.350257</v>
      </c>
      <c r="S127" s="228"/>
      <c r="T127" s="230">
        <f>SUM(T128:T274)</f>
        <v>1156.5989999999999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1" t="s">
        <v>81</v>
      </c>
      <c r="AT127" s="232" t="s">
        <v>72</v>
      </c>
      <c r="AU127" s="232" t="s">
        <v>81</v>
      </c>
      <c r="AY127" s="231" t="s">
        <v>191</v>
      </c>
      <c r="BK127" s="233">
        <f>SUM(BK128:BK274)</f>
        <v>0</v>
      </c>
    </row>
    <row r="128" s="2" customFormat="1" ht="33" customHeight="1">
      <c r="A128" s="39"/>
      <c r="B128" s="40"/>
      <c r="C128" s="236" t="s">
        <v>81</v>
      </c>
      <c r="D128" s="236" t="s">
        <v>194</v>
      </c>
      <c r="E128" s="237" t="s">
        <v>195</v>
      </c>
      <c r="F128" s="238" t="s">
        <v>196</v>
      </c>
      <c r="G128" s="239" t="s">
        <v>197</v>
      </c>
      <c r="H128" s="240">
        <v>0.64000000000000001</v>
      </c>
      <c r="I128" s="241"/>
      <c r="J128" s="240">
        <f>ROUND(I128*H128,2)</f>
        <v>0</v>
      </c>
      <c r="K128" s="238" t="s">
        <v>1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0.41699999999999998</v>
      </c>
      <c r="T128" s="245">
        <f>S128*H128</f>
        <v>0.26688000000000001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83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199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196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83</v>
      </c>
    </row>
    <row r="130" s="13" customFormat="1">
      <c r="A130" s="13"/>
      <c r="B130" s="252"/>
      <c r="C130" s="253"/>
      <c r="D130" s="248" t="s">
        <v>201</v>
      </c>
      <c r="E130" s="254" t="s">
        <v>1</v>
      </c>
      <c r="F130" s="255" t="s">
        <v>202</v>
      </c>
      <c r="G130" s="253"/>
      <c r="H130" s="254" t="s">
        <v>1</v>
      </c>
      <c r="I130" s="256"/>
      <c r="J130" s="253"/>
      <c r="K130" s="253"/>
      <c r="L130" s="257"/>
      <c r="M130" s="258"/>
      <c r="N130" s="259"/>
      <c r="O130" s="259"/>
      <c r="P130" s="259"/>
      <c r="Q130" s="259"/>
      <c r="R130" s="259"/>
      <c r="S130" s="259"/>
      <c r="T130" s="26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1" t="s">
        <v>201</v>
      </c>
      <c r="AU130" s="261" t="s">
        <v>83</v>
      </c>
      <c r="AV130" s="13" t="s">
        <v>81</v>
      </c>
      <c r="AW130" s="13" t="s">
        <v>30</v>
      </c>
      <c r="AX130" s="13" t="s">
        <v>73</v>
      </c>
      <c r="AY130" s="261" t="s">
        <v>191</v>
      </c>
    </row>
    <row r="131" s="13" customFormat="1">
      <c r="A131" s="13"/>
      <c r="B131" s="252"/>
      <c r="C131" s="253"/>
      <c r="D131" s="248" t="s">
        <v>201</v>
      </c>
      <c r="E131" s="254" t="s">
        <v>1</v>
      </c>
      <c r="F131" s="255" t="s">
        <v>203</v>
      </c>
      <c r="G131" s="253"/>
      <c r="H131" s="254" t="s">
        <v>1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1" t="s">
        <v>201</v>
      </c>
      <c r="AU131" s="261" t="s">
        <v>83</v>
      </c>
      <c r="AV131" s="13" t="s">
        <v>81</v>
      </c>
      <c r="AW131" s="13" t="s">
        <v>30</v>
      </c>
      <c r="AX131" s="13" t="s">
        <v>73</v>
      </c>
      <c r="AY131" s="261" t="s">
        <v>191</v>
      </c>
    </row>
    <row r="132" s="14" customFormat="1">
      <c r="A132" s="14"/>
      <c r="B132" s="262"/>
      <c r="C132" s="263"/>
      <c r="D132" s="248" t="s">
        <v>201</v>
      </c>
      <c r="E132" s="264" t="s">
        <v>1</v>
      </c>
      <c r="F132" s="265" t="s">
        <v>204</v>
      </c>
      <c r="G132" s="263"/>
      <c r="H132" s="266">
        <v>0.64000000000000001</v>
      </c>
      <c r="I132" s="267"/>
      <c r="J132" s="263"/>
      <c r="K132" s="263"/>
      <c r="L132" s="268"/>
      <c r="M132" s="269"/>
      <c r="N132" s="270"/>
      <c r="O132" s="270"/>
      <c r="P132" s="270"/>
      <c r="Q132" s="270"/>
      <c r="R132" s="270"/>
      <c r="S132" s="270"/>
      <c r="T132" s="27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2" t="s">
        <v>201</v>
      </c>
      <c r="AU132" s="272" t="s">
        <v>83</v>
      </c>
      <c r="AV132" s="14" t="s">
        <v>83</v>
      </c>
      <c r="AW132" s="14" t="s">
        <v>30</v>
      </c>
      <c r="AX132" s="14" t="s">
        <v>73</v>
      </c>
      <c r="AY132" s="272" t="s">
        <v>191</v>
      </c>
    </row>
    <row r="133" s="15" customFormat="1">
      <c r="A133" s="15"/>
      <c r="B133" s="273"/>
      <c r="C133" s="274"/>
      <c r="D133" s="248" t="s">
        <v>201</v>
      </c>
      <c r="E133" s="275" t="s">
        <v>1</v>
      </c>
      <c r="F133" s="276" t="s">
        <v>205</v>
      </c>
      <c r="G133" s="274"/>
      <c r="H133" s="277">
        <v>0.64000000000000001</v>
      </c>
      <c r="I133" s="278"/>
      <c r="J133" s="274"/>
      <c r="K133" s="274"/>
      <c r="L133" s="279"/>
      <c r="M133" s="280"/>
      <c r="N133" s="281"/>
      <c r="O133" s="281"/>
      <c r="P133" s="281"/>
      <c r="Q133" s="281"/>
      <c r="R133" s="281"/>
      <c r="S133" s="281"/>
      <c r="T133" s="28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3" t="s">
        <v>201</v>
      </c>
      <c r="AU133" s="283" t="s">
        <v>83</v>
      </c>
      <c r="AV133" s="15" t="s">
        <v>198</v>
      </c>
      <c r="AW133" s="15" t="s">
        <v>30</v>
      </c>
      <c r="AX133" s="15" t="s">
        <v>81</v>
      </c>
      <c r="AY133" s="283" t="s">
        <v>191</v>
      </c>
    </row>
    <row r="134" s="2" customFormat="1" ht="21.75" customHeight="1">
      <c r="A134" s="39"/>
      <c r="B134" s="40"/>
      <c r="C134" s="236" t="s">
        <v>83</v>
      </c>
      <c r="D134" s="236" t="s">
        <v>194</v>
      </c>
      <c r="E134" s="237" t="s">
        <v>206</v>
      </c>
      <c r="F134" s="238" t="s">
        <v>207</v>
      </c>
      <c r="G134" s="239" t="s">
        <v>197</v>
      </c>
      <c r="H134" s="240">
        <v>5.7599999999999998</v>
      </c>
      <c r="I134" s="241"/>
      <c r="J134" s="240">
        <f>ROUND(I134*H134,2)</f>
        <v>0</v>
      </c>
      <c r="K134" s="238" t="s">
        <v>1</v>
      </c>
      <c r="L134" s="45"/>
      <c r="M134" s="242" t="s">
        <v>1</v>
      </c>
      <c r="N134" s="243" t="s">
        <v>38</v>
      </c>
      <c r="O134" s="92"/>
      <c r="P134" s="244">
        <f>O134*H134</f>
        <v>0</v>
      </c>
      <c r="Q134" s="244">
        <v>0</v>
      </c>
      <c r="R134" s="244">
        <f>Q134*H134</f>
        <v>0</v>
      </c>
      <c r="S134" s="244">
        <v>0.41699999999999998</v>
      </c>
      <c r="T134" s="245">
        <f>S134*H134</f>
        <v>2.4019199999999996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6" t="s">
        <v>198</v>
      </c>
      <c r="AT134" s="246" t="s">
        <v>194</v>
      </c>
      <c r="AU134" s="246" t="s">
        <v>83</v>
      </c>
      <c r="AY134" s="18" t="s">
        <v>191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8" t="s">
        <v>81</v>
      </c>
      <c r="BK134" s="247">
        <f>ROUND(I134*H134,2)</f>
        <v>0</v>
      </c>
      <c r="BL134" s="18" t="s">
        <v>198</v>
      </c>
      <c r="BM134" s="246" t="s">
        <v>208</v>
      </c>
    </row>
    <row r="135" s="2" customFormat="1">
      <c r="A135" s="39"/>
      <c r="B135" s="40"/>
      <c r="C135" s="41"/>
      <c r="D135" s="248" t="s">
        <v>200</v>
      </c>
      <c r="E135" s="41"/>
      <c r="F135" s="249" t="s">
        <v>207</v>
      </c>
      <c r="G135" s="41"/>
      <c r="H135" s="41"/>
      <c r="I135" s="145"/>
      <c r="J135" s="41"/>
      <c r="K135" s="41"/>
      <c r="L135" s="45"/>
      <c r="M135" s="250"/>
      <c r="N135" s="251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200</v>
      </c>
      <c r="AU135" s="18" t="s">
        <v>83</v>
      </c>
    </row>
    <row r="136" s="13" customFormat="1">
      <c r="A136" s="13"/>
      <c r="B136" s="252"/>
      <c r="C136" s="253"/>
      <c r="D136" s="248" t="s">
        <v>201</v>
      </c>
      <c r="E136" s="254" t="s">
        <v>1</v>
      </c>
      <c r="F136" s="255" t="s">
        <v>209</v>
      </c>
      <c r="G136" s="253"/>
      <c r="H136" s="254" t="s">
        <v>1</v>
      </c>
      <c r="I136" s="256"/>
      <c r="J136" s="253"/>
      <c r="K136" s="253"/>
      <c r="L136" s="257"/>
      <c r="M136" s="258"/>
      <c r="N136" s="259"/>
      <c r="O136" s="259"/>
      <c r="P136" s="259"/>
      <c r="Q136" s="259"/>
      <c r="R136" s="259"/>
      <c r="S136" s="259"/>
      <c r="T136" s="26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1" t="s">
        <v>201</v>
      </c>
      <c r="AU136" s="261" t="s">
        <v>83</v>
      </c>
      <c r="AV136" s="13" t="s">
        <v>81</v>
      </c>
      <c r="AW136" s="13" t="s">
        <v>30</v>
      </c>
      <c r="AX136" s="13" t="s">
        <v>73</v>
      </c>
      <c r="AY136" s="261" t="s">
        <v>191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210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83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211</v>
      </c>
      <c r="G138" s="263"/>
      <c r="H138" s="266">
        <v>5.7599999999999998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83</v>
      </c>
      <c r="AV138" s="14" t="s">
        <v>83</v>
      </c>
      <c r="AW138" s="14" t="s">
        <v>30</v>
      </c>
      <c r="AX138" s="14" t="s">
        <v>73</v>
      </c>
      <c r="AY138" s="272" t="s">
        <v>191</v>
      </c>
    </row>
    <row r="139" s="15" customFormat="1">
      <c r="A139" s="15"/>
      <c r="B139" s="273"/>
      <c r="C139" s="274"/>
      <c r="D139" s="248" t="s">
        <v>201</v>
      </c>
      <c r="E139" s="275" t="s">
        <v>1</v>
      </c>
      <c r="F139" s="276" t="s">
        <v>205</v>
      </c>
      <c r="G139" s="274"/>
      <c r="H139" s="277">
        <v>5.7599999999999998</v>
      </c>
      <c r="I139" s="278"/>
      <c r="J139" s="274"/>
      <c r="K139" s="274"/>
      <c r="L139" s="279"/>
      <c r="M139" s="280"/>
      <c r="N139" s="281"/>
      <c r="O139" s="281"/>
      <c r="P139" s="281"/>
      <c r="Q139" s="281"/>
      <c r="R139" s="281"/>
      <c r="S139" s="281"/>
      <c r="T139" s="28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3" t="s">
        <v>201</v>
      </c>
      <c r="AU139" s="283" t="s">
        <v>83</v>
      </c>
      <c r="AV139" s="15" t="s">
        <v>198</v>
      </c>
      <c r="AW139" s="15" t="s">
        <v>30</v>
      </c>
      <c r="AX139" s="15" t="s">
        <v>81</v>
      </c>
      <c r="AY139" s="283" t="s">
        <v>191</v>
      </c>
    </row>
    <row r="140" s="2" customFormat="1" ht="16.5" customHeight="1">
      <c r="A140" s="39"/>
      <c r="B140" s="40"/>
      <c r="C140" s="236" t="s">
        <v>212</v>
      </c>
      <c r="D140" s="236" t="s">
        <v>194</v>
      </c>
      <c r="E140" s="237" t="s">
        <v>213</v>
      </c>
      <c r="F140" s="238" t="s">
        <v>214</v>
      </c>
      <c r="G140" s="239" t="s">
        <v>215</v>
      </c>
      <c r="H140" s="240">
        <v>92.620000000000005</v>
      </c>
      <c r="I140" s="241"/>
      <c r="J140" s="240">
        <f>ROUND(I140*H140,2)</f>
        <v>0</v>
      </c>
      <c r="K140" s="238" t="s">
        <v>1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</v>
      </c>
      <c r="R140" s="244">
        <f>Q140*H140</f>
        <v>0</v>
      </c>
      <c r="S140" s="244">
        <v>0.22</v>
      </c>
      <c r="T140" s="245">
        <f>S140*H140</f>
        <v>20.3764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198</v>
      </c>
      <c r="AT140" s="246" t="s">
        <v>194</v>
      </c>
      <c r="AU140" s="246" t="s">
        <v>83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198</v>
      </c>
      <c r="BM140" s="246" t="s">
        <v>216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214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83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217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4" customFormat="1">
      <c r="A143" s="14"/>
      <c r="B143" s="262"/>
      <c r="C143" s="263"/>
      <c r="D143" s="248" t="s">
        <v>201</v>
      </c>
      <c r="E143" s="264" t="s">
        <v>1</v>
      </c>
      <c r="F143" s="265" t="s">
        <v>218</v>
      </c>
      <c r="G143" s="263"/>
      <c r="H143" s="266">
        <v>92.620000000000005</v>
      </c>
      <c r="I143" s="267"/>
      <c r="J143" s="263"/>
      <c r="K143" s="263"/>
      <c r="L143" s="268"/>
      <c r="M143" s="269"/>
      <c r="N143" s="270"/>
      <c r="O143" s="270"/>
      <c r="P143" s="270"/>
      <c r="Q143" s="270"/>
      <c r="R143" s="270"/>
      <c r="S143" s="270"/>
      <c r="T143" s="27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2" t="s">
        <v>201</v>
      </c>
      <c r="AU143" s="272" t="s">
        <v>83</v>
      </c>
      <c r="AV143" s="14" t="s">
        <v>83</v>
      </c>
      <c r="AW143" s="14" t="s">
        <v>30</v>
      </c>
      <c r="AX143" s="14" t="s">
        <v>73</v>
      </c>
      <c r="AY143" s="272" t="s">
        <v>191</v>
      </c>
    </row>
    <row r="144" s="15" customFormat="1">
      <c r="A144" s="15"/>
      <c r="B144" s="273"/>
      <c r="C144" s="274"/>
      <c r="D144" s="248" t="s">
        <v>201</v>
      </c>
      <c r="E144" s="275" t="s">
        <v>1</v>
      </c>
      <c r="F144" s="276" t="s">
        <v>205</v>
      </c>
      <c r="G144" s="274"/>
      <c r="H144" s="277">
        <v>92.620000000000005</v>
      </c>
      <c r="I144" s="278"/>
      <c r="J144" s="274"/>
      <c r="K144" s="274"/>
      <c r="L144" s="279"/>
      <c r="M144" s="280"/>
      <c r="N144" s="281"/>
      <c r="O144" s="281"/>
      <c r="P144" s="281"/>
      <c r="Q144" s="281"/>
      <c r="R144" s="281"/>
      <c r="S144" s="281"/>
      <c r="T144" s="28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83" t="s">
        <v>201</v>
      </c>
      <c r="AU144" s="283" t="s">
        <v>83</v>
      </c>
      <c r="AV144" s="15" t="s">
        <v>198</v>
      </c>
      <c r="AW144" s="15" t="s">
        <v>30</v>
      </c>
      <c r="AX144" s="15" t="s">
        <v>81</v>
      </c>
      <c r="AY144" s="283" t="s">
        <v>191</v>
      </c>
    </row>
    <row r="145" s="2" customFormat="1" ht="16.5" customHeight="1">
      <c r="A145" s="39"/>
      <c r="B145" s="40"/>
      <c r="C145" s="236" t="s">
        <v>198</v>
      </c>
      <c r="D145" s="236" t="s">
        <v>194</v>
      </c>
      <c r="E145" s="237" t="s">
        <v>219</v>
      </c>
      <c r="F145" s="238" t="s">
        <v>220</v>
      </c>
      <c r="G145" s="239" t="s">
        <v>215</v>
      </c>
      <c r="H145" s="240">
        <v>1788.29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0.5</v>
      </c>
      <c r="T145" s="245">
        <f>S145*H145</f>
        <v>894.14499999999998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221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220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222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223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3" customFormat="1">
      <c r="A149" s="13"/>
      <c r="B149" s="252"/>
      <c r="C149" s="253"/>
      <c r="D149" s="248" t="s">
        <v>201</v>
      </c>
      <c r="E149" s="254" t="s">
        <v>1</v>
      </c>
      <c r="F149" s="255" t="s">
        <v>224</v>
      </c>
      <c r="G149" s="253"/>
      <c r="H149" s="254" t="s">
        <v>1</v>
      </c>
      <c r="I149" s="256"/>
      <c r="J149" s="253"/>
      <c r="K149" s="253"/>
      <c r="L149" s="257"/>
      <c r="M149" s="258"/>
      <c r="N149" s="259"/>
      <c r="O149" s="259"/>
      <c r="P149" s="259"/>
      <c r="Q149" s="259"/>
      <c r="R149" s="259"/>
      <c r="S149" s="259"/>
      <c r="T149" s="26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1" t="s">
        <v>201</v>
      </c>
      <c r="AU149" s="261" t="s">
        <v>83</v>
      </c>
      <c r="AV149" s="13" t="s">
        <v>81</v>
      </c>
      <c r="AW149" s="13" t="s">
        <v>30</v>
      </c>
      <c r="AX149" s="13" t="s">
        <v>73</v>
      </c>
      <c r="AY149" s="261" t="s">
        <v>191</v>
      </c>
    </row>
    <row r="150" s="14" customFormat="1">
      <c r="A150" s="14"/>
      <c r="B150" s="262"/>
      <c r="C150" s="263"/>
      <c r="D150" s="248" t="s">
        <v>201</v>
      </c>
      <c r="E150" s="264" t="s">
        <v>1</v>
      </c>
      <c r="F150" s="265" t="s">
        <v>225</v>
      </c>
      <c r="G150" s="263"/>
      <c r="H150" s="266">
        <v>119.08</v>
      </c>
      <c r="I150" s="267"/>
      <c r="J150" s="263"/>
      <c r="K150" s="263"/>
      <c r="L150" s="268"/>
      <c r="M150" s="269"/>
      <c r="N150" s="270"/>
      <c r="O150" s="270"/>
      <c r="P150" s="270"/>
      <c r="Q150" s="270"/>
      <c r="R150" s="270"/>
      <c r="S150" s="270"/>
      <c r="T150" s="27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2" t="s">
        <v>201</v>
      </c>
      <c r="AU150" s="272" t="s">
        <v>83</v>
      </c>
      <c r="AV150" s="14" t="s">
        <v>83</v>
      </c>
      <c r="AW150" s="14" t="s">
        <v>30</v>
      </c>
      <c r="AX150" s="14" t="s">
        <v>73</v>
      </c>
      <c r="AY150" s="272" t="s">
        <v>191</v>
      </c>
    </row>
    <row r="151" s="13" customFormat="1">
      <c r="A151" s="13"/>
      <c r="B151" s="252"/>
      <c r="C151" s="253"/>
      <c r="D151" s="248" t="s">
        <v>201</v>
      </c>
      <c r="E151" s="254" t="s">
        <v>1</v>
      </c>
      <c r="F151" s="255" t="s">
        <v>226</v>
      </c>
      <c r="G151" s="253"/>
      <c r="H151" s="254" t="s">
        <v>1</v>
      </c>
      <c r="I151" s="256"/>
      <c r="J151" s="253"/>
      <c r="K151" s="253"/>
      <c r="L151" s="257"/>
      <c r="M151" s="258"/>
      <c r="N151" s="259"/>
      <c r="O151" s="259"/>
      <c r="P151" s="259"/>
      <c r="Q151" s="259"/>
      <c r="R151" s="259"/>
      <c r="S151" s="259"/>
      <c r="T151" s="26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1" t="s">
        <v>201</v>
      </c>
      <c r="AU151" s="261" t="s">
        <v>83</v>
      </c>
      <c r="AV151" s="13" t="s">
        <v>81</v>
      </c>
      <c r="AW151" s="13" t="s">
        <v>30</v>
      </c>
      <c r="AX151" s="13" t="s">
        <v>73</v>
      </c>
      <c r="AY151" s="261" t="s">
        <v>191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227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83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4" customFormat="1">
      <c r="A153" s="14"/>
      <c r="B153" s="262"/>
      <c r="C153" s="263"/>
      <c r="D153" s="248" t="s">
        <v>201</v>
      </c>
      <c r="E153" s="264" t="s">
        <v>1</v>
      </c>
      <c r="F153" s="265" t="s">
        <v>228</v>
      </c>
      <c r="G153" s="263"/>
      <c r="H153" s="266">
        <v>1669.21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2" t="s">
        <v>201</v>
      </c>
      <c r="AU153" s="272" t="s">
        <v>83</v>
      </c>
      <c r="AV153" s="14" t="s">
        <v>83</v>
      </c>
      <c r="AW153" s="14" t="s">
        <v>30</v>
      </c>
      <c r="AX153" s="14" t="s">
        <v>73</v>
      </c>
      <c r="AY153" s="272" t="s">
        <v>191</v>
      </c>
    </row>
    <row r="154" s="15" customFormat="1">
      <c r="A154" s="15"/>
      <c r="B154" s="273"/>
      <c r="C154" s="274"/>
      <c r="D154" s="248" t="s">
        <v>201</v>
      </c>
      <c r="E154" s="275" t="s">
        <v>1</v>
      </c>
      <c r="F154" s="276" t="s">
        <v>205</v>
      </c>
      <c r="G154" s="274"/>
      <c r="H154" s="277">
        <v>1788.29</v>
      </c>
      <c r="I154" s="278"/>
      <c r="J154" s="274"/>
      <c r="K154" s="274"/>
      <c r="L154" s="279"/>
      <c r="M154" s="280"/>
      <c r="N154" s="281"/>
      <c r="O154" s="281"/>
      <c r="P154" s="281"/>
      <c r="Q154" s="281"/>
      <c r="R154" s="281"/>
      <c r="S154" s="281"/>
      <c r="T154" s="28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3" t="s">
        <v>201</v>
      </c>
      <c r="AU154" s="283" t="s">
        <v>83</v>
      </c>
      <c r="AV154" s="15" t="s">
        <v>198</v>
      </c>
      <c r="AW154" s="15" t="s">
        <v>30</v>
      </c>
      <c r="AX154" s="15" t="s">
        <v>81</v>
      </c>
      <c r="AY154" s="283" t="s">
        <v>191</v>
      </c>
    </row>
    <row r="155" s="2" customFormat="1" ht="21.75" customHeight="1">
      <c r="A155" s="39"/>
      <c r="B155" s="40"/>
      <c r="C155" s="236" t="s">
        <v>229</v>
      </c>
      <c r="D155" s="236" t="s">
        <v>194</v>
      </c>
      <c r="E155" s="237" t="s">
        <v>230</v>
      </c>
      <c r="F155" s="238" t="s">
        <v>231</v>
      </c>
      <c r="G155" s="239" t="s">
        <v>197</v>
      </c>
      <c r="H155" s="240">
        <v>578.85000000000002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0.098000000000000004</v>
      </c>
      <c r="T155" s="245">
        <f>S155*H155</f>
        <v>56.727300000000007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232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231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13" customFormat="1">
      <c r="A157" s="13"/>
      <c r="B157" s="252"/>
      <c r="C157" s="253"/>
      <c r="D157" s="248" t="s">
        <v>201</v>
      </c>
      <c r="E157" s="254" t="s">
        <v>1</v>
      </c>
      <c r="F157" s="255" t="s">
        <v>233</v>
      </c>
      <c r="G157" s="253"/>
      <c r="H157" s="254" t="s">
        <v>1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1" t="s">
        <v>201</v>
      </c>
      <c r="AU157" s="261" t="s">
        <v>83</v>
      </c>
      <c r="AV157" s="13" t="s">
        <v>81</v>
      </c>
      <c r="AW157" s="13" t="s">
        <v>30</v>
      </c>
      <c r="AX157" s="13" t="s">
        <v>73</v>
      </c>
      <c r="AY157" s="261" t="s">
        <v>191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234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235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3" customFormat="1">
      <c r="A160" s="13"/>
      <c r="B160" s="252"/>
      <c r="C160" s="253"/>
      <c r="D160" s="248" t="s">
        <v>201</v>
      </c>
      <c r="E160" s="254" t="s">
        <v>1</v>
      </c>
      <c r="F160" s="255" t="s">
        <v>236</v>
      </c>
      <c r="G160" s="253"/>
      <c r="H160" s="254" t="s">
        <v>1</v>
      </c>
      <c r="I160" s="256"/>
      <c r="J160" s="253"/>
      <c r="K160" s="253"/>
      <c r="L160" s="257"/>
      <c r="M160" s="258"/>
      <c r="N160" s="259"/>
      <c r="O160" s="259"/>
      <c r="P160" s="259"/>
      <c r="Q160" s="259"/>
      <c r="R160" s="259"/>
      <c r="S160" s="259"/>
      <c r="T160" s="26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1" t="s">
        <v>201</v>
      </c>
      <c r="AU160" s="261" t="s">
        <v>83</v>
      </c>
      <c r="AV160" s="13" t="s">
        <v>81</v>
      </c>
      <c r="AW160" s="13" t="s">
        <v>30</v>
      </c>
      <c r="AX160" s="13" t="s">
        <v>73</v>
      </c>
      <c r="AY160" s="261" t="s">
        <v>191</v>
      </c>
    </row>
    <row r="161" s="14" customFormat="1">
      <c r="A161" s="14"/>
      <c r="B161" s="262"/>
      <c r="C161" s="263"/>
      <c r="D161" s="248" t="s">
        <v>201</v>
      </c>
      <c r="E161" s="264" t="s">
        <v>1</v>
      </c>
      <c r="F161" s="265" t="s">
        <v>237</v>
      </c>
      <c r="G161" s="263"/>
      <c r="H161" s="266">
        <v>578.85000000000002</v>
      </c>
      <c r="I161" s="267"/>
      <c r="J161" s="263"/>
      <c r="K161" s="263"/>
      <c r="L161" s="268"/>
      <c r="M161" s="269"/>
      <c r="N161" s="270"/>
      <c r="O161" s="270"/>
      <c r="P161" s="270"/>
      <c r="Q161" s="270"/>
      <c r="R161" s="270"/>
      <c r="S161" s="270"/>
      <c r="T161" s="27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2" t="s">
        <v>201</v>
      </c>
      <c r="AU161" s="272" t="s">
        <v>83</v>
      </c>
      <c r="AV161" s="14" t="s">
        <v>83</v>
      </c>
      <c r="AW161" s="14" t="s">
        <v>30</v>
      </c>
      <c r="AX161" s="14" t="s">
        <v>73</v>
      </c>
      <c r="AY161" s="272" t="s">
        <v>191</v>
      </c>
    </row>
    <row r="162" s="15" customFormat="1">
      <c r="A162" s="15"/>
      <c r="B162" s="273"/>
      <c r="C162" s="274"/>
      <c r="D162" s="248" t="s">
        <v>201</v>
      </c>
      <c r="E162" s="275" t="s">
        <v>1</v>
      </c>
      <c r="F162" s="276" t="s">
        <v>205</v>
      </c>
      <c r="G162" s="274"/>
      <c r="H162" s="277">
        <v>578.85000000000002</v>
      </c>
      <c r="I162" s="278"/>
      <c r="J162" s="274"/>
      <c r="K162" s="274"/>
      <c r="L162" s="279"/>
      <c r="M162" s="280"/>
      <c r="N162" s="281"/>
      <c r="O162" s="281"/>
      <c r="P162" s="281"/>
      <c r="Q162" s="281"/>
      <c r="R162" s="281"/>
      <c r="S162" s="281"/>
      <c r="T162" s="28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3" t="s">
        <v>201</v>
      </c>
      <c r="AU162" s="283" t="s">
        <v>83</v>
      </c>
      <c r="AV162" s="15" t="s">
        <v>198</v>
      </c>
      <c r="AW162" s="15" t="s">
        <v>30</v>
      </c>
      <c r="AX162" s="15" t="s">
        <v>81</v>
      </c>
      <c r="AY162" s="283" t="s">
        <v>191</v>
      </c>
    </row>
    <row r="163" s="2" customFormat="1" ht="33" customHeight="1">
      <c r="A163" s="39"/>
      <c r="B163" s="40"/>
      <c r="C163" s="236" t="s">
        <v>238</v>
      </c>
      <c r="D163" s="236" t="s">
        <v>194</v>
      </c>
      <c r="E163" s="237" t="s">
        <v>239</v>
      </c>
      <c r="F163" s="238" t="s">
        <v>240</v>
      </c>
      <c r="G163" s="239" t="s">
        <v>197</v>
      </c>
      <c r="H163" s="240">
        <v>51.200000000000003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0.23999999999999999</v>
      </c>
      <c r="T163" s="245">
        <f>S163*H163</f>
        <v>12.288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198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198</v>
      </c>
      <c r="BM163" s="246" t="s">
        <v>241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240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13" customFormat="1">
      <c r="A165" s="13"/>
      <c r="B165" s="252"/>
      <c r="C165" s="253"/>
      <c r="D165" s="248" t="s">
        <v>201</v>
      </c>
      <c r="E165" s="254" t="s">
        <v>1</v>
      </c>
      <c r="F165" s="255" t="s">
        <v>242</v>
      </c>
      <c r="G165" s="253"/>
      <c r="H165" s="254" t="s">
        <v>1</v>
      </c>
      <c r="I165" s="256"/>
      <c r="J165" s="253"/>
      <c r="K165" s="253"/>
      <c r="L165" s="257"/>
      <c r="M165" s="258"/>
      <c r="N165" s="259"/>
      <c r="O165" s="259"/>
      <c r="P165" s="259"/>
      <c r="Q165" s="259"/>
      <c r="R165" s="259"/>
      <c r="S165" s="259"/>
      <c r="T165" s="26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1" t="s">
        <v>201</v>
      </c>
      <c r="AU165" s="261" t="s">
        <v>83</v>
      </c>
      <c r="AV165" s="13" t="s">
        <v>81</v>
      </c>
      <c r="AW165" s="13" t="s">
        <v>30</v>
      </c>
      <c r="AX165" s="13" t="s">
        <v>73</v>
      </c>
      <c r="AY165" s="261" t="s">
        <v>191</v>
      </c>
    </row>
    <row r="166" s="14" customFormat="1">
      <c r="A166" s="14"/>
      <c r="B166" s="262"/>
      <c r="C166" s="263"/>
      <c r="D166" s="248" t="s">
        <v>201</v>
      </c>
      <c r="E166" s="264" t="s">
        <v>1</v>
      </c>
      <c r="F166" s="265" t="s">
        <v>243</v>
      </c>
      <c r="G166" s="263"/>
      <c r="H166" s="266">
        <v>51.200000000000003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2" t="s">
        <v>201</v>
      </c>
      <c r="AU166" s="272" t="s">
        <v>83</v>
      </c>
      <c r="AV166" s="14" t="s">
        <v>83</v>
      </c>
      <c r="AW166" s="14" t="s">
        <v>30</v>
      </c>
      <c r="AX166" s="14" t="s">
        <v>73</v>
      </c>
      <c r="AY166" s="272" t="s">
        <v>191</v>
      </c>
    </row>
    <row r="167" s="15" customFormat="1">
      <c r="A167" s="15"/>
      <c r="B167" s="273"/>
      <c r="C167" s="274"/>
      <c r="D167" s="248" t="s">
        <v>201</v>
      </c>
      <c r="E167" s="275" t="s">
        <v>1</v>
      </c>
      <c r="F167" s="276" t="s">
        <v>205</v>
      </c>
      <c r="G167" s="274"/>
      <c r="H167" s="277">
        <v>51.200000000000003</v>
      </c>
      <c r="I167" s="278"/>
      <c r="J167" s="274"/>
      <c r="K167" s="274"/>
      <c r="L167" s="279"/>
      <c r="M167" s="280"/>
      <c r="N167" s="281"/>
      <c r="O167" s="281"/>
      <c r="P167" s="281"/>
      <c r="Q167" s="281"/>
      <c r="R167" s="281"/>
      <c r="S167" s="281"/>
      <c r="T167" s="282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3" t="s">
        <v>201</v>
      </c>
      <c r="AU167" s="283" t="s">
        <v>83</v>
      </c>
      <c r="AV167" s="15" t="s">
        <v>198</v>
      </c>
      <c r="AW167" s="15" t="s">
        <v>30</v>
      </c>
      <c r="AX167" s="15" t="s">
        <v>81</v>
      </c>
      <c r="AY167" s="283" t="s">
        <v>191</v>
      </c>
    </row>
    <row r="168" s="2" customFormat="1" ht="21.75" customHeight="1">
      <c r="A168" s="39"/>
      <c r="B168" s="40"/>
      <c r="C168" s="236" t="s">
        <v>244</v>
      </c>
      <c r="D168" s="236" t="s">
        <v>194</v>
      </c>
      <c r="E168" s="237" t="s">
        <v>245</v>
      </c>
      <c r="F168" s="238" t="s">
        <v>246</v>
      </c>
      <c r="G168" s="239" t="s">
        <v>215</v>
      </c>
      <c r="H168" s="240">
        <v>4.5499999999999998</v>
      </c>
      <c r="I168" s="241"/>
      <c r="J168" s="240">
        <f>ROUND(I168*H168,2)</f>
        <v>0</v>
      </c>
      <c r="K168" s="238" t="s">
        <v>1</v>
      </c>
      <c r="L168" s="45"/>
      <c r="M168" s="242" t="s">
        <v>1</v>
      </c>
      <c r="N168" s="243" t="s">
        <v>38</v>
      </c>
      <c r="O168" s="92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6" t="s">
        <v>198</v>
      </c>
      <c r="AT168" s="246" t="s">
        <v>194</v>
      </c>
      <c r="AU168" s="246" t="s">
        <v>83</v>
      </c>
      <c r="AY168" s="18" t="s">
        <v>191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18" t="s">
        <v>81</v>
      </c>
      <c r="BK168" s="247">
        <f>ROUND(I168*H168,2)</f>
        <v>0</v>
      </c>
      <c r="BL168" s="18" t="s">
        <v>198</v>
      </c>
      <c r="BM168" s="246" t="s">
        <v>247</v>
      </c>
    </row>
    <row r="169" s="2" customFormat="1">
      <c r="A169" s="39"/>
      <c r="B169" s="40"/>
      <c r="C169" s="41"/>
      <c r="D169" s="248" t="s">
        <v>200</v>
      </c>
      <c r="E169" s="41"/>
      <c r="F169" s="249" t="s">
        <v>246</v>
      </c>
      <c r="G169" s="41"/>
      <c r="H169" s="41"/>
      <c r="I169" s="145"/>
      <c r="J169" s="41"/>
      <c r="K169" s="41"/>
      <c r="L169" s="45"/>
      <c r="M169" s="250"/>
      <c r="N169" s="251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200</v>
      </c>
      <c r="AU169" s="18" t="s">
        <v>83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248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83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3" customFormat="1">
      <c r="A171" s="13"/>
      <c r="B171" s="252"/>
      <c r="C171" s="253"/>
      <c r="D171" s="248" t="s">
        <v>201</v>
      </c>
      <c r="E171" s="254" t="s">
        <v>1</v>
      </c>
      <c r="F171" s="255" t="s">
        <v>249</v>
      </c>
      <c r="G171" s="253"/>
      <c r="H171" s="254" t="s">
        <v>1</v>
      </c>
      <c r="I171" s="256"/>
      <c r="J171" s="253"/>
      <c r="K171" s="253"/>
      <c r="L171" s="257"/>
      <c r="M171" s="258"/>
      <c r="N171" s="259"/>
      <c r="O171" s="259"/>
      <c r="P171" s="259"/>
      <c r="Q171" s="259"/>
      <c r="R171" s="259"/>
      <c r="S171" s="259"/>
      <c r="T171" s="26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1" t="s">
        <v>201</v>
      </c>
      <c r="AU171" s="261" t="s">
        <v>83</v>
      </c>
      <c r="AV171" s="13" t="s">
        <v>81</v>
      </c>
      <c r="AW171" s="13" t="s">
        <v>30</v>
      </c>
      <c r="AX171" s="13" t="s">
        <v>73</v>
      </c>
      <c r="AY171" s="261" t="s">
        <v>191</v>
      </c>
    </row>
    <row r="172" s="13" customFormat="1">
      <c r="A172" s="13"/>
      <c r="B172" s="252"/>
      <c r="C172" s="253"/>
      <c r="D172" s="248" t="s">
        <v>201</v>
      </c>
      <c r="E172" s="254" t="s">
        <v>1</v>
      </c>
      <c r="F172" s="255" t="s">
        <v>250</v>
      </c>
      <c r="G172" s="253"/>
      <c r="H172" s="254" t="s">
        <v>1</v>
      </c>
      <c r="I172" s="256"/>
      <c r="J172" s="253"/>
      <c r="K172" s="253"/>
      <c r="L172" s="257"/>
      <c r="M172" s="258"/>
      <c r="N172" s="259"/>
      <c r="O172" s="259"/>
      <c r="P172" s="259"/>
      <c r="Q172" s="259"/>
      <c r="R172" s="259"/>
      <c r="S172" s="259"/>
      <c r="T172" s="26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1" t="s">
        <v>201</v>
      </c>
      <c r="AU172" s="261" t="s">
        <v>83</v>
      </c>
      <c r="AV172" s="13" t="s">
        <v>81</v>
      </c>
      <c r="AW172" s="13" t="s">
        <v>30</v>
      </c>
      <c r="AX172" s="13" t="s">
        <v>73</v>
      </c>
      <c r="AY172" s="261" t="s">
        <v>191</v>
      </c>
    </row>
    <row r="173" s="13" customFormat="1">
      <c r="A173" s="13"/>
      <c r="B173" s="252"/>
      <c r="C173" s="253"/>
      <c r="D173" s="248" t="s">
        <v>201</v>
      </c>
      <c r="E173" s="254" t="s">
        <v>1</v>
      </c>
      <c r="F173" s="255" t="s">
        <v>251</v>
      </c>
      <c r="G173" s="253"/>
      <c r="H173" s="254" t="s">
        <v>1</v>
      </c>
      <c r="I173" s="256"/>
      <c r="J173" s="253"/>
      <c r="K173" s="253"/>
      <c r="L173" s="257"/>
      <c r="M173" s="258"/>
      <c r="N173" s="259"/>
      <c r="O173" s="259"/>
      <c r="P173" s="259"/>
      <c r="Q173" s="259"/>
      <c r="R173" s="259"/>
      <c r="S173" s="259"/>
      <c r="T173" s="26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1" t="s">
        <v>201</v>
      </c>
      <c r="AU173" s="261" t="s">
        <v>83</v>
      </c>
      <c r="AV173" s="13" t="s">
        <v>81</v>
      </c>
      <c r="AW173" s="13" t="s">
        <v>30</v>
      </c>
      <c r="AX173" s="13" t="s">
        <v>73</v>
      </c>
      <c r="AY173" s="261" t="s">
        <v>191</v>
      </c>
    </row>
    <row r="174" s="13" customFormat="1">
      <c r="A174" s="13"/>
      <c r="B174" s="252"/>
      <c r="C174" s="253"/>
      <c r="D174" s="248" t="s">
        <v>201</v>
      </c>
      <c r="E174" s="254" t="s">
        <v>1</v>
      </c>
      <c r="F174" s="255" t="s">
        <v>252</v>
      </c>
      <c r="G174" s="253"/>
      <c r="H174" s="254" t="s">
        <v>1</v>
      </c>
      <c r="I174" s="256"/>
      <c r="J174" s="253"/>
      <c r="K174" s="253"/>
      <c r="L174" s="257"/>
      <c r="M174" s="258"/>
      <c r="N174" s="259"/>
      <c r="O174" s="259"/>
      <c r="P174" s="259"/>
      <c r="Q174" s="259"/>
      <c r="R174" s="259"/>
      <c r="S174" s="259"/>
      <c r="T174" s="26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1" t="s">
        <v>201</v>
      </c>
      <c r="AU174" s="261" t="s">
        <v>83</v>
      </c>
      <c r="AV174" s="13" t="s">
        <v>81</v>
      </c>
      <c r="AW174" s="13" t="s">
        <v>30</v>
      </c>
      <c r="AX174" s="13" t="s">
        <v>73</v>
      </c>
      <c r="AY174" s="261" t="s">
        <v>191</v>
      </c>
    </row>
    <row r="175" s="13" customFormat="1">
      <c r="A175" s="13"/>
      <c r="B175" s="252"/>
      <c r="C175" s="253"/>
      <c r="D175" s="248" t="s">
        <v>201</v>
      </c>
      <c r="E175" s="254" t="s">
        <v>1</v>
      </c>
      <c r="F175" s="255" t="s">
        <v>253</v>
      </c>
      <c r="G175" s="253"/>
      <c r="H175" s="254" t="s">
        <v>1</v>
      </c>
      <c r="I175" s="256"/>
      <c r="J175" s="253"/>
      <c r="K175" s="253"/>
      <c r="L175" s="257"/>
      <c r="M175" s="258"/>
      <c r="N175" s="259"/>
      <c r="O175" s="259"/>
      <c r="P175" s="259"/>
      <c r="Q175" s="259"/>
      <c r="R175" s="259"/>
      <c r="S175" s="259"/>
      <c r="T175" s="26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1" t="s">
        <v>201</v>
      </c>
      <c r="AU175" s="261" t="s">
        <v>83</v>
      </c>
      <c r="AV175" s="13" t="s">
        <v>81</v>
      </c>
      <c r="AW175" s="13" t="s">
        <v>30</v>
      </c>
      <c r="AX175" s="13" t="s">
        <v>73</v>
      </c>
      <c r="AY175" s="261" t="s">
        <v>191</v>
      </c>
    </row>
    <row r="176" s="14" customFormat="1">
      <c r="A176" s="14"/>
      <c r="B176" s="262"/>
      <c r="C176" s="263"/>
      <c r="D176" s="248" t="s">
        <v>201</v>
      </c>
      <c r="E176" s="264" t="s">
        <v>1</v>
      </c>
      <c r="F176" s="265" t="s">
        <v>254</v>
      </c>
      <c r="G176" s="263"/>
      <c r="H176" s="266">
        <v>4.5499999999999998</v>
      </c>
      <c r="I176" s="267"/>
      <c r="J176" s="263"/>
      <c r="K176" s="263"/>
      <c r="L176" s="268"/>
      <c r="M176" s="269"/>
      <c r="N176" s="270"/>
      <c r="O176" s="270"/>
      <c r="P176" s="270"/>
      <c r="Q176" s="270"/>
      <c r="R176" s="270"/>
      <c r="S176" s="270"/>
      <c r="T176" s="27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2" t="s">
        <v>201</v>
      </c>
      <c r="AU176" s="272" t="s">
        <v>83</v>
      </c>
      <c r="AV176" s="14" t="s">
        <v>83</v>
      </c>
      <c r="AW176" s="14" t="s">
        <v>30</v>
      </c>
      <c r="AX176" s="14" t="s">
        <v>73</v>
      </c>
      <c r="AY176" s="272" t="s">
        <v>191</v>
      </c>
    </row>
    <row r="177" s="15" customFormat="1">
      <c r="A177" s="15"/>
      <c r="B177" s="273"/>
      <c r="C177" s="274"/>
      <c r="D177" s="248" t="s">
        <v>201</v>
      </c>
      <c r="E177" s="275" t="s">
        <v>1</v>
      </c>
      <c r="F177" s="276" t="s">
        <v>205</v>
      </c>
      <c r="G177" s="274"/>
      <c r="H177" s="277">
        <v>4.5499999999999998</v>
      </c>
      <c r="I177" s="278"/>
      <c r="J177" s="274"/>
      <c r="K177" s="274"/>
      <c r="L177" s="279"/>
      <c r="M177" s="280"/>
      <c r="N177" s="281"/>
      <c r="O177" s="281"/>
      <c r="P177" s="281"/>
      <c r="Q177" s="281"/>
      <c r="R177" s="281"/>
      <c r="S177" s="281"/>
      <c r="T177" s="28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3" t="s">
        <v>201</v>
      </c>
      <c r="AU177" s="283" t="s">
        <v>83</v>
      </c>
      <c r="AV177" s="15" t="s">
        <v>198</v>
      </c>
      <c r="AW177" s="15" t="s">
        <v>30</v>
      </c>
      <c r="AX177" s="15" t="s">
        <v>81</v>
      </c>
      <c r="AY177" s="283" t="s">
        <v>191</v>
      </c>
    </row>
    <row r="178" s="2" customFormat="1" ht="21.75" customHeight="1">
      <c r="A178" s="39"/>
      <c r="B178" s="40"/>
      <c r="C178" s="236" t="s">
        <v>255</v>
      </c>
      <c r="D178" s="236" t="s">
        <v>194</v>
      </c>
      <c r="E178" s="237" t="s">
        <v>256</v>
      </c>
      <c r="F178" s="238" t="s">
        <v>257</v>
      </c>
      <c r="G178" s="239" t="s">
        <v>215</v>
      </c>
      <c r="H178" s="240">
        <v>1709.3499999999999</v>
      </c>
      <c r="I178" s="241"/>
      <c r="J178" s="240">
        <f>ROUND(I178*H178,2)</f>
        <v>0</v>
      </c>
      <c r="K178" s="238" t="s">
        <v>1</v>
      </c>
      <c r="L178" s="45"/>
      <c r="M178" s="242" t="s">
        <v>1</v>
      </c>
      <c r="N178" s="243" t="s">
        <v>38</v>
      </c>
      <c r="O178" s="92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6" t="s">
        <v>198</v>
      </c>
      <c r="AT178" s="246" t="s">
        <v>194</v>
      </c>
      <c r="AU178" s="246" t="s">
        <v>83</v>
      </c>
      <c r="AY178" s="18" t="s">
        <v>191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8" t="s">
        <v>81</v>
      </c>
      <c r="BK178" s="247">
        <f>ROUND(I178*H178,2)</f>
        <v>0</v>
      </c>
      <c r="BL178" s="18" t="s">
        <v>198</v>
      </c>
      <c r="BM178" s="246" t="s">
        <v>258</v>
      </c>
    </row>
    <row r="179" s="2" customFormat="1">
      <c r="A179" s="39"/>
      <c r="B179" s="40"/>
      <c r="C179" s="41"/>
      <c r="D179" s="248" t="s">
        <v>200</v>
      </c>
      <c r="E179" s="41"/>
      <c r="F179" s="249" t="s">
        <v>257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200</v>
      </c>
      <c r="AU179" s="18" t="s">
        <v>83</v>
      </c>
    </row>
    <row r="180" s="13" customFormat="1">
      <c r="A180" s="13"/>
      <c r="B180" s="252"/>
      <c r="C180" s="253"/>
      <c r="D180" s="248" t="s">
        <v>201</v>
      </c>
      <c r="E180" s="254" t="s">
        <v>1</v>
      </c>
      <c r="F180" s="255" t="s">
        <v>259</v>
      </c>
      <c r="G180" s="253"/>
      <c r="H180" s="254" t="s">
        <v>1</v>
      </c>
      <c r="I180" s="256"/>
      <c r="J180" s="253"/>
      <c r="K180" s="253"/>
      <c r="L180" s="257"/>
      <c r="M180" s="258"/>
      <c r="N180" s="259"/>
      <c r="O180" s="259"/>
      <c r="P180" s="259"/>
      <c r="Q180" s="259"/>
      <c r="R180" s="259"/>
      <c r="S180" s="259"/>
      <c r="T180" s="26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1" t="s">
        <v>201</v>
      </c>
      <c r="AU180" s="261" t="s">
        <v>83</v>
      </c>
      <c r="AV180" s="13" t="s">
        <v>81</v>
      </c>
      <c r="AW180" s="13" t="s">
        <v>30</v>
      </c>
      <c r="AX180" s="13" t="s">
        <v>73</v>
      </c>
      <c r="AY180" s="261" t="s">
        <v>191</v>
      </c>
    </row>
    <row r="181" s="13" customFormat="1">
      <c r="A181" s="13"/>
      <c r="B181" s="252"/>
      <c r="C181" s="253"/>
      <c r="D181" s="248" t="s">
        <v>201</v>
      </c>
      <c r="E181" s="254" t="s">
        <v>1</v>
      </c>
      <c r="F181" s="255" t="s">
        <v>260</v>
      </c>
      <c r="G181" s="253"/>
      <c r="H181" s="254" t="s">
        <v>1</v>
      </c>
      <c r="I181" s="256"/>
      <c r="J181" s="253"/>
      <c r="K181" s="253"/>
      <c r="L181" s="257"/>
      <c r="M181" s="258"/>
      <c r="N181" s="259"/>
      <c r="O181" s="259"/>
      <c r="P181" s="259"/>
      <c r="Q181" s="259"/>
      <c r="R181" s="259"/>
      <c r="S181" s="259"/>
      <c r="T181" s="26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1" t="s">
        <v>201</v>
      </c>
      <c r="AU181" s="261" t="s">
        <v>83</v>
      </c>
      <c r="AV181" s="13" t="s">
        <v>81</v>
      </c>
      <c r="AW181" s="13" t="s">
        <v>30</v>
      </c>
      <c r="AX181" s="13" t="s">
        <v>73</v>
      </c>
      <c r="AY181" s="261" t="s">
        <v>191</v>
      </c>
    </row>
    <row r="182" s="14" customFormat="1">
      <c r="A182" s="14"/>
      <c r="B182" s="262"/>
      <c r="C182" s="263"/>
      <c r="D182" s="248" t="s">
        <v>201</v>
      </c>
      <c r="E182" s="264" t="s">
        <v>1</v>
      </c>
      <c r="F182" s="265" t="s">
        <v>261</v>
      </c>
      <c r="G182" s="263"/>
      <c r="H182" s="266">
        <v>1264.55</v>
      </c>
      <c r="I182" s="267"/>
      <c r="J182" s="263"/>
      <c r="K182" s="263"/>
      <c r="L182" s="268"/>
      <c r="M182" s="269"/>
      <c r="N182" s="270"/>
      <c r="O182" s="270"/>
      <c r="P182" s="270"/>
      <c r="Q182" s="270"/>
      <c r="R182" s="270"/>
      <c r="S182" s="270"/>
      <c r="T182" s="27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2" t="s">
        <v>201</v>
      </c>
      <c r="AU182" s="272" t="s">
        <v>83</v>
      </c>
      <c r="AV182" s="14" t="s">
        <v>83</v>
      </c>
      <c r="AW182" s="14" t="s">
        <v>30</v>
      </c>
      <c r="AX182" s="14" t="s">
        <v>73</v>
      </c>
      <c r="AY182" s="272" t="s">
        <v>191</v>
      </c>
    </row>
    <row r="183" s="13" customFormat="1">
      <c r="A183" s="13"/>
      <c r="B183" s="252"/>
      <c r="C183" s="253"/>
      <c r="D183" s="248" t="s">
        <v>201</v>
      </c>
      <c r="E183" s="254" t="s">
        <v>1</v>
      </c>
      <c r="F183" s="255" t="s">
        <v>262</v>
      </c>
      <c r="G183" s="253"/>
      <c r="H183" s="254" t="s">
        <v>1</v>
      </c>
      <c r="I183" s="256"/>
      <c r="J183" s="253"/>
      <c r="K183" s="253"/>
      <c r="L183" s="257"/>
      <c r="M183" s="258"/>
      <c r="N183" s="259"/>
      <c r="O183" s="259"/>
      <c r="P183" s="259"/>
      <c r="Q183" s="259"/>
      <c r="R183" s="259"/>
      <c r="S183" s="259"/>
      <c r="T183" s="26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1" t="s">
        <v>201</v>
      </c>
      <c r="AU183" s="261" t="s">
        <v>83</v>
      </c>
      <c r="AV183" s="13" t="s">
        <v>81</v>
      </c>
      <c r="AW183" s="13" t="s">
        <v>30</v>
      </c>
      <c r="AX183" s="13" t="s">
        <v>73</v>
      </c>
      <c r="AY183" s="261" t="s">
        <v>191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260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4" customFormat="1">
      <c r="A185" s="14"/>
      <c r="B185" s="262"/>
      <c r="C185" s="263"/>
      <c r="D185" s="248" t="s">
        <v>201</v>
      </c>
      <c r="E185" s="264" t="s">
        <v>1</v>
      </c>
      <c r="F185" s="265" t="s">
        <v>263</v>
      </c>
      <c r="G185" s="263"/>
      <c r="H185" s="266">
        <v>68.599999999999994</v>
      </c>
      <c r="I185" s="267"/>
      <c r="J185" s="263"/>
      <c r="K185" s="263"/>
      <c r="L185" s="268"/>
      <c r="M185" s="269"/>
      <c r="N185" s="270"/>
      <c r="O185" s="270"/>
      <c r="P185" s="270"/>
      <c r="Q185" s="270"/>
      <c r="R185" s="270"/>
      <c r="S185" s="270"/>
      <c r="T185" s="27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2" t="s">
        <v>201</v>
      </c>
      <c r="AU185" s="272" t="s">
        <v>83</v>
      </c>
      <c r="AV185" s="14" t="s">
        <v>83</v>
      </c>
      <c r="AW185" s="14" t="s">
        <v>30</v>
      </c>
      <c r="AX185" s="14" t="s">
        <v>73</v>
      </c>
      <c r="AY185" s="272" t="s">
        <v>191</v>
      </c>
    </row>
    <row r="186" s="13" customFormat="1">
      <c r="A186" s="13"/>
      <c r="B186" s="252"/>
      <c r="C186" s="253"/>
      <c r="D186" s="248" t="s">
        <v>201</v>
      </c>
      <c r="E186" s="254" t="s">
        <v>1</v>
      </c>
      <c r="F186" s="255" t="s">
        <v>264</v>
      </c>
      <c r="G186" s="253"/>
      <c r="H186" s="254" t="s">
        <v>1</v>
      </c>
      <c r="I186" s="256"/>
      <c r="J186" s="253"/>
      <c r="K186" s="253"/>
      <c r="L186" s="257"/>
      <c r="M186" s="258"/>
      <c r="N186" s="259"/>
      <c r="O186" s="259"/>
      <c r="P186" s="259"/>
      <c r="Q186" s="259"/>
      <c r="R186" s="259"/>
      <c r="S186" s="259"/>
      <c r="T186" s="26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1" t="s">
        <v>201</v>
      </c>
      <c r="AU186" s="261" t="s">
        <v>83</v>
      </c>
      <c r="AV186" s="13" t="s">
        <v>81</v>
      </c>
      <c r="AW186" s="13" t="s">
        <v>30</v>
      </c>
      <c r="AX186" s="13" t="s">
        <v>73</v>
      </c>
      <c r="AY186" s="261" t="s">
        <v>191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265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83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3" customFormat="1">
      <c r="A188" s="13"/>
      <c r="B188" s="252"/>
      <c r="C188" s="253"/>
      <c r="D188" s="248" t="s">
        <v>201</v>
      </c>
      <c r="E188" s="254" t="s">
        <v>1</v>
      </c>
      <c r="F188" s="255" t="s">
        <v>249</v>
      </c>
      <c r="G188" s="253"/>
      <c r="H188" s="254" t="s">
        <v>1</v>
      </c>
      <c r="I188" s="256"/>
      <c r="J188" s="253"/>
      <c r="K188" s="253"/>
      <c r="L188" s="257"/>
      <c r="M188" s="258"/>
      <c r="N188" s="259"/>
      <c r="O188" s="259"/>
      <c r="P188" s="259"/>
      <c r="Q188" s="259"/>
      <c r="R188" s="259"/>
      <c r="S188" s="259"/>
      <c r="T188" s="26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1" t="s">
        <v>201</v>
      </c>
      <c r="AU188" s="261" t="s">
        <v>83</v>
      </c>
      <c r="AV188" s="13" t="s">
        <v>81</v>
      </c>
      <c r="AW188" s="13" t="s">
        <v>30</v>
      </c>
      <c r="AX188" s="13" t="s">
        <v>73</v>
      </c>
      <c r="AY188" s="261" t="s">
        <v>191</v>
      </c>
    </row>
    <row r="189" s="14" customFormat="1">
      <c r="A189" s="14"/>
      <c r="B189" s="262"/>
      <c r="C189" s="263"/>
      <c r="D189" s="248" t="s">
        <v>201</v>
      </c>
      <c r="E189" s="264" t="s">
        <v>1</v>
      </c>
      <c r="F189" s="265" t="s">
        <v>266</v>
      </c>
      <c r="G189" s="263"/>
      <c r="H189" s="266">
        <v>263.25</v>
      </c>
      <c r="I189" s="267"/>
      <c r="J189" s="263"/>
      <c r="K189" s="263"/>
      <c r="L189" s="268"/>
      <c r="M189" s="269"/>
      <c r="N189" s="270"/>
      <c r="O189" s="270"/>
      <c r="P189" s="270"/>
      <c r="Q189" s="270"/>
      <c r="R189" s="270"/>
      <c r="S189" s="270"/>
      <c r="T189" s="27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2" t="s">
        <v>201</v>
      </c>
      <c r="AU189" s="272" t="s">
        <v>83</v>
      </c>
      <c r="AV189" s="14" t="s">
        <v>83</v>
      </c>
      <c r="AW189" s="14" t="s">
        <v>30</v>
      </c>
      <c r="AX189" s="14" t="s">
        <v>73</v>
      </c>
      <c r="AY189" s="272" t="s">
        <v>191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267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3" customFormat="1">
      <c r="A191" s="13"/>
      <c r="B191" s="252"/>
      <c r="C191" s="253"/>
      <c r="D191" s="248" t="s">
        <v>201</v>
      </c>
      <c r="E191" s="254" t="s">
        <v>1</v>
      </c>
      <c r="F191" s="255" t="s">
        <v>260</v>
      </c>
      <c r="G191" s="253"/>
      <c r="H191" s="254" t="s">
        <v>1</v>
      </c>
      <c r="I191" s="256"/>
      <c r="J191" s="253"/>
      <c r="K191" s="253"/>
      <c r="L191" s="257"/>
      <c r="M191" s="258"/>
      <c r="N191" s="259"/>
      <c r="O191" s="259"/>
      <c r="P191" s="259"/>
      <c r="Q191" s="259"/>
      <c r="R191" s="259"/>
      <c r="S191" s="259"/>
      <c r="T191" s="26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1" t="s">
        <v>201</v>
      </c>
      <c r="AU191" s="261" t="s">
        <v>83</v>
      </c>
      <c r="AV191" s="13" t="s">
        <v>81</v>
      </c>
      <c r="AW191" s="13" t="s">
        <v>30</v>
      </c>
      <c r="AX191" s="13" t="s">
        <v>73</v>
      </c>
      <c r="AY191" s="261" t="s">
        <v>191</v>
      </c>
    </row>
    <row r="192" s="14" customFormat="1">
      <c r="A192" s="14"/>
      <c r="B192" s="262"/>
      <c r="C192" s="263"/>
      <c r="D192" s="248" t="s">
        <v>201</v>
      </c>
      <c r="E192" s="264" t="s">
        <v>1</v>
      </c>
      <c r="F192" s="265" t="s">
        <v>268</v>
      </c>
      <c r="G192" s="263"/>
      <c r="H192" s="266">
        <v>52.560000000000002</v>
      </c>
      <c r="I192" s="267"/>
      <c r="J192" s="263"/>
      <c r="K192" s="263"/>
      <c r="L192" s="268"/>
      <c r="M192" s="269"/>
      <c r="N192" s="270"/>
      <c r="O192" s="270"/>
      <c r="P192" s="270"/>
      <c r="Q192" s="270"/>
      <c r="R192" s="270"/>
      <c r="S192" s="270"/>
      <c r="T192" s="27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2" t="s">
        <v>201</v>
      </c>
      <c r="AU192" s="272" t="s">
        <v>83</v>
      </c>
      <c r="AV192" s="14" t="s">
        <v>83</v>
      </c>
      <c r="AW192" s="14" t="s">
        <v>30</v>
      </c>
      <c r="AX192" s="14" t="s">
        <v>73</v>
      </c>
      <c r="AY192" s="272" t="s">
        <v>191</v>
      </c>
    </row>
    <row r="193" s="13" customFormat="1">
      <c r="A193" s="13"/>
      <c r="B193" s="252"/>
      <c r="C193" s="253"/>
      <c r="D193" s="248" t="s">
        <v>201</v>
      </c>
      <c r="E193" s="254" t="s">
        <v>1</v>
      </c>
      <c r="F193" s="255" t="s">
        <v>269</v>
      </c>
      <c r="G193" s="253"/>
      <c r="H193" s="254" t="s">
        <v>1</v>
      </c>
      <c r="I193" s="256"/>
      <c r="J193" s="253"/>
      <c r="K193" s="253"/>
      <c r="L193" s="257"/>
      <c r="M193" s="258"/>
      <c r="N193" s="259"/>
      <c r="O193" s="259"/>
      <c r="P193" s="259"/>
      <c r="Q193" s="259"/>
      <c r="R193" s="259"/>
      <c r="S193" s="259"/>
      <c r="T193" s="26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1" t="s">
        <v>201</v>
      </c>
      <c r="AU193" s="261" t="s">
        <v>83</v>
      </c>
      <c r="AV193" s="13" t="s">
        <v>81</v>
      </c>
      <c r="AW193" s="13" t="s">
        <v>30</v>
      </c>
      <c r="AX193" s="13" t="s">
        <v>73</v>
      </c>
      <c r="AY193" s="261" t="s">
        <v>191</v>
      </c>
    </row>
    <row r="194" s="13" customFormat="1">
      <c r="A194" s="13"/>
      <c r="B194" s="252"/>
      <c r="C194" s="253"/>
      <c r="D194" s="248" t="s">
        <v>201</v>
      </c>
      <c r="E194" s="254" t="s">
        <v>1</v>
      </c>
      <c r="F194" s="255" t="s">
        <v>270</v>
      </c>
      <c r="G194" s="253"/>
      <c r="H194" s="254" t="s">
        <v>1</v>
      </c>
      <c r="I194" s="256"/>
      <c r="J194" s="253"/>
      <c r="K194" s="253"/>
      <c r="L194" s="257"/>
      <c r="M194" s="258"/>
      <c r="N194" s="259"/>
      <c r="O194" s="259"/>
      <c r="P194" s="259"/>
      <c r="Q194" s="259"/>
      <c r="R194" s="259"/>
      <c r="S194" s="259"/>
      <c r="T194" s="26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1" t="s">
        <v>201</v>
      </c>
      <c r="AU194" s="261" t="s">
        <v>83</v>
      </c>
      <c r="AV194" s="13" t="s">
        <v>81</v>
      </c>
      <c r="AW194" s="13" t="s">
        <v>30</v>
      </c>
      <c r="AX194" s="13" t="s">
        <v>73</v>
      </c>
      <c r="AY194" s="261" t="s">
        <v>191</v>
      </c>
    </row>
    <row r="195" s="14" customFormat="1">
      <c r="A195" s="14"/>
      <c r="B195" s="262"/>
      <c r="C195" s="263"/>
      <c r="D195" s="248" t="s">
        <v>201</v>
      </c>
      <c r="E195" s="264" t="s">
        <v>1</v>
      </c>
      <c r="F195" s="265" t="s">
        <v>271</v>
      </c>
      <c r="G195" s="263"/>
      <c r="H195" s="266">
        <v>60.390000000000001</v>
      </c>
      <c r="I195" s="267"/>
      <c r="J195" s="263"/>
      <c r="K195" s="263"/>
      <c r="L195" s="268"/>
      <c r="M195" s="269"/>
      <c r="N195" s="270"/>
      <c r="O195" s="270"/>
      <c r="P195" s="270"/>
      <c r="Q195" s="270"/>
      <c r="R195" s="270"/>
      <c r="S195" s="270"/>
      <c r="T195" s="27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2" t="s">
        <v>201</v>
      </c>
      <c r="AU195" s="272" t="s">
        <v>83</v>
      </c>
      <c r="AV195" s="14" t="s">
        <v>83</v>
      </c>
      <c r="AW195" s="14" t="s">
        <v>30</v>
      </c>
      <c r="AX195" s="14" t="s">
        <v>73</v>
      </c>
      <c r="AY195" s="272" t="s">
        <v>191</v>
      </c>
    </row>
    <row r="196" s="15" customFormat="1">
      <c r="A196" s="15"/>
      <c r="B196" s="273"/>
      <c r="C196" s="274"/>
      <c r="D196" s="248" t="s">
        <v>201</v>
      </c>
      <c r="E196" s="275" t="s">
        <v>1</v>
      </c>
      <c r="F196" s="276" t="s">
        <v>205</v>
      </c>
      <c r="G196" s="274"/>
      <c r="H196" s="277">
        <v>1709.3499999999999</v>
      </c>
      <c r="I196" s="278"/>
      <c r="J196" s="274"/>
      <c r="K196" s="274"/>
      <c r="L196" s="279"/>
      <c r="M196" s="280"/>
      <c r="N196" s="281"/>
      <c r="O196" s="281"/>
      <c r="P196" s="281"/>
      <c r="Q196" s="281"/>
      <c r="R196" s="281"/>
      <c r="S196" s="281"/>
      <c r="T196" s="28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83" t="s">
        <v>201</v>
      </c>
      <c r="AU196" s="283" t="s">
        <v>83</v>
      </c>
      <c r="AV196" s="15" t="s">
        <v>198</v>
      </c>
      <c r="AW196" s="15" t="s">
        <v>30</v>
      </c>
      <c r="AX196" s="15" t="s">
        <v>81</v>
      </c>
      <c r="AY196" s="283" t="s">
        <v>191</v>
      </c>
    </row>
    <row r="197" s="2" customFormat="1" ht="16.5" customHeight="1">
      <c r="A197" s="39"/>
      <c r="B197" s="40"/>
      <c r="C197" s="236" t="s">
        <v>272</v>
      </c>
      <c r="D197" s="236" t="s">
        <v>194</v>
      </c>
      <c r="E197" s="237" t="s">
        <v>273</v>
      </c>
      <c r="F197" s="238" t="s">
        <v>274</v>
      </c>
      <c r="G197" s="239" t="s">
        <v>197</v>
      </c>
      <c r="H197" s="240">
        <v>714.20000000000005</v>
      </c>
      <c r="I197" s="241"/>
      <c r="J197" s="240">
        <f>ROUND(I197*H197,2)</f>
        <v>0</v>
      </c>
      <c r="K197" s="238" t="s">
        <v>275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0.00084999999999999995</v>
      </c>
      <c r="R197" s="244">
        <f>Q197*H197</f>
        <v>0.60707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198</v>
      </c>
      <c r="AT197" s="246" t="s">
        <v>194</v>
      </c>
      <c r="AU197" s="246" t="s">
        <v>83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198</v>
      </c>
      <c r="BM197" s="246" t="s">
        <v>276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274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83</v>
      </c>
    </row>
    <row r="199" s="2" customFormat="1">
      <c r="A199" s="39"/>
      <c r="B199" s="40"/>
      <c r="C199" s="41"/>
      <c r="D199" s="248" t="s">
        <v>277</v>
      </c>
      <c r="E199" s="41"/>
      <c r="F199" s="284" t="s">
        <v>278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277</v>
      </c>
      <c r="AU199" s="18" t="s">
        <v>83</v>
      </c>
    </row>
    <row r="200" s="14" customFormat="1">
      <c r="A200" s="14"/>
      <c r="B200" s="262"/>
      <c r="C200" s="263"/>
      <c r="D200" s="248" t="s">
        <v>201</v>
      </c>
      <c r="E200" s="264" t="s">
        <v>1</v>
      </c>
      <c r="F200" s="265" t="s">
        <v>279</v>
      </c>
      <c r="G200" s="263"/>
      <c r="H200" s="266">
        <v>714.20000000000005</v>
      </c>
      <c r="I200" s="267"/>
      <c r="J200" s="263"/>
      <c r="K200" s="263"/>
      <c r="L200" s="268"/>
      <c r="M200" s="269"/>
      <c r="N200" s="270"/>
      <c r="O200" s="270"/>
      <c r="P200" s="270"/>
      <c r="Q200" s="270"/>
      <c r="R200" s="270"/>
      <c r="S200" s="270"/>
      <c r="T200" s="27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2" t="s">
        <v>201</v>
      </c>
      <c r="AU200" s="272" t="s">
        <v>83</v>
      </c>
      <c r="AV200" s="14" t="s">
        <v>83</v>
      </c>
      <c r="AW200" s="14" t="s">
        <v>30</v>
      </c>
      <c r="AX200" s="14" t="s">
        <v>73</v>
      </c>
      <c r="AY200" s="272" t="s">
        <v>191</v>
      </c>
    </row>
    <row r="201" s="15" customFormat="1">
      <c r="A201" s="15"/>
      <c r="B201" s="273"/>
      <c r="C201" s="274"/>
      <c r="D201" s="248" t="s">
        <v>201</v>
      </c>
      <c r="E201" s="275" t="s">
        <v>1</v>
      </c>
      <c r="F201" s="276" t="s">
        <v>205</v>
      </c>
      <c r="G201" s="274"/>
      <c r="H201" s="277">
        <v>714.20000000000005</v>
      </c>
      <c r="I201" s="278"/>
      <c r="J201" s="274"/>
      <c r="K201" s="274"/>
      <c r="L201" s="279"/>
      <c r="M201" s="280"/>
      <c r="N201" s="281"/>
      <c r="O201" s="281"/>
      <c r="P201" s="281"/>
      <c r="Q201" s="281"/>
      <c r="R201" s="281"/>
      <c r="S201" s="281"/>
      <c r="T201" s="282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83" t="s">
        <v>201</v>
      </c>
      <c r="AU201" s="283" t="s">
        <v>83</v>
      </c>
      <c r="AV201" s="15" t="s">
        <v>198</v>
      </c>
      <c r="AW201" s="15" t="s">
        <v>30</v>
      </c>
      <c r="AX201" s="15" t="s">
        <v>81</v>
      </c>
      <c r="AY201" s="283" t="s">
        <v>191</v>
      </c>
    </row>
    <row r="202" s="2" customFormat="1" ht="21.75" customHeight="1">
      <c r="A202" s="39"/>
      <c r="B202" s="40"/>
      <c r="C202" s="236" t="s">
        <v>280</v>
      </c>
      <c r="D202" s="236" t="s">
        <v>194</v>
      </c>
      <c r="E202" s="237" t="s">
        <v>281</v>
      </c>
      <c r="F202" s="238" t="s">
        <v>282</v>
      </c>
      <c r="G202" s="239" t="s">
        <v>197</v>
      </c>
      <c r="H202" s="240">
        <v>714.20000000000005</v>
      </c>
      <c r="I202" s="241"/>
      <c r="J202" s="240">
        <f>ROUND(I202*H202,2)</f>
        <v>0</v>
      </c>
      <c r="K202" s="238" t="s">
        <v>275</v>
      </c>
      <c r="L202" s="45"/>
      <c r="M202" s="242" t="s">
        <v>1</v>
      </c>
      <c r="N202" s="243" t="s">
        <v>38</v>
      </c>
      <c r="O202" s="92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6" t="s">
        <v>198</v>
      </c>
      <c r="AT202" s="246" t="s">
        <v>194</v>
      </c>
      <c r="AU202" s="246" t="s">
        <v>83</v>
      </c>
      <c r="AY202" s="18" t="s">
        <v>191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18" t="s">
        <v>81</v>
      </c>
      <c r="BK202" s="247">
        <f>ROUND(I202*H202,2)</f>
        <v>0</v>
      </c>
      <c r="BL202" s="18" t="s">
        <v>198</v>
      </c>
      <c r="BM202" s="246" t="s">
        <v>283</v>
      </c>
    </row>
    <row r="203" s="2" customFormat="1">
      <c r="A203" s="39"/>
      <c r="B203" s="40"/>
      <c r="C203" s="41"/>
      <c r="D203" s="248" t="s">
        <v>200</v>
      </c>
      <c r="E203" s="41"/>
      <c r="F203" s="249" t="s">
        <v>282</v>
      </c>
      <c r="G203" s="41"/>
      <c r="H203" s="41"/>
      <c r="I203" s="145"/>
      <c r="J203" s="41"/>
      <c r="K203" s="41"/>
      <c r="L203" s="45"/>
      <c r="M203" s="250"/>
      <c r="N203" s="251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200</v>
      </c>
      <c r="AU203" s="18" t="s">
        <v>83</v>
      </c>
    </row>
    <row r="204" s="2" customFormat="1">
      <c r="A204" s="39"/>
      <c r="B204" s="40"/>
      <c r="C204" s="41"/>
      <c r="D204" s="248" t="s">
        <v>277</v>
      </c>
      <c r="E204" s="41"/>
      <c r="F204" s="284" t="s">
        <v>284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277</v>
      </c>
      <c r="AU204" s="18" t="s">
        <v>83</v>
      </c>
    </row>
    <row r="205" s="2" customFormat="1" ht="21.75" customHeight="1">
      <c r="A205" s="39"/>
      <c r="B205" s="40"/>
      <c r="C205" s="236" t="s">
        <v>192</v>
      </c>
      <c r="D205" s="236" t="s">
        <v>194</v>
      </c>
      <c r="E205" s="237" t="s">
        <v>285</v>
      </c>
      <c r="F205" s="238" t="s">
        <v>286</v>
      </c>
      <c r="G205" s="239" t="s">
        <v>215</v>
      </c>
      <c r="H205" s="240">
        <v>48.600000000000001</v>
      </c>
      <c r="I205" s="241"/>
      <c r="J205" s="240">
        <f>ROUND(I205*H205,2)</f>
        <v>0</v>
      </c>
      <c r="K205" s="238" t="s">
        <v>275</v>
      </c>
      <c r="L205" s="45"/>
      <c r="M205" s="242" t="s">
        <v>1</v>
      </c>
      <c r="N205" s="243" t="s">
        <v>38</v>
      </c>
      <c r="O205" s="92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6" t="s">
        <v>198</v>
      </c>
      <c r="AT205" s="246" t="s">
        <v>194</v>
      </c>
      <c r="AU205" s="246" t="s">
        <v>83</v>
      </c>
      <c r="AY205" s="18" t="s">
        <v>191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8" t="s">
        <v>81</v>
      </c>
      <c r="BK205" s="247">
        <f>ROUND(I205*H205,2)</f>
        <v>0</v>
      </c>
      <c r="BL205" s="18" t="s">
        <v>198</v>
      </c>
      <c r="BM205" s="246" t="s">
        <v>287</v>
      </c>
    </row>
    <row r="206" s="2" customFormat="1">
      <c r="A206" s="39"/>
      <c r="B206" s="40"/>
      <c r="C206" s="41"/>
      <c r="D206" s="248" t="s">
        <v>200</v>
      </c>
      <c r="E206" s="41"/>
      <c r="F206" s="249" t="s">
        <v>286</v>
      </c>
      <c r="G206" s="41"/>
      <c r="H206" s="41"/>
      <c r="I206" s="145"/>
      <c r="J206" s="41"/>
      <c r="K206" s="41"/>
      <c r="L206" s="45"/>
      <c r="M206" s="250"/>
      <c r="N206" s="251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200</v>
      </c>
      <c r="AU206" s="18" t="s">
        <v>83</v>
      </c>
    </row>
    <row r="207" s="13" customFormat="1">
      <c r="A207" s="13"/>
      <c r="B207" s="252"/>
      <c r="C207" s="253"/>
      <c r="D207" s="248" t="s">
        <v>201</v>
      </c>
      <c r="E207" s="254" t="s">
        <v>1</v>
      </c>
      <c r="F207" s="255" t="s">
        <v>288</v>
      </c>
      <c r="G207" s="253"/>
      <c r="H207" s="254" t="s">
        <v>1</v>
      </c>
      <c r="I207" s="256"/>
      <c r="J207" s="253"/>
      <c r="K207" s="253"/>
      <c r="L207" s="257"/>
      <c r="M207" s="258"/>
      <c r="N207" s="259"/>
      <c r="O207" s="259"/>
      <c r="P207" s="259"/>
      <c r="Q207" s="259"/>
      <c r="R207" s="259"/>
      <c r="S207" s="259"/>
      <c r="T207" s="26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1" t="s">
        <v>201</v>
      </c>
      <c r="AU207" s="261" t="s">
        <v>83</v>
      </c>
      <c r="AV207" s="13" t="s">
        <v>81</v>
      </c>
      <c r="AW207" s="13" t="s">
        <v>30</v>
      </c>
      <c r="AX207" s="13" t="s">
        <v>73</v>
      </c>
      <c r="AY207" s="261" t="s">
        <v>191</v>
      </c>
    </row>
    <row r="208" s="13" customFormat="1">
      <c r="A208" s="13"/>
      <c r="B208" s="252"/>
      <c r="C208" s="253"/>
      <c r="D208" s="248" t="s">
        <v>201</v>
      </c>
      <c r="E208" s="254" t="s">
        <v>1</v>
      </c>
      <c r="F208" s="255" t="s">
        <v>289</v>
      </c>
      <c r="G208" s="253"/>
      <c r="H208" s="254" t="s">
        <v>1</v>
      </c>
      <c r="I208" s="256"/>
      <c r="J208" s="253"/>
      <c r="K208" s="253"/>
      <c r="L208" s="257"/>
      <c r="M208" s="258"/>
      <c r="N208" s="259"/>
      <c r="O208" s="259"/>
      <c r="P208" s="259"/>
      <c r="Q208" s="259"/>
      <c r="R208" s="259"/>
      <c r="S208" s="259"/>
      <c r="T208" s="26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1" t="s">
        <v>201</v>
      </c>
      <c r="AU208" s="261" t="s">
        <v>83</v>
      </c>
      <c r="AV208" s="13" t="s">
        <v>81</v>
      </c>
      <c r="AW208" s="13" t="s">
        <v>30</v>
      </c>
      <c r="AX208" s="13" t="s">
        <v>73</v>
      </c>
      <c r="AY208" s="261" t="s">
        <v>191</v>
      </c>
    </row>
    <row r="209" s="14" customFormat="1">
      <c r="A209" s="14"/>
      <c r="B209" s="262"/>
      <c r="C209" s="263"/>
      <c r="D209" s="248" t="s">
        <v>201</v>
      </c>
      <c r="E209" s="264" t="s">
        <v>1</v>
      </c>
      <c r="F209" s="265" t="s">
        <v>290</v>
      </c>
      <c r="G209" s="263"/>
      <c r="H209" s="266">
        <v>48.600000000000001</v>
      </c>
      <c r="I209" s="267"/>
      <c r="J209" s="263"/>
      <c r="K209" s="263"/>
      <c r="L209" s="268"/>
      <c r="M209" s="269"/>
      <c r="N209" s="270"/>
      <c r="O209" s="270"/>
      <c r="P209" s="270"/>
      <c r="Q209" s="270"/>
      <c r="R209" s="270"/>
      <c r="S209" s="270"/>
      <c r="T209" s="27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2" t="s">
        <v>201</v>
      </c>
      <c r="AU209" s="272" t="s">
        <v>83</v>
      </c>
      <c r="AV209" s="14" t="s">
        <v>83</v>
      </c>
      <c r="AW209" s="14" t="s">
        <v>30</v>
      </c>
      <c r="AX209" s="14" t="s">
        <v>73</v>
      </c>
      <c r="AY209" s="272" t="s">
        <v>191</v>
      </c>
    </row>
    <row r="210" s="15" customFormat="1">
      <c r="A210" s="15"/>
      <c r="B210" s="273"/>
      <c r="C210" s="274"/>
      <c r="D210" s="248" t="s">
        <v>201</v>
      </c>
      <c r="E210" s="275" t="s">
        <v>1</v>
      </c>
      <c r="F210" s="276" t="s">
        <v>205</v>
      </c>
      <c r="G210" s="274"/>
      <c r="H210" s="277">
        <v>48.600000000000001</v>
      </c>
      <c r="I210" s="278"/>
      <c r="J210" s="274"/>
      <c r="K210" s="274"/>
      <c r="L210" s="279"/>
      <c r="M210" s="280"/>
      <c r="N210" s="281"/>
      <c r="O210" s="281"/>
      <c r="P210" s="281"/>
      <c r="Q210" s="281"/>
      <c r="R210" s="281"/>
      <c r="S210" s="281"/>
      <c r="T210" s="28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83" t="s">
        <v>201</v>
      </c>
      <c r="AU210" s="283" t="s">
        <v>83</v>
      </c>
      <c r="AV210" s="15" t="s">
        <v>198</v>
      </c>
      <c r="AW210" s="15" t="s">
        <v>30</v>
      </c>
      <c r="AX210" s="15" t="s">
        <v>81</v>
      </c>
      <c r="AY210" s="283" t="s">
        <v>191</v>
      </c>
    </row>
    <row r="211" s="2" customFormat="1" ht="16.5" customHeight="1">
      <c r="A211" s="39"/>
      <c r="B211" s="40"/>
      <c r="C211" s="236" t="s">
        <v>291</v>
      </c>
      <c r="D211" s="236" t="s">
        <v>194</v>
      </c>
      <c r="E211" s="237" t="s">
        <v>292</v>
      </c>
      <c r="F211" s="238" t="s">
        <v>293</v>
      </c>
      <c r="G211" s="239" t="s">
        <v>197</v>
      </c>
      <c r="H211" s="240">
        <v>5215</v>
      </c>
      <c r="I211" s="241"/>
      <c r="J211" s="240">
        <f>ROUND(I211*H211,2)</f>
        <v>0</v>
      </c>
      <c r="K211" s="238" t="s">
        <v>1</v>
      </c>
      <c r="L211" s="45"/>
      <c r="M211" s="242" t="s">
        <v>1</v>
      </c>
      <c r="N211" s="243" t="s">
        <v>38</v>
      </c>
      <c r="O211" s="92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6" t="s">
        <v>198</v>
      </c>
      <c r="AT211" s="246" t="s">
        <v>194</v>
      </c>
      <c r="AU211" s="246" t="s">
        <v>83</v>
      </c>
      <c r="AY211" s="18" t="s">
        <v>191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18" t="s">
        <v>81</v>
      </c>
      <c r="BK211" s="247">
        <f>ROUND(I211*H211,2)</f>
        <v>0</v>
      </c>
      <c r="BL211" s="18" t="s">
        <v>198</v>
      </c>
      <c r="BM211" s="246" t="s">
        <v>294</v>
      </c>
    </row>
    <row r="212" s="2" customFormat="1">
      <c r="A212" s="39"/>
      <c r="B212" s="40"/>
      <c r="C212" s="41"/>
      <c r="D212" s="248" t="s">
        <v>200</v>
      </c>
      <c r="E212" s="41"/>
      <c r="F212" s="249" t="s">
        <v>293</v>
      </c>
      <c r="G212" s="41"/>
      <c r="H212" s="41"/>
      <c r="I212" s="145"/>
      <c r="J212" s="41"/>
      <c r="K212" s="41"/>
      <c r="L212" s="45"/>
      <c r="M212" s="250"/>
      <c r="N212" s="251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200</v>
      </c>
      <c r="AU212" s="18" t="s">
        <v>83</v>
      </c>
    </row>
    <row r="213" s="13" customFormat="1">
      <c r="A213" s="13"/>
      <c r="B213" s="252"/>
      <c r="C213" s="253"/>
      <c r="D213" s="248" t="s">
        <v>201</v>
      </c>
      <c r="E213" s="254" t="s">
        <v>1</v>
      </c>
      <c r="F213" s="255" t="s">
        <v>295</v>
      </c>
      <c r="G213" s="253"/>
      <c r="H213" s="254" t="s">
        <v>1</v>
      </c>
      <c r="I213" s="256"/>
      <c r="J213" s="253"/>
      <c r="K213" s="253"/>
      <c r="L213" s="257"/>
      <c r="M213" s="258"/>
      <c r="N213" s="259"/>
      <c r="O213" s="259"/>
      <c r="P213" s="259"/>
      <c r="Q213" s="259"/>
      <c r="R213" s="259"/>
      <c r="S213" s="259"/>
      <c r="T213" s="26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1" t="s">
        <v>201</v>
      </c>
      <c r="AU213" s="261" t="s">
        <v>83</v>
      </c>
      <c r="AV213" s="13" t="s">
        <v>81</v>
      </c>
      <c r="AW213" s="13" t="s">
        <v>30</v>
      </c>
      <c r="AX213" s="13" t="s">
        <v>73</v>
      </c>
      <c r="AY213" s="261" t="s">
        <v>191</v>
      </c>
    </row>
    <row r="214" s="14" customFormat="1">
      <c r="A214" s="14"/>
      <c r="B214" s="262"/>
      <c r="C214" s="263"/>
      <c r="D214" s="248" t="s">
        <v>201</v>
      </c>
      <c r="E214" s="264" t="s">
        <v>1</v>
      </c>
      <c r="F214" s="265" t="s">
        <v>296</v>
      </c>
      <c r="G214" s="263"/>
      <c r="H214" s="266">
        <v>2607.5</v>
      </c>
      <c r="I214" s="267"/>
      <c r="J214" s="263"/>
      <c r="K214" s="263"/>
      <c r="L214" s="268"/>
      <c r="M214" s="269"/>
      <c r="N214" s="270"/>
      <c r="O214" s="270"/>
      <c r="P214" s="270"/>
      <c r="Q214" s="270"/>
      <c r="R214" s="270"/>
      <c r="S214" s="270"/>
      <c r="T214" s="27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2" t="s">
        <v>201</v>
      </c>
      <c r="AU214" s="272" t="s">
        <v>83</v>
      </c>
      <c r="AV214" s="14" t="s">
        <v>83</v>
      </c>
      <c r="AW214" s="14" t="s">
        <v>30</v>
      </c>
      <c r="AX214" s="14" t="s">
        <v>73</v>
      </c>
      <c r="AY214" s="272" t="s">
        <v>191</v>
      </c>
    </row>
    <row r="215" s="13" customFormat="1">
      <c r="A215" s="13"/>
      <c r="B215" s="252"/>
      <c r="C215" s="253"/>
      <c r="D215" s="248" t="s">
        <v>201</v>
      </c>
      <c r="E215" s="254" t="s">
        <v>1</v>
      </c>
      <c r="F215" s="255" t="s">
        <v>297</v>
      </c>
      <c r="G215" s="253"/>
      <c r="H215" s="254" t="s">
        <v>1</v>
      </c>
      <c r="I215" s="256"/>
      <c r="J215" s="253"/>
      <c r="K215" s="253"/>
      <c r="L215" s="257"/>
      <c r="M215" s="258"/>
      <c r="N215" s="259"/>
      <c r="O215" s="259"/>
      <c r="P215" s="259"/>
      <c r="Q215" s="259"/>
      <c r="R215" s="259"/>
      <c r="S215" s="259"/>
      <c r="T215" s="26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1" t="s">
        <v>201</v>
      </c>
      <c r="AU215" s="261" t="s">
        <v>83</v>
      </c>
      <c r="AV215" s="13" t="s">
        <v>81</v>
      </c>
      <c r="AW215" s="13" t="s">
        <v>30</v>
      </c>
      <c r="AX215" s="13" t="s">
        <v>73</v>
      </c>
      <c r="AY215" s="261" t="s">
        <v>191</v>
      </c>
    </row>
    <row r="216" s="14" customFormat="1">
      <c r="A216" s="14"/>
      <c r="B216" s="262"/>
      <c r="C216" s="263"/>
      <c r="D216" s="248" t="s">
        <v>201</v>
      </c>
      <c r="E216" s="264" t="s">
        <v>1</v>
      </c>
      <c r="F216" s="265" t="s">
        <v>298</v>
      </c>
      <c r="G216" s="263"/>
      <c r="H216" s="266">
        <v>2607.5</v>
      </c>
      <c r="I216" s="267"/>
      <c r="J216" s="263"/>
      <c r="K216" s="263"/>
      <c r="L216" s="268"/>
      <c r="M216" s="269"/>
      <c r="N216" s="270"/>
      <c r="O216" s="270"/>
      <c r="P216" s="270"/>
      <c r="Q216" s="270"/>
      <c r="R216" s="270"/>
      <c r="S216" s="270"/>
      <c r="T216" s="27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2" t="s">
        <v>201</v>
      </c>
      <c r="AU216" s="272" t="s">
        <v>83</v>
      </c>
      <c r="AV216" s="14" t="s">
        <v>83</v>
      </c>
      <c r="AW216" s="14" t="s">
        <v>30</v>
      </c>
      <c r="AX216" s="14" t="s">
        <v>73</v>
      </c>
      <c r="AY216" s="272" t="s">
        <v>191</v>
      </c>
    </row>
    <row r="217" s="15" customFormat="1">
      <c r="A217" s="15"/>
      <c r="B217" s="273"/>
      <c r="C217" s="274"/>
      <c r="D217" s="248" t="s">
        <v>201</v>
      </c>
      <c r="E217" s="275" t="s">
        <v>1</v>
      </c>
      <c r="F217" s="276" t="s">
        <v>205</v>
      </c>
      <c r="G217" s="274"/>
      <c r="H217" s="277">
        <v>5215</v>
      </c>
      <c r="I217" s="278"/>
      <c r="J217" s="274"/>
      <c r="K217" s="274"/>
      <c r="L217" s="279"/>
      <c r="M217" s="280"/>
      <c r="N217" s="281"/>
      <c r="O217" s="281"/>
      <c r="P217" s="281"/>
      <c r="Q217" s="281"/>
      <c r="R217" s="281"/>
      <c r="S217" s="281"/>
      <c r="T217" s="28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83" t="s">
        <v>201</v>
      </c>
      <c r="AU217" s="283" t="s">
        <v>83</v>
      </c>
      <c r="AV217" s="15" t="s">
        <v>198</v>
      </c>
      <c r="AW217" s="15" t="s">
        <v>30</v>
      </c>
      <c r="AX217" s="15" t="s">
        <v>81</v>
      </c>
      <c r="AY217" s="283" t="s">
        <v>191</v>
      </c>
    </row>
    <row r="218" s="2" customFormat="1" ht="21.75" customHeight="1">
      <c r="A218" s="39"/>
      <c r="B218" s="40"/>
      <c r="C218" s="236" t="s">
        <v>299</v>
      </c>
      <c r="D218" s="236" t="s">
        <v>194</v>
      </c>
      <c r="E218" s="237" t="s">
        <v>300</v>
      </c>
      <c r="F218" s="238" t="s">
        <v>301</v>
      </c>
      <c r="G218" s="239" t="s">
        <v>197</v>
      </c>
      <c r="H218" s="240">
        <v>2470.3000000000002</v>
      </c>
      <c r="I218" s="241"/>
      <c r="J218" s="240">
        <f>ROUND(I218*H218,2)</f>
        <v>0</v>
      </c>
      <c r="K218" s="238" t="s">
        <v>275</v>
      </c>
      <c r="L218" s="45"/>
      <c r="M218" s="242" t="s">
        <v>1</v>
      </c>
      <c r="N218" s="243" t="s">
        <v>38</v>
      </c>
      <c r="O218" s="92"/>
      <c r="P218" s="244">
        <f>O218*H218</f>
        <v>0</v>
      </c>
      <c r="Q218" s="244">
        <v>0.00010000000000000001</v>
      </c>
      <c r="R218" s="244">
        <f>Q218*H218</f>
        <v>0.24703000000000003</v>
      </c>
      <c r="S218" s="244">
        <v>0</v>
      </c>
      <c r="T218" s="24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6" t="s">
        <v>198</v>
      </c>
      <c r="AT218" s="246" t="s">
        <v>194</v>
      </c>
      <c r="AU218" s="246" t="s">
        <v>83</v>
      </c>
      <c r="AY218" s="18" t="s">
        <v>191</v>
      </c>
      <c r="BE218" s="247">
        <f>IF(N218="základní",J218,0)</f>
        <v>0</v>
      </c>
      <c r="BF218" s="247">
        <f>IF(N218="snížená",J218,0)</f>
        <v>0</v>
      </c>
      <c r="BG218" s="247">
        <f>IF(N218="zákl. přenesená",J218,0)</f>
        <v>0</v>
      </c>
      <c r="BH218" s="247">
        <f>IF(N218="sníž. přenesená",J218,0)</f>
        <v>0</v>
      </c>
      <c r="BI218" s="247">
        <f>IF(N218="nulová",J218,0)</f>
        <v>0</v>
      </c>
      <c r="BJ218" s="18" t="s">
        <v>81</v>
      </c>
      <c r="BK218" s="247">
        <f>ROUND(I218*H218,2)</f>
        <v>0</v>
      </c>
      <c r="BL218" s="18" t="s">
        <v>198</v>
      </c>
      <c r="BM218" s="246" t="s">
        <v>302</v>
      </c>
    </row>
    <row r="219" s="2" customFormat="1">
      <c r="A219" s="39"/>
      <c r="B219" s="40"/>
      <c r="C219" s="41"/>
      <c r="D219" s="248" t="s">
        <v>200</v>
      </c>
      <c r="E219" s="41"/>
      <c r="F219" s="249" t="s">
        <v>301</v>
      </c>
      <c r="G219" s="41"/>
      <c r="H219" s="41"/>
      <c r="I219" s="145"/>
      <c r="J219" s="41"/>
      <c r="K219" s="41"/>
      <c r="L219" s="45"/>
      <c r="M219" s="250"/>
      <c r="N219" s="251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200</v>
      </c>
      <c r="AU219" s="18" t="s">
        <v>83</v>
      </c>
    </row>
    <row r="220" s="13" customFormat="1">
      <c r="A220" s="13"/>
      <c r="B220" s="252"/>
      <c r="C220" s="253"/>
      <c r="D220" s="248" t="s">
        <v>201</v>
      </c>
      <c r="E220" s="254" t="s">
        <v>1</v>
      </c>
      <c r="F220" s="255" t="s">
        <v>303</v>
      </c>
      <c r="G220" s="253"/>
      <c r="H220" s="254" t="s">
        <v>1</v>
      </c>
      <c r="I220" s="256"/>
      <c r="J220" s="253"/>
      <c r="K220" s="253"/>
      <c r="L220" s="257"/>
      <c r="M220" s="258"/>
      <c r="N220" s="259"/>
      <c r="O220" s="259"/>
      <c r="P220" s="259"/>
      <c r="Q220" s="259"/>
      <c r="R220" s="259"/>
      <c r="S220" s="259"/>
      <c r="T220" s="26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1" t="s">
        <v>201</v>
      </c>
      <c r="AU220" s="261" t="s">
        <v>83</v>
      </c>
      <c r="AV220" s="13" t="s">
        <v>81</v>
      </c>
      <c r="AW220" s="13" t="s">
        <v>30</v>
      </c>
      <c r="AX220" s="13" t="s">
        <v>73</v>
      </c>
      <c r="AY220" s="261" t="s">
        <v>191</v>
      </c>
    </row>
    <row r="221" s="14" customFormat="1">
      <c r="A221" s="14"/>
      <c r="B221" s="262"/>
      <c r="C221" s="263"/>
      <c r="D221" s="248" t="s">
        <v>201</v>
      </c>
      <c r="E221" s="264" t="s">
        <v>1</v>
      </c>
      <c r="F221" s="265" t="s">
        <v>304</v>
      </c>
      <c r="G221" s="263"/>
      <c r="H221" s="266">
        <v>2470.3000000000002</v>
      </c>
      <c r="I221" s="267"/>
      <c r="J221" s="263"/>
      <c r="K221" s="263"/>
      <c r="L221" s="268"/>
      <c r="M221" s="269"/>
      <c r="N221" s="270"/>
      <c r="O221" s="270"/>
      <c r="P221" s="270"/>
      <c r="Q221" s="270"/>
      <c r="R221" s="270"/>
      <c r="S221" s="270"/>
      <c r="T221" s="27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2" t="s">
        <v>201</v>
      </c>
      <c r="AU221" s="272" t="s">
        <v>83</v>
      </c>
      <c r="AV221" s="14" t="s">
        <v>83</v>
      </c>
      <c r="AW221" s="14" t="s">
        <v>30</v>
      </c>
      <c r="AX221" s="14" t="s">
        <v>73</v>
      </c>
      <c r="AY221" s="272" t="s">
        <v>191</v>
      </c>
    </row>
    <row r="222" s="15" customFormat="1">
      <c r="A222" s="15"/>
      <c r="B222" s="273"/>
      <c r="C222" s="274"/>
      <c r="D222" s="248" t="s">
        <v>201</v>
      </c>
      <c r="E222" s="275" t="s">
        <v>1</v>
      </c>
      <c r="F222" s="276" t="s">
        <v>205</v>
      </c>
      <c r="G222" s="274"/>
      <c r="H222" s="277">
        <v>2470.3000000000002</v>
      </c>
      <c r="I222" s="278"/>
      <c r="J222" s="274"/>
      <c r="K222" s="274"/>
      <c r="L222" s="279"/>
      <c r="M222" s="280"/>
      <c r="N222" s="281"/>
      <c r="O222" s="281"/>
      <c r="P222" s="281"/>
      <c r="Q222" s="281"/>
      <c r="R222" s="281"/>
      <c r="S222" s="281"/>
      <c r="T222" s="28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83" t="s">
        <v>201</v>
      </c>
      <c r="AU222" s="283" t="s">
        <v>83</v>
      </c>
      <c r="AV222" s="15" t="s">
        <v>198</v>
      </c>
      <c r="AW222" s="15" t="s">
        <v>30</v>
      </c>
      <c r="AX222" s="15" t="s">
        <v>81</v>
      </c>
      <c r="AY222" s="283" t="s">
        <v>191</v>
      </c>
    </row>
    <row r="223" s="2" customFormat="1" ht="21.75" customHeight="1">
      <c r="A223" s="39"/>
      <c r="B223" s="40"/>
      <c r="C223" s="236" t="s">
        <v>305</v>
      </c>
      <c r="D223" s="236" t="s">
        <v>194</v>
      </c>
      <c r="E223" s="237" t="s">
        <v>306</v>
      </c>
      <c r="F223" s="238" t="s">
        <v>307</v>
      </c>
      <c r="G223" s="239" t="s">
        <v>197</v>
      </c>
      <c r="H223" s="240">
        <v>1488.47</v>
      </c>
      <c r="I223" s="241"/>
      <c r="J223" s="240">
        <f>ROUND(I223*H223,2)</f>
        <v>0</v>
      </c>
      <c r="K223" s="238" t="s">
        <v>275</v>
      </c>
      <c r="L223" s="45"/>
      <c r="M223" s="242" t="s">
        <v>1</v>
      </c>
      <c r="N223" s="243" t="s">
        <v>38</v>
      </c>
      <c r="O223" s="92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6" t="s">
        <v>198</v>
      </c>
      <c r="AT223" s="246" t="s">
        <v>194</v>
      </c>
      <c r="AU223" s="246" t="s">
        <v>83</v>
      </c>
      <c r="AY223" s="18" t="s">
        <v>191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18" t="s">
        <v>81</v>
      </c>
      <c r="BK223" s="247">
        <f>ROUND(I223*H223,2)</f>
        <v>0</v>
      </c>
      <c r="BL223" s="18" t="s">
        <v>198</v>
      </c>
      <c r="BM223" s="246" t="s">
        <v>308</v>
      </c>
    </row>
    <row r="224" s="2" customFormat="1">
      <c r="A224" s="39"/>
      <c r="B224" s="40"/>
      <c r="C224" s="41"/>
      <c r="D224" s="248" t="s">
        <v>200</v>
      </c>
      <c r="E224" s="41"/>
      <c r="F224" s="249" t="s">
        <v>307</v>
      </c>
      <c r="G224" s="41"/>
      <c r="H224" s="41"/>
      <c r="I224" s="145"/>
      <c r="J224" s="41"/>
      <c r="K224" s="41"/>
      <c r="L224" s="45"/>
      <c r="M224" s="250"/>
      <c r="N224" s="251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200</v>
      </c>
      <c r="AU224" s="18" t="s">
        <v>83</v>
      </c>
    </row>
    <row r="225" s="13" customFormat="1">
      <c r="A225" s="13"/>
      <c r="B225" s="252"/>
      <c r="C225" s="253"/>
      <c r="D225" s="248" t="s">
        <v>201</v>
      </c>
      <c r="E225" s="254" t="s">
        <v>1</v>
      </c>
      <c r="F225" s="255" t="s">
        <v>309</v>
      </c>
      <c r="G225" s="253"/>
      <c r="H225" s="254" t="s">
        <v>1</v>
      </c>
      <c r="I225" s="256"/>
      <c r="J225" s="253"/>
      <c r="K225" s="253"/>
      <c r="L225" s="257"/>
      <c r="M225" s="258"/>
      <c r="N225" s="259"/>
      <c r="O225" s="259"/>
      <c r="P225" s="259"/>
      <c r="Q225" s="259"/>
      <c r="R225" s="259"/>
      <c r="S225" s="259"/>
      <c r="T225" s="26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1" t="s">
        <v>201</v>
      </c>
      <c r="AU225" s="261" t="s">
        <v>83</v>
      </c>
      <c r="AV225" s="13" t="s">
        <v>81</v>
      </c>
      <c r="AW225" s="13" t="s">
        <v>30</v>
      </c>
      <c r="AX225" s="13" t="s">
        <v>73</v>
      </c>
      <c r="AY225" s="261" t="s">
        <v>191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310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83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3" customFormat="1">
      <c r="A227" s="13"/>
      <c r="B227" s="252"/>
      <c r="C227" s="253"/>
      <c r="D227" s="248" t="s">
        <v>201</v>
      </c>
      <c r="E227" s="254" t="s">
        <v>1</v>
      </c>
      <c r="F227" s="255" t="s">
        <v>236</v>
      </c>
      <c r="G227" s="253"/>
      <c r="H227" s="254" t="s">
        <v>1</v>
      </c>
      <c r="I227" s="256"/>
      <c r="J227" s="253"/>
      <c r="K227" s="253"/>
      <c r="L227" s="257"/>
      <c r="M227" s="258"/>
      <c r="N227" s="259"/>
      <c r="O227" s="259"/>
      <c r="P227" s="259"/>
      <c r="Q227" s="259"/>
      <c r="R227" s="259"/>
      <c r="S227" s="259"/>
      <c r="T227" s="26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1" t="s">
        <v>201</v>
      </c>
      <c r="AU227" s="261" t="s">
        <v>83</v>
      </c>
      <c r="AV227" s="13" t="s">
        <v>81</v>
      </c>
      <c r="AW227" s="13" t="s">
        <v>30</v>
      </c>
      <c r="AX227" s="13" t="s">
        <v>73</v>
      </c>
      <c r="AY227" s="261" t="s">
        <v>191</v>
      </c>
    </row>
    <row r="228" s="14" customFormat="1">
      <c r="A228" s="14"/>
      <c r="B228" s="262"/>
      <c r="C228" s="263"/>
      <c r="D228" s="248" t="s">
        <v>201</v>
      </c>
      <c r="E228" s="264" t="s">
        <v>1</v>
      </c>
      <c r="F228" s="265" t="s">
        <v>311</v>
      </c>
      <c r="G228" s="263"/>
      <c r="H228" s="266">
        <v>1488.47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2" t="s">
        <v>201</v>
      </c>
      <c r="AU228" s="272" t="s">
        <v>83</v>
      </c>
      <c r="AV228" s="14" t="s">
        <v>83</v>
      </c>
      <c r="AW228" s="14" t="s">
        <v>30</v>
      </c>
      <c r="AX228" s="14" t="s">
        <v>73</v>
      </c>
      <c r="AY228" s="272" t="s">
        <v>191</v>
      </c>
    </row>
    <row r="229" s="15" customFormat="1">
      <c r="A229" s="15"/>
      <c r="B229" s="273"/>
      <c r="C229" s="274"/>
      <c r="D229" s="248" t="s">
        <v>201</v>
      </c>
      <c r="E229" s="275" t="s">
        <v>1</v>
      </c>
      <c r="F229" s="276" t="s">
        <v>205</v>
      </c>
      <c r="G229" s="274"/>
      <c r="H229" s="277">
        <v>1488.47</v>
      </c>
      <c r="I229" s="278"/>
      <c r="J229" s="274"/>
      <c r="K229" s="274"/>
      <c r="L229" s="279"/>
      <c r="M229" s="280"/>
      <c r="N229" s="281"/>
      <c r="O229" s="281"/>
      <c r="P229" s="281"/>
      <c r="Q229" s="281"/>
      <c r="R229" s="281"/>
      <c r="S229" s="281"/>
      <c r="T229" s="28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3" t="s">
        <v>201</v>
      </c>
      <c r="AU229" s="283" t="s">
        <v>83</v>
      </c>
      <c r="AV229" s="15" t="s">
        <v>198</v>
      </c>
      <c r="AW229" s="15" t="s">
        <v>30</v>
      </c>
      <c r="AX229" s="15" t="s">
        <v>81</v>
      </c>
      <c r="AY229" s="283" t="s">
        <v>191</v>
      </c>
    </row>
    <row r="230" s="2" customFormat="1" ht="21.75" customHeight="1">
      <c r="A230" s="39"/>
      <c r="B230" s="40"/>
      <c r="C230" s="236" t="s">
        <v>8</v>
      </c>
      <c r="D230" s="236" t="s">
        <v>194</v>
      </c>
      <c r="E230" s="237" t="s">
        <v>312</v>
      </c>
      <c r="F230" s="238" t="s">
        <v>313</v>
      </c>
      <c r="G230" s="239" t="s">
        <v>314</v>
      </c>
      <c r="H230" s="240">
        <v>686</v>
      </c>
      <c r="I230" s="241"/>
      <c r="J230" s="240">
        <f>ROUND(I230*H230,2)</f>
        <v>0</v>
      </c>
      <c r="K230" s="238" t="s">
        <v>275</v>
      </c>
      <c r="L230" s="45"/>
      <c r="M230" s="242" t="s">
        <v>1</v>
      </c>
      <c r="N230" s="243" t="s">
        <v>38</v>
      </c>
      <c r="O230" s="92"/>
      <c r="P230" s="244">
        <f>O230*H230</f>
        <v>0</v>
      </c>
      <c r="Q230" s="244">
        <v>0</v>
      </c>
      <c r="R230" s="244">
        <f>Q230*H230</f>
        <v>0</v>
      </c>
      <c r="S230" s="244">
        <v>0.20399999999999999</v>
      </c>
      <c r="T230" s="245">
        <f>S230*H230</f>
        <v>139.94399999999999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6" t="s">
        <v>198</v>
      </c>
      <c r="AT230" s="246" t="s">
        <v>194</v>
      </c>
      <c r="AU230" s="246" t="s">
        <v>83</v>
      </c>
      <c r="AY230" s="18" t="s">
        <v>191</v>
      </c>
      <c r="BE230" s="247">
        <f>IF(N230="základní",J230,0)</f>
        <v>0</v>
      </c>
      <c r="BF230" s="247">
        <f>IF(N230="snížená",J230,0)</f>
        <v>0</v>
      </c>
      <c r="BG230" s="247">
        <f>IF(N230="zákl. přenesená",J230,0)</f>
        <v>0</v>
      </c>
      <c r="BH230" s="247">
        <f>IF(N230="sníž. přenesená",J230,0)</f>
        <v>0</v>
      </c>
      <c r="BI230" s="247">
        <f>IF(N230="nulová",J230,0)</f>
        <v>0</v>
      </c>
      <c r="BJ230" s="18" t="s">
        <v>81</v>
      </c>
      <c r="BK230" s="247">
        <f>ROUND(I230*H230,2)</f>
        <v>0</v>
      </c>
      <c r="BL230" s="18" t="s">
        <v>198</v>
      </c>
      <c r="BM230" s="246" t="s">
        <v>315</v>
      </c>
    </row>
    <row r="231" s="2" customFormat="1">
      <c r="A231" s="39"/>
      <c r="B231" s="40"/>
      <c r="C231" s="41"/>
      <c r="D231" s="248" t="s">
        <v>200</v>
      </c>
      <c r="E231" s="41"/>
      <c r="F231" s="249" t="s">
        <v>313</v>
      </c>
      <c r="G231" s="41"/>
      <c r="H231" s="41"/>
      <c r="I231" s="145"/>
      <c r="J231" s="41"/>
      <c r="K231" s="41"/>
      <c r="L231" s="45"/>
      <c r="M231" s="250"/>
      <c r="N231" s="251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200</v>
      </c>
      <c r="AU231" s="18" t="s">
        <v>83</v>
      </c>
    </row>
    <row r="232" s="13" customFormat="1">
      <c r="A232" s="13"/>
      <c r="B232" s="252"/>
      <c r="C232" s="253"/>
      <c r="D232" s="248" t="s">
        <v>201</v>
      </c>
      <c r="E232" s="254" t="s">
        <v>1</v>
      </c>
      <c r="F232" s="255" t="s">
        <v>316</v>
      </c>
      <c r="G232" s="253"/>
      <c r="H232" s="254" t="s">
        <v>1</v>
      </c>
      <c r="I232" s="256"/>
      <c r="J232" s="253"/>
      <c r="K232" s="253"/>
      <c r="L232" s="257"/>
      <c r="M232" s="258"/>
      <c r="N232" s="259"/>
      <c r="O232" s="259"/>
      <c r="P232" s="259"/>
      <c r="Q232" s="259"/>
      <c r="R232" s="259"/>
      <c r="S232" s="259"/>
      <c r="T232" s="26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1" t="s">
        <v>201</v>
      </c>
      <c r="AU232" s="261" t="s">
        <v>83</v>
      </c>
      <c r="AV232" s="13" t="s">
        <v>81</v>
      </c>
      <c r="AW232" s="13" t="s">
        <v>30</v>
      </c>
      <c r="AX232" s="13" t="s">
        <v>73</v>
      </c>
      <c r="AY232" s="261" t="s">
        <v>191</v>
      </c>
    </row>
    <row r="233" s="13" customFormat="1">
      <c r="A233" s="13"/>
      <c r="B233" s="252"/>
      <c r="C233" s="253"/>
      <c r="D233" s="248" t="s">
        <v>201</v>
      </c>
      <c r="E233" s="254" t="s">
        <v>1</v>
      </c>
      <c r="F233" s="255" t="s">
        <v>317</v>
      </c>
      <c r="G233" s="253"/>
      <c r="H233" s="254" t="s">
        <v>1</v>
      </c>
      <c r="I233" s="256"/>
      <c r="J233" s="253"/>
      <c r="K233" s="253"/>
      <c r="L233" s="257"/>
      <c r="M233" s="258"/>
      <c r="N233" s="259"/>
      <c r="O233" s="259"/>
      <c r="P233" s="259"/>
      <c r="Q233" s="259"/>
      <c r="R233" s="259"/>
      <c r="S233" s="259"/>
      <c r="T233" s="26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1" t="s">
        <v>201</v>
      </c>
      <c r="AU233" s="261" t="s">
        <v>83</v>
      </c>
      <c r="AV233" s="13" t="s">
        <v>81</v>
      </c>
      <c r="AW233" s="13" t="s">
        <v>30</v>
      </c>
      <c r="AX233" s="13" t="s">
        <v>73</v>
      </c>
      <c r="AY233" s="261" t="s">
        <v>191</v>
      </c>
    </row>
    <row r="234" s="13" customFormat="1">
      <c r="A234" s="13"/>
      <c r="B234" s="252"/>
      <c r="C234" s="253"/>
      <c r="D234" s="248" t="s">
        <v>201</v>
      </c>
      <c r="E234" s="254" t="s">
        <v>1</v>
      </c>
      <c r="F234" s="255" t="s">
        <v>318</v>
      </c>
      <c r="G234" s="253"/>
      <c r="H234" s="254" t="s">
        <v>1</v>
      </c>
      <c r="I234" s="256"/>
      <c r="J234" s="253"/>
      <c r="K234" s="253"/>
      <c r="L234" s="257"/>
      <c r="M234" s="258"/>
      <c r="N234" s="259"/>
      <c r="O234" s="259"/>
      <c r="P234" s="259"/>
      <c r="Q234" s="259"/>
      <c r="R234" s="259"/>
      <c r="S234" s="259"/>
      <c r="T234" s="26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1" t="s">
        <v>201</v>
      </c>
      <c r="AU234" s="261" t="s">
        <v>83</v>
      </c>
      <c r="AV234" s="13" t="s">
        <v>81</v>
      </c>
      <c r="AW234" s="13" t="s">
        <v>30</v>
      </c>
      <c r="AX234" s="13" t="s">
        <v>73</v>
      </c>
      <c r="AY234" s="261" t="s">
        <v>191</v>
      </c>
    </row>
    <row r="235" s="14" customFormat="1">
      <c r="A235" s="14"/>
      <c r="B235" s="262"/>
      <c r="C235" s="263"/>
      <c r="D235" s="248" t="s">
        <v>201</v>
      </c>
      <c r="E235" s="264" t="s">
        <v>1</v>
      </c>
      <c r="F235" s="265" t="s">
        <v>319</v>
      </c>
      <c r="G235" s="263"/>
      <c r="H235" s="266">
        <v>686</v>
      </c>
      <c r="I235" s="267"/>
      <c r="J235" s="263"/>
      <c r="K235" s="263"/>
      <c r="L235" s="268"/>
      <c r="M235" s="269"/>
      <c r="N235" s="270"/>
      <c r="O235" s="270"/>
      <c r="P235" s="270"/>
      <c r="Q235" s="270"/>
      <c r="R235" s="270"/>
      <c r="S235" s="270"/>
      <c r="T235" s="27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2" t="s">
        <v>201</v>
      </c>
      <c r="AU235" s="272" t="s">
        <v>83</v>
      </c>
      <c r="AV235" s="14" t="s">
        <v>83</v>
      </c>
      <c r="AW235" s="14" t="s">
        <v>30</v>
      </c>
      <c r="AX235" s="14" t="s">
        <v>73</v>
      </c>
      <c r="AY235" s="272" t="s">
        <v>191</v>
      </c>
    </row>
    <row r="236" s="15" customFormat="1">
      <c r="A236" s="15"/>
      <c r="B236" s="273"/>
      <c r="C236" s="274"/>
      <c r="D236" s="248" t="s">
        <v>201</v>
      </c>
      <c r="E236" s="275" t="s">
        <v>1</v>
      </c>
      <c r="F236" s="276" t="s">
        <v>205</v>
      </c>
      <c r="G236" s="274"/>
      <c r="H236" s="277">
        <v>686</v>
      </c>
      <c r="I236" s="278"/>
      <c r="J236" s="274"/>
      <c r="K236" s="274"/>
      <c r="L236" s="279"/>
      <c r="M236" s="280"/>
      <c r="N236" s="281"/>
      <c r="O236" s="281"/>
      <c r="P236" s="281"/>
      <c r="Q236" s="281"/>
      <c r="R236" s="281"/>
      <c r="S236" s="281"/>
      <c r="T236" s="282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83" t="s">
        <v>201</v>
      </c>
      <c r="AU236" s="283" t="s">
        <v>83</v>
      </c>
      <c r="AV236" s="15" t="s">
        <v>198</v>
      </c>
      <c r="AW236" s="15" t="s">
        <v>30</v>
      </c>
      <c r="AX236" s="15" t="s">
        <v>81</v>
      </c>
      <c r="AY236" s="283" t="s">
        <v>191</v>
      </c>
    </row>
    <row r="237" s="2" customFormat="1" ht="21.75" customHeight="1">
      <c r="A237" s="39"/>
      <c r="B237" s="40"/>
      <c r="C237" s="236" t="s">
        <v>320</v>
      </c>
      <c r="D237" s="236" t="s">
        <v>194</v>
      </c>
      <c r="E237" s="237" t="s">
        <v>321</v>
      </c>
      <c r="F237" s="238" t="s">
        <v>322</v>
      </c>
      <c r="G237" s="239" t="s">
        <v>314</v>
      </c>
      <c r="H237" s="240">
        <v>43.200000000000003</v>
      </c>
      <c r="I237" s="241"/>
      <c r="J237" s="240">
        <f>ROUND(I237*H237,2)</f>
        <v>0</v>
      </c>
      <c r="K237" s="238" t="s">
        <v>1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</v>
      </c>
      <c r="R237" s="244">
        <f>Q237*H237</f>
        <v>0</v>
      </c>
      <c r="S237" s="244">
        <v>0.065000000000000002</v>
      </c>
      <c r="T237" s="245">
        <f>S237*H237</f>
        <v>2.8080000000000003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198</v>
      </c>
      <c r="AT237" s="246" t="s">
        <v>194</v>
      </c>
      <c r="AU237" s="246" t="s">
        <v>83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198</v>
      </c>
      <c r="BM237" s="246" t="s">
        <v>323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322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83</v>
      </c>
    </row>
    <row r="239" s="13" customFormat="1">
      <c r="A239" s="13"/>
      <c r="B239" s="252"/>
      <c r="C239" s="253"/>
      <c r="D239" s="248" t="s">
        <v>201</v>
      </c>
      <c r="E239" s="254" t="s">
        <v>1</v>
      </c>
      <c r="F239" s="255" t="s">
        <v>324</v>
      </c>
      <c r="G239" s="253"/>
      <c r="H239" s="254" t="s">
        <v>1</v>
      </c>
      <c r="I239" s="256"/>
      <c r="J239" s="253"/>
      <c r="K239" s="253"/>
      <c r="L239" s="257"/>
      <c r="M239" s="258"/>
      <c r="N239" s="259"/>
      <c r="O239" s="259"/>
      <c r="P239" s="259"/>
      <c r="Q239" s="259"/>
      <c r="R239" s="259"/>
      <c r="S239" s="259"/>
      <c r="T239" s="26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1" t="s">
        <v>201</v>
      </c>
      <c r="AU239" s="261" t="s">
        <v>83</v>
      </c>
      <c r="AV239" s="13" t="s">
        <v>81</v>
      </c>
      <c r="AW239" s="13" t="s">
        <v>30</v>
      </c>
      <c r="AX239" s="13" t="s">
        <v>73</v>
      </c>
      <c r="AY239" s="261" t="s">
        <v>191</v>
      </c>
    </row>
    <row r="240" s="13" customFormat="1">
      <c r="A240" s="13"/>
      <c r="B240" s="252"/>
      <c r="C240" s="253"/>
      <c r="D240" s="248" t="s">
        <v>201</v>
      </c>
      <c r="E240" s="254" t="s">
        <v>1</v>
      </c>
      <c r="F240" s="255" t="s">
        <v>325</v>
      </c>
      <c r="G240" s="253"/>
      <c r="H240" s="254" t="s">
        <v>1</v>
      </c>
      <c r="I240" s="256"/>
      <c r="J240" s="253"/>
      <c r="K240" s="253"/>
      <c r="L240" s="257"/>
      <c r="M240" s="258"/>
      <c r="N240" s="259"/>
      <c r="O240" s="259"/>
      <c r="P240" s="259"/>
      <c r="Q240" s="259"/>
      <c r="R240" s="259"/>
      <c r="S240" s="259"/>
      <c r="T240" s="26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1" t="s">
        <v>201</v>
      </c>
      <c r="AU240" s="261" t="s">
        <v>83</v>
      </c>
      <c r="AV240" s="13" t="s">
        <v>81</v>
      </c>
      <c r="AW240" s="13" t="s">
        <v>30</v>
      </c>
      <c r="AX240" s="13" t="s">
        <v>73</v>
      </c>
      <c r="AY240" s="261" t="s">
        <v>191</v>
      </c>
    </row>
    <row r="241" s="13" customFormat="1">
      <c r="A241" s="13"/>
      <c r="B241" s="252"/>
      <c r="C241" s="253"/>
      <c r="D241" s="248" t="s">
        <v>201</v>
      </c>
      <c r="E241" s="254" t="s">
        <v>1</v>
      </c>
      <c r="F241" s="255" t="s">
        <v>326</v>
      </c>
      <c r="G241" s="253"/>
      <c r="H241" s="254" t="s">
        <v>1</v>
      </c>
      <c r="I241" s="256"/>
      <c r="J241" s="253"/>
      <c r="K241" s="253"/>
      <c r="L241" s="257"/>
      <c r="M241" s="258"/>
      <c r="N241" s="259"/>
      <c r="O241" s="259"/>
      <c r="P241" s="259"/>
      <c r="Q241" s="259"/>
      <c r="R241" s="259"/>
      <c r="S241" s="259"/>
      <c r="T241" s="26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1" t="s">
        <v>201</v>
      </c>
      <c r="AU241" s="261" t="s">
        <v>83</v>
      </c>
      <c r="AV241" s="13" t="s">
        <v>81</v>
      </c>
      <c r="AW241" s="13" t="s">
        <v>30</v>
      </c>
      <c r="AX241" s="13" t="s">
        <v>73</v>
      </c>
      <c r="AY241" s="261" t="s">
        <v>191</v>
      </c>
    </row>
    <row r="242" s="14" customFormat="1">
      <c r="A242" s="14"/>
      <c r="B242" s="262"/>
      <c r="C242" s="263"/>
      <c r="D242" s="248" t="s">
        <v>201</v>
      </c>
      <c r="E242" s="264" t="s">
        <v>1</v>
      </c>
      <c r="F242" s="265" t="s">
        <v>327</v>
      </c>
      <c r="G242" s="263"/>
      <c r="H242" s="266">
        <v>43.200000000000003</v>
      </c>
      <c r="I242" s="267"/>
      <c r="J242" s="263"/>
      <c r="K242" s="263"/>
      <c r="L242" s="268"/>
      <c r="M242" s="269"/>
      <c r="N242" s="270"/>
      <c r="O242" s="270"/>
      <c r="P242" s="270"/>
      <c r="Q242" s="270"/>
      <c r="R242" s="270"/>
      <c r="S242" s="270"/>
      <c r="T242" s="271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2" t="s">
        <v>201</v>
      </c>
      <c r="AU242" s="272" t="s">
        <v>83</v>
      </c>
      <c r="AV242" s="14" t="s">
        <v>83</v>
      </c>
      <c r="AW242" s="14" t="s">
        <v>30</v>
      </c>
      <c r="AX242" s="14" t="s">
        <v>73</v>
      </c>
      <c r="AY242" s="272" t="s">
        <v>191</v>
      </c>
    </row>
    <row r="243" s="15" customFormat="1">
      <c r="A243" s="15"/>
      <c r="B243" s="273"/>
      <c r="C243" s="274"/>
      <c r="D243" s="248" t="s">
        <v>201</v>
      </c>
      <c r="E243" s="275" t="s">
        <v>1</v>
      </c>
      <c r="F243" s="276" t="s">
        <v>205</v>
      </c>
      <c r="G243" s="274"/>
      <c r="H243" s="277">
        <v>43.200000000000003</v>
      </c>
      <c r="I243" s="278"/>
      <c r="J243" s="274"/>
      <c r="K243" s="274"/>
      <c r="L243" s="279"/>
      <c r="M243" s="280"/>
      <c r="N243" s="281"/>
      <c r="O243" s="281"/>
      <c r="P243" s="281"/>
      <c r="Q243" s="281"/>
      <c r="R243" s="281"/>
      <c r="S243" s="281"/>
      <c r="T243" s="282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83" t="s">
        <v>201</v>
      </c>
      <c r="AU243" s="283" t="s">
        <v>83</v>
      </c>
      <c r="AV243" s="15" t="s">
        <v>198</v>
      </c>
      <c r="AW243" s="15" t="s">
        <v>30</v>
      </c>
      <c r="AX243" s="15" t="s">
        <v>81</v>
      </c>
      <c r="AY243" s="283" t="s">
        <v>191</v>
      </c>
    </row>
    <row r="244" s="2" customFormat="1" ht="16.5" customHeight="1">
      <c r="A244" s="39"/>
      <c r="B244" s="40"/>
      <c r="C244" s="236" t="s">
        <v>328</v>
      </c>
      <c r="D244" s="236" t="s">
        <v>194</v>
      </c>
      <c r="E244" s="237" t="s">
        <v>329</v>
      </c>
      <c r="F244" s="238" t="s">
        <v>330</v>
      </c>
      <c r="G244" s="239" t="s">
        <v>314</v>
      </c>
      <c r="H244" s="240">
        <v>13.199999999999999</v>
      </c>
      <c r="I244" s="241"/>
      <c r="J244" s="240">
        <f>ROUND(I244*H244,2)</f>
        <v>0</v>
      </c>
      <c r="K244" s="238" t="s">
        <v>275</v>
      </c>
      <c r="L244" s="45"/>
      <c r="M244" s="242" t="s">
        <v>1</v>
      </c>
      <c r="N244" s="243" t="s">
        <v>38</v>
      </c>
      <c r="O244" s="92"/>
      <c r="P244" s="244">
        <f>O244*H244</f>
        <v>0</v>
      </c>
      <c r="Q244" s="244">
        <v>2.0000000000000002E-05</v>
      </c>
      <c r="R244" s="244">
        <f>Q244*H244</f>
        <v>0.00026400000000000002</v>
      </c>
      <c r="S244" s="244">
        <v>0</v>
      </c>
      <c r="T244" s="245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6" t="s">
        <v>198</v>
      </c>
      <c r="AT244" s="246" t="s">
        <v>194</v>
      </c>
      <c r="AU244" s="246" t="s">
        <v>83</v>
      </c>
      <c r="AY244" s="18" t="s">
        <v>191</v>
      </c>
      <c r="BE244" s="247">
        <f>IF(N244="základní",J244,0)</f>
        <v>0</v>
      </c>
      <c r="BF244" s="247">
        <f>IF(N244="snížená",J244,0)</f>
        <v>0</v>
      </c>
      <c r="BG244" s="247">
        <f>IF(N244="zákl. přenesená",J244,0)</f>
        <v>0</v>
      </c>
      <c r="BH244" s="247">
        <f>IF(N244="sníž. přenesená",J244,0)</f>
        <v>0</v>
      </c>
      <c r="BI244" s="247">
        <f>IF(N244="nulová",J244,0)</f>
        <v>0</v>
      </c>
      <c r="BJ244" s="18" t="s">
        <v>81</v>
      </c>
      <c r="BK244" s="247">
        <f>ROUND(I244*H244,2)</f>
        <v>0</v>
      </c>
      <c r="BL244" s="18" t="s">
        <v>198</v>
      </c>
      <c r="BM244" s="246" t="s">
        <v>331</v>
      </c>
    </row>
    <row r="245" s="2" customFormat="1">
      <c r="A245" s="39"/>
      <c r="B245" s="40"/>
      <c r="C245" s="41"/>
      <c r="D245" s="248" t="s">
        <v>200</v>
      </c>
      <c r="E245" s="41"/>
      <c r="F245" s="249" t="s">
        <v>330</v>
      </c>
      <c r="G245" s="41"/>
      <c r="H245" s="41"/>
      <c r="I245" s="145"/>
      <c r="J245" s="41"/>
      <c r="K245" s="41"/>
      <c r="L245" s="45"/>
      <c r="M245" s="250"/>
      <c r="N245" s="251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200</v>
      </c>
      <c r="AU245" s="18" t="s">
        <v>83</v>
      </c>
    </row>
    <row r="246" s="13" customFormat="1">
      <c r="A246" s="13"/>
      <c r="B246" s="252"/>
      <c r="C246" s="253"/>
      <c r="D246" s="248" t="s">
        <v>201</v>
      </c>
      <c r="E246" s="254" t="s">
        <v>1</v>
      </c>
      <c r="F246" s="255" t="s">
        <v>332</v>
      </c>
      <c r="G246" s="253"/>
      <c r="H246" s="254" t="s">
        <v>1</v>
      </c>
      <c r="I246" s="256"/>
      <c r="J246" s="253"/>
      <c r="K246" s="253"/>
      <c r="L246" s="257"/>
      <c r="M246" s="258"/>
      <c r="N246" s="259"/>
      <c r="O246" s="259"/>
      <c r="P246" s="259"/>
      <c r="Q246" s="259"/>
      <c r="R246" s="259"/>
      <c r="S246" s="259"/>
      <c r="T246" s="26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1" t="s">
        <v>201</v>
      </c>
      <c r="AU246" s="261" t="s">
        <v>83</v>
      </c>
      <c r="AV246" s="13" t="s">
        <v>81</v>
      </c>
      <c r="AW246" s="13" t="s">
        <v>30</v>
      </c>
      <c r="AX246" s="13" t="s">
        <v>73</v>
      </c>
      <c r="AY246" s="261" t="s">
        <v>191</v>
      </c>
    </row>
    <row r="247" s="14" customFormat="1">
      <c r="A247" s="14"/>
      <c r="B247" s="262"/>
      <c r="C247" s="263"/>
      <c r="D247" s="248" t="s">
        <v>201</v>
      </c>
      <c r="E247" s="264" t="s">
        <v>1</v>
      </c>
      <c r="F247" s="265" t="s">
        <v>333</v>
      </c>
      <c r="G247" s="263"/>
      <c r="H247" s="266">
        <v>13.199999999999999</v>
      </c>
      <c r="I247" s="267"/>
      <c r="J247" s="263"/>
      <c r="K247" s="263"/>
      <c r="L247" s="268"/>
      <c r="M247" s="269"/>
      <c r="N247" s="270"/>
      <c r="O247" s="270"/>
      <c r="P247" s="270"/>
      <c r="Q247" s="270"/>
      <c r="R247" s="270"/>
      <c r="S247" s="270"/>
      <c r="T247" s="27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2" t="s">
        <v>201</v>
      </c>
      <c r="AU247" s="272" t="s">
        <v>83</v>
      </c>
      <c r="AV247" s="14" t="s">
        <v>83</v>
      </c>
      <c r="AW247" s="14" t="s">
        <v>30</v>
      </c>
      <c r="AX247" s="14" t="s">
        <v>73</v>
      </c>
      <c r="AY247" s="272" t="s">
        <v>191</v>
      </c>
    </row>
    <row r="248" s="15" customFormat="1">
      <c r="A248" s="15"/>
      <c r="B248" s="273"/>
      <c r="C248" s="274"/>
      <c r="D248" s="248" t="s">
        <v>201</v>
      </c>
      <c r="E248" s="275" t="s">
        <v>1</v>
      </c>
      <c r="F248" s="276" t="s">
        <v>205</v>
      </c>
      <c r="G248" s="274"/>
      <c r="H248" s="277">
        <v>13.199999999999999</v>
      </c>
      <c r="I248" s="278"/>
      <c r="J248" s="274"/>
      <c r="K248" s="274"/>
      <c r="L248" s="279"/>
      <c r="M248" s="280"/>
      <c r="N248" s="281"/>
      <c r="O248" s="281"/>
      <c r="P248" s="281"/>
      <c r="Q248" s="281"/>
      <c r="R248" s="281"/>
      <c r="S248" s="281"/>
      <c r="T248" s="282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83" t="s">
        <v>201</v>
      </c>
      <c r="AU248" s="283" t="s">
        <v>83</v>
      </c>
      <c r="AV248" s="15" t="s">
        <v>198</v>
      </c>
      <c r="AW248" s="15" t="s">
        <v>30</v>
      </c>
      <c r="AX248" s="15" t="s">
        <v>81</v>
      </c>
      <c r="AY248" s="283" t="s">
        <v>191</v>
      </c>
    </row>
    <row r="249" s="2" customFormat="1" ht="16.5" customHeight="1">
      <c r="A249" s="39"/>
      <c r="B249" s="40"/>
      <c r="C249" s="236" t="s">
        <v>334</v>
      </c>
      <c r="D249" s="236" t="s">
        <v>194</v>
      </c>
      <c r="E249" s="237" t="s">
        <v>335</v>
      </c>
      <c r="F249" s="238" t="s">
        <v>336</v>
      </c>
      <c r="G249" s="239" t="s">
        <v>197</v>
      </c>
      <c r="H249" s="240">
        <v>2607.5</v>
      </c>
      <c r="I249" s="241"/>
      <c r="J249" s="240">
        <f>ROUND(I249*H249,2)</f>
        <v>0</v>
      </c>
      <c r="K249" s="238" t="s">
        <v>1</v>
      </c>
      <c r="L249" s="45"/>
      <c r="M249" s="242" t="s">
        <v>1</v>
      </c>
      <c r="N249" s="243" t="s">
        <v>38</v>
      </c>
      <c r="O249" s="92"/>
      <c r="P249" s="244">
        <f>O249*H249</f>
        <v>0</v>
      </c>
      <c r="Q249" s="244">
        <v>0.00027999999999999998</v>
      </c>
      <c r="R249" s="244">
        <f>Q249*H249</f>
        <v>0.73009999999999997</v>
      </c>
      <c r="S249" s="244">
        <v>0</v>
      </c>
      <c r="T249" s="245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6" t="s">
        <v>198</v>
      </c>
      <c r="AT249" s="246" t="s">
        <v>194</v>
      </c>
      <c r="AU249" s="246" t="s">
        <v>83</v>
      </c>
      <c r="AY249" s="18" t="s">
        <v>191</v>
      </c>
      <c r="BE249" s="247">
        <f>IF(N249="základní",J249,0)</f>
        <v>0</v>
      </c>
      <c r="BF249" s="247">
        <f>IF(N249="snížená",J249,0)</f>
        <v>0</v>
      </c>
      <c r="BG249" s="247">
        <f>IF(N249="zákl. přenesená",J249,0)</f>
        <v>0</v>
      </c>
      <c r="BH249" s="247">
        <f>IF(N249="sníž. přenesená",J249,0)</f>
        <v>0</v>
      </c>
      <c r="BI249" s="247">
        <f>IF(N249="nulová",J249,0)</f>
        <v>0</v>
      </c>
      <c r="BJ249" s="18" t="s">
        <v>81</v>
      </c>
      <c r="BK249" s="247">
        <f>ROUND(I249*H249,2)</f>
        <v>0</v>
      </c>
      <c r="BL249" s="18" t="s">
        <v>198</v>
      </c>
      <c r="BM249" s="246" t="s">
        <v>337</v>
      </c>
    </row>
    <row r="250" s="2" customFormat="1">
      <c r="A250" s="39"/>
      <c r="B250" s="40"/>
      <c r="C250" s="41"/>
      <c r="D250" s="248" t="s">
        <v>200</v>
      </c>
      <c r="E250" s="41"/>
      <c r="F250" s="249" t="s">
        <v>336</v>
      </c>
      <c r="G250" s="41"/>
      <c r="H250" s="41"/>
      <c r="I250" s="145"/>
      <c r="J250" s="41"/>
      <c r="K250" s="41"/>
      <c r="L250" s="45"/>
      <c r="M250" s="250"/>
      <c r="N250" s="251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200</v>
      </c>
      <c r="AU250" s="18" t="s">
        <v>83</v>
      </c>
    </row>
    <row r="251" s="13" customFormat="1">
      <c r="A251" s="13"/>
      <c r="B251" s="252"/>
      <c r="C251" s="253"/>
      <c r="D251" s="248" t="s">
        <v>201</v>
      </c>
      <c r="E251" s="254" t="s">
        <v>1</v>
      </c>
      <c r="F251" s="255" t="s">
        <v>338</v>
      </c>
      <c r="G251" s="253"/>
      <c r="H251" s="254" t="s">
        <v>1</v>
      </c>
      <c r="I251" s="256"/>
      <c r="J251" s="253"/>
      <c r="K251" s="253"/>
      <c r="L251" s="257"/>
      <c r="M251" s="258"/>
      <c r="N251" s="259"/>
      <c r="O251" s="259"/>
      <c r="P251" s="259"/>
      <c r="Q251" s="259"/>
      <c r="R251" s="259"/>
      <c r="S251" s="259"/>
      <c r="T251" s="26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1" t="s">
        <v>201</v>
      </c>
      <c r="AU251" s="261" t="s">
        <v>83</v>
      </c>
      <c r="AV251" s="13" t="s">
        <v>81</v>
      </c>
      <c r="AW251" s="13" t="s">
        <v>30</v>
      </c>
      <c r="AX251" s="13" t="s">
        <v>73</v>
      </c>
      <c r="AY251" s="261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339</v>
      </c>
      <c r="G252" s="263"/>
      <c r="H252" s="266">
        <v>2607.5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83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5" customFormat="1">
      <c r="A253" s="15"/>
      <c r="B253" s="273"/>
      <c r="C253" s="274"/>
      <c r="D253" s="248" t="s">
        <v>201</v>
      </c>
      <c r="E253" s="275" t="s">
        <v>1</v>
      </c>
      <c r="F253" s="276" t="s">
        <v>205</v>
      </c>
      <c r="G253" s="274"/>
      <c r="H253" s="277">
        <v>2607.5</v>
      </c>
      <c r="I253" s="278"/>
      <c r="J253" s="274"/>
      <c r="K253" s="274"/>
      <c r="L253" s="279"/>
      <c r="M253" s="280"/>
      <c r="N253" s="281"/>
      <c r="O253" s="281"/>
      <c r="P253" s="281"/>
      <c r="Q253" s="281"/>
      <c r="R253" s="281"/>
      <c r="S253" s="281"/>
      <c r="T253" s="28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3" t="s">
        <v>201</v>
      </c>
      <c r="AU253" s="283" t="s">
        <v>83</v>
      </c>
      <c r="AV253" s="15" t="s">
        <v>198</v>
      </c>
      <c r="AW253" s="15" t="s">
        <v>30</v>
      </c>
      <c r="AX253" s="15" t="s">
        <v>81</v>
      </c>
      <c r="AY253" s="283" t="s">
        <v>191</v>
      </c>
    </row>
    <row r="254" s="2" customFormat="1" ht="16.5" customHeight="1">
      <c r="A254" s="39"/>
      <c r="B254" s="40"/>
      <c r="C254" s="285" t="s">
        <v>340</v>
      </c>
      <c r="D254" s="285" t="s">
        <v>341</v>
      </c>
      <c r="E254" s="286" t="s">
        <v>342</v>
      </c>
      <c r="F254" s="287" t="s">
        <v>343</v>
      </c>
      <c r="G254" s="288" t="s">
        <v>197</v>
      </c>
      <c r="H254" s="289">
        <v>2470.3000000000002</v>
      </c>
      <c r="I254" s="290"/>
      <c r="J254" s="289">
        <f>ROUND(I254*H254,2)</f>
        <v>0</v>
      </c>
      <c r="K254" s="287" t="s">
        <v>1</v>
      </c>
      <c r="L254" s="291"/>
      <c r="M254" s="292" t="s">
        <v>1</v>
      </c>
      <c r="N254" s="293" t="s">
        <v>38</v>
      </c>
      <c r="O254" s="92"/>
      <c r="P254" s="244">
        <f>O254*H254</f>
        <v>0</v>
      </c>
      <c r="Q254" s="244">
        <v>0.00031</v>
      </c>
      <c r="R254" s="244">
        <f>Q254*H254</f>
        <v>0.76579300000000006</v>
      </c>
      <c r="S254" s="244">
        <v>0</v>
      </c>
      <c r="T254" s="24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6" t="s">
        <v>255</v>
      </c>
      <c r="AT254" s="246" t="s">
        <v>341</v>
      </c>
      <c r="AU254" s="246" t="s">
        <v>83</v>
      </c>
      <c r="AY254" s="18" t="s">
        <v>191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18" t="s">
        <v>81</v>
      </c>
      <c r="BK254" s="247">
        <f>ROUND(I254*H254,2)</f>
        <v>0</v>
      </c>
      <c r="BL254" s="18" t="s">
        <v>198</v>
      </c>
      <c r="BM254" s="246" t="s">
        <v>344</v>
      </c>
    </row>
    <row r="255" s="2" customFormat="1">
      <c r="A255" s="39"/>
      <c r="B255" s="40"/>
      <c r="C255" s="41"/>
      <c r="D255" s="248" t="s">
        <v>200</v>
      </c>
      <c r="E255" s="41"/>
      <c r="F255" s="249" t="s">
        <v>343</v>
      </c>
      <c r="G255" s="41"/>
      <c r="H255" s="41"/>
      <c r="I255" s="145"/>
      <c r="J255" s="41"/>
      <c r="K255" s="41"/>
      <c r="L255" s="45"/>
      <c r="M255" s="250"/>
      <c r="N255" s="251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200</v>
      </c>
      <c r="AU255" s="18" t="s">
        <v>83</v>
      </c>
    </row>
    <row r="256" s="13" customFormat="1">
      <c r="A256" s="13"/>
      <c r="B256" s="252"/>
      <c r="C256" s="253"/>
      <c r="D256" s="248" t="s">
        <v>201</v>
      </c>
      <c r="E256" s="254" t="s">
        <v>1</v>
      </c>
      <c r="F256" s="255" t="s">
        <v>303</v>
      </c>
      <c r="G256" s="253"/>
      <c r="H256" s="254" t="s">
        <v>1</v>
      </c>
      <c r="I256" s="256"/>
      <c r="J256" s="253"/>
      <c r="K256" s="253"/>
      <c r="L256" s="257"/>
      <c r="M256" s="258"/>
      <c r="N256" s="259"/>
      <c r="O256" s="259"/>
      <c r="P256" s="259"/>
      <c r="Q256" s="259"/>
      <c r="R256" s="259"/>
      <c r="S256" s="259"/>
      <c r="T256" s="26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1" t="s">
        <v>201</v>
      </c>
      <c r="AU256" s="261" t="s">
        <v>83</v>
      </c>
      <c r="AV256" s="13" t="s">
        <v>81</v>
      </c>
      <c r="AW256" s="13" t="s">
        <v>30</v>
      </c>
      <c r="AX256" s="13" t="s">
        <v>73</v>
      </c>
      <c r="AY256" s="261" t="s">
        <v>191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345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83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4" customFormat="1">
      <c r="A258" s="14"/>
      <c r="B258" s="262"/>
      <c r="C258" s="263"/>
      <c r="D258" s="248" t="s">
        <v>201</v>
      </c>
      <c r="E258" s="264" t="s">
        <v>1</v>
      </c>
      <c r="F258" s="265" t="s">
        <v>304</v>
      </c>
      <c r="G258" s="263"/>
      <c r="H258" s="266">
        <v>2470.3000000000002</v>
      </c>
      <c r="I258" s="267"/>
      <c r="J258" s="263"/>
      <c r="K258" s="263"/>
      <c r="L258" s="268"/>
      <c r="M258" s="269"/>
      <c r="N258" s="270"/>
      <c r="O258" s="270"/>
      <c r="P258" s="270"/>
      <c r="Q258" s="270"/>
      <c r="R258" s="270"/>
      <c r="S258" s="270"/>
      <c r="T258" s="27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2" t="s">
        <v>201</v>
      </c>
      <c r="AU258" s="272" t="s">
        <v>83</v>
      </c>
      <c r="AV258" s="14" t="s">
        <v>83</v>
      </c>
      <c r="AW258" s="14" t="s">
        <v>30</v>
      </c>
      <c r="AX258" s="14" t="s">
        <v>73</v>
      </c>
      <c r="AY258" s="272" t="s">
        <v>191</v>
      </c>
    </row>
    <row r="259" s="15" customFormat="1">
      <c r="A259" s="15"/>
      <c r="B259" s="273"/>
      <c r="C259" s="274"/>
      <c r="D259" s="248" t="s">
        <v>201</v>
      </c>
      <c r="E259" s="275" t="s">
        <v>1</v>
      </c>
      <c r="F259" s="276" t="s">
        <v>205</v>
      </c>
      <c r="G259" s="274"/>
      <c r="H259" s="277">
        <v>2470.3000000000002</v>
      </c>
      <c r="I259" s="278"/>
      <c r="J259" s="274"/>
      <c r="K259" s="274"/>
      <c r="L259" s="279"/>
      <c r="M259" s="280"/>
      <c r="N259" s="281"/>
      <c r="O259" s="281"/>
      <c r="P259" s="281"/>
      <c r="Q259" s="281"/>
      <c r="R259" s="281"/>
      <c r="S259" s="281"/>
      <c r="T259" s="28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83" t="s">
        <v>201</v>
      </c>
      <c r="AU259" s="283" t="s">
        <v>83</v>
      </c>
      <c r="AV259" s="15" t="s">
        <v>198</v>
      </c>
      <c r="AW259" s="15" t="s">
        <v>30</v>
      </c>
      <c r="AX259" s="15" t="s">
        <v>81</v>
      </c>
      <c r="AY259" s="283" t="s">
        <v>191</v>
      </c>
    </row>
    <row r="260" s="2" customFormat="1" ht="16.5" customHeight="1">
      <c r="A260" s="39"/>
      <c r="B260" s="40"/>
      <c r="C260" s="236" t="s">
        <v>346</v>
      </c>
      <c r="D260" s="236" t="s">
        <v>194</v>
      </c>
      <c r="E260" s="237" t="s">
        <v>347</v>
      </c>
      <c r="F260" s="238" t="s">
        <v>348</v>
      </c>
      <c r="G260" s="239" t="s">
        <v>349</v>
      </c>
      <c r="H260" s="240">
        <v>2.4700000000000002</v>
      </c>
      <c r="I260" s="241"/>
      <c r="J260" s="240">
        <f>ROUND(I260*H260,2)</f>
        <v>0</v>
      </c>
      <c r="K260" s="238" t="s">
        <v>1</v>
      </c>
      <c r="L260" s="45"/>
      <c r="M260" s="242" t="s">
        <v>1</v>
      </c>
      <c r="N260" s="243" t="s">
        <v>38</v>
      </c>
      <c r="O260" s="92"/>
      <c r="P260" s="244">
        <f>O260*H260</f>
        <v>0</v>
      </c>
      <c r="Q260" s="244">
        <v>0</v>
      </c>
      <c r="R260" s="244">
        <f>Q260*H260</f>
        <v>0</v>
      </c>
      <c r="S260" s="244">
        <v>2.2000000000000002</v>
      </c>
      <c r="T260" s="245">
        <f>S260*H260</f>
        <v>5.4340000000000011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6" t="s">
        <v>198</v>
      </c>
      <c r="AT260" s="246" t="s">
        <v>194</v>
      </c>
      <c r="AU260" s="246" t="s">
        <v>83</v>
      </c>
      <c r="AY260" s="18" t="s">
        <v>191</v>
      </c>
      <c r="BE260" s="247">
        <f>IF(N260="základní",J260,0)</f>
        <v>0</v>
      </c>
      <c r="BF260" s="247">
        <f>IF(N260="snížená",J260,0)</f>
        <v>0</v>
      </c>
      <c r="BG260" s="247">
        <f>IF(N260="zákl. přenesená",J260,0)</f>
        <v>0</v>
      </c>
      <c r="BH260" s="247">
        <f>IF(N260="sníž. přenesená",J260,0)</f>
        <v>0</v>
      </c>
      <c r="BI260" s="247">
        <f>IF(N260="nulová",J260,0)</f>
        <v>0</v>
      </c>
      <c r="BJ260" s="18" t="s">
        <v>81</v>
      </c>
      <c r="BK260" s="247">
        <f>ROUND(I260*H260,2)</f>
        <v>0</v>
      </c>
      <c r="BL260" s="18" t="s">
        <v>198</v>
      </c>
      <c r="BM260" s="246" t="s">
        <v>350</v>
      </c>
    </row>
    <row r="261" s="2" customFormat="1">
      <c r="A261" s="39"/>
      <c r="B261" s="40"/>
      <c r="C261" s="41"/>
      <c r="D261" s="248" t="s">
        <v>200</v>
      </c>
      <c r="E261" s="41"/>
      <c r="F261" s="249" t="s">
        <v>348</v>
      </c>
      <c r="G261" s="41"/>
      <c r="H261" s="41"/>
      <c r="I261" s="145"/>
      <c r="J261" s="41"/>
      <c r="K261" s="41"/>
      <c r="L261" s="45"/>
      <c r="M261" s="250"/>
      <c r="N261" s="251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200</v>
      </c>
      <c r="AU261" s="18" t="s">
        <v>83</v>
      </c>
    </row>
    <row r="262" s="2" customFormat="1">
      <c r="A262" s="39"/>
      <c r="B262" s="40"/>
      <c r="C262" s="41"/>
      <c r="D262" s="248" t="s">
        <v>277</v>
      </c>
      <c r="E262" s="41"/>
      <c r="F262" s="284" t="s">
        <v>351</v>
      </c>
      <c r="G262" s="41"/>
      <c r="H262" s="41"/>
      <c r="I262" s="145"/>
      <c r="J262" s="41"/>
      <c r="K262" s="41"/>
      <c r="L262" s="45"/>
      <c r="M262" s="250"/>
      <c r="N262" s="251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277</v>
      </c>
      <c r="AU262" s="18" t="s">
        <v>83</v>
      </c>
    </row>
    <row r="263" s="14" customFormat="1">
      <c r="A263" s="14"/>
      <c r="B263" s="262"/>
      <c r="C263" s="263"/>
      <c r="D263" s="248" t="s">
        <v>201</v>
      </c>
      <c r="E263" s="264" t="s">
        <v>1</v>
      </c>
      <c r="F263" s="265" t="s">
        <v>352</v>
      </c>
      <c r="G263" s="263"/>
      <c r="H263" s="266">
        <v>2.4700000000000002</v>
      </c>
      <c r="I263" s="267"/>
      <c r="J263" s="263"/>
      <c r="K263" s="263"/>
      <c r="L263" s="268"/>
      <c r="M263" s="269"/>
      <c r="N263" s="270"/>
      <c r="O263" s="270"/>
      <c r="P263" s="270"/>
      <c r="Q263" s="270"/>
      <c r="R263" s="270"/>
      <c r="S263" s="270"/>
      <c r="T263" s="27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2" t="s">
        <v>201</v>
      </c>
      <c r="AU263" s="272" t="s">
        <v>83</v>
      </c>
      <c r="AV263" s="14" t="s">
        <v>83</v>
      </c>
      <c r="AW263" s="14" t="s">
        <v>30</v>
      </c>
      <c r="AX263" s="14" t="s">
        <v>73</v>
      </c>
      <c r="AY263" s="272" t="s">
        <v>191</v>
      </c>
    </row>
    <row r="264" s="15" customFormat="1">
      <c r="A264" s="15"/>
      <c r="B264" s="273"/>
      <c r="C264" s="274"/>
      <c r="D264" s="248" t="s">
        <v>201</v>
      </c>
      <c r="E264" s="275" t="s">
        <v>1</v>
      </c>
      <c r="F264" s="276" t="s">
        <v>205</v>
      </c>
      <c r="G264" s="274"/>
      <c r="H264" s="277">
        <v>2.4700000000000002</v>
      </c>
      <c r="I264" s="278"/>
      <c r="J264" s="274"/>
      <c r="K264" s="274"/>
      <c r="L264" s="279"/>
      <c r="M264" s="280"/>
      <c r="N264" s="281"/>
      <c r="O264" s="281"/>
      <c r="P264" s="281"/>
      <c r="Q264" s="281"/>
      <c r="R264" s="281"/>
      <c r="S264" s="281"/>
      <c r="T264" s="282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83" t="s">
        <v>201</v>
      </c>
      <c r="AU264" s="283" t="s">
        <v>83</v>
      </c>
      <c r="AV264" s="15" t="s">
        <v>198</v>
      </c>
      <c r="AW264" s="15" t="s">
        <v>30</v>
      </c>
      <c r="AX264" s="15" t="s">
        <v>81</v>
      </c>
      <c r="AY264" s="283" t="s">
        <v>191</v>
      </c>
    </row>
    <row r="265" s="2" customFormat="1" ht="16.5" customHeight="1">
      <c r="A265" s="39"/>
      <c r="B265" s="40"/>
      <c r="C265" s="236" t="s">
        <v>7</v>
      </c>
      <c r="D265" s="236" t="s">
        <v>194</v>
      </c>
      <c r="E265" s="237" t="s">
        <v>353</v>
      </c>
      <c r="F265" s="238" t="s">
        <v>354</v>
      </c>
      <c r="G265" s="239" t="s">
        <v>314</v>
      </c>
      <c r="H265" s="240">
        <v>352.5</v>
      </c>
      <c r="I265" s="241"/>
      <c r="J265" s="240">
        <f>ROUND(I265*H265,2)</f>
        <v>0</v>
      </c>
      <c r="K265" s="238" t="s">
        <v>275</v>
      </c>
      <c r="L265" s="45"/>
      <c r="M265" s="242" t="s">
        <v>1</v>
      </c>
      <c r="N265" s="243" t="s">
        <v>38</v>
      </c>
      <c r="O265" s="92"/>
      <c r="P265" s="244">
        <f>O265*H265</f>
        <v>0</v>
      </c>
      <c r="Q265" s="244">
        <v>0</v>
      </c>
      <c r="R265" s="244">
        <f>Q265*H265</f>
        <v>0</v>
      </c>
      <c r="S265" s="244">
        <v>0.063</v>
      </c>
      <c r="T265" s="245">
        <f>S265*H265</f>
        <v>22.2075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6" t="s">
        <v>198</v>
      </c>
      <c r="AT265" s="246" t="s">
        <v>194</v>
      </c>
      <c r="AU265" s="246" t="s">
        <v>83</v>
      </c>
      <c r="AY265" s="18" t="s">
        <v>191</v>
      </c>
      <c r="BE265" s="247">
        <f>IF(N265="základní",J265,0)</f>
        <v>0</v>
      </c>
      <c r="BF265" s="247">
        <f>IF(N265="snížená",J265,0)</f>
        <v>0</v>
      </c>
      <c r="BG265" s="247">
        <f>IF(N265="zákl. přenesená",J265,0)</f>
        <v>0</v>
      </c>
      <c r="BH265" s="247">
        <f>IF(N265="sníž. přenesená",J265,0)</f>
        <v>0</v>
      </c>
      <c r="BI265" s="247">
        <f>IF(N265="nulová",J265,0)</f>
        <v>0</v>
      </c>
      <c r="BJ265" s="18" t="s">
        <v>81</v>
      </c>
      <c r="BK265" s="247">
        <f>ROUND(I265*H265,2)</f>
        <v>0</v>
      </c>
      <c r="BL265" s="18" t="s">
        <v>198</v>
      </c>
      <c r="BM265" s="246" t="s">
        <v>355</v>
      </c>
    </row>
    <row r="266" s="2" customFormat="1">
      <c r="A266" s="39"/>
      <c r="B266" s="40"/>
      <c r="C266" s="41"/>
      <c r="D266" s="248" t="s">
        <v>200</v>
      </c>
      <c r="E266" s="41"/>
      <c r="F266" s="249" t="s">
        <v>356</v>
      </c>
      <c r="G266" s="41"/>
      <c r="H266" s="41"/>
      <c r="I266" s="145"/>
      <c r="J266" s="41"/>
      <c r="K266" s="41"/>
      <c r="L266" s="45"/>
      <c r="M266" s="250"/>
      <c r="N266" s="251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200</v>
      </c>
      <c r="AU266" s="18" t="s">
        <v>83</v>
      </c>
    </row>
    <row r="267" s="13" customFormat="1">
      <c r="A267" s="13"/>
      <c r="B267" s="252"/>
      <c r="C267" s="253"/>
      <c r="D267" s="248" t="s">
        <v>201</v>
      </c>
      <c r="E267" s="254" t="s">
        <v>1</v>
      </c>
      <c r="F267" s="255" t="s">
        <v>357</v>
      </c>
      <c r="G267" s="253"/>
      <c r="H267" s="254" t="s">
        <v>1</v>
      </c>
      <c r="I267" s="256"/>
      <c r="J267" s="253"/>
      <c r="K267" s="253"/>
      <c r="L267" s="257"/>
      <c r="M267" s="258"/>
      <c r="N267" s="259"/>
      <c r="O267" s="259"/>
      <c r="P267" s="259"/>
      <c r="Q267" s="259"/>
      <c r="R267" s="259"/>
      <c r="S267" s="259"/>
      <c r="T267" s="26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1" t="s">
        <v>201</v>
      </c>
      <c r="AU267" s="261" t="s">
        <v>83</v>
      </c>
      <c r="AV267" s="13" t="s">
        <v>81</v>
      </c>
      <c r="AW267" s="13" t="s">
        <v>30</v>
      </c>
      <c r="AX267" s="13" t="s">
        <v>73</v>
      </c>
      <c r="AY267" s="261" t="s">
        <v>191</v>
      </c>
    </row>
    <row r="268" s="13" customFormat="1">
      <c r="A268" s="13"/>
      <c r="B268" s="252"/>
      <c r="C268" s="253"/>
      <c r="D268" s="248" t="s">
        <v>201</v>
      </c>
      <c r="E268" s="254" t="s">
        <v>1</v>
      </c>
      <c r="F268" s="255" t="s">
        <v>358</v>
      </c>
      <c r="G268" s="253"/>
      <c r="H268" s="254" t="s">
        <v>1</v>
      </c>
      <c r="I268" s="256"/>
      <c r="J268" s="253"/>
      <c r="K268" s="253"/>
      <c r="L268" s="257"/>
      <c r="M268" s="258"/>
      <c r="N268" s="259"/>
      <c r="O268" s="259"/>
      <c r="P268" s="259"/>
      <c r="Q268" s="259"/>
      <c r="R268" s="259"/>
      <c r="S268" s="259"/>
      <c r="T268" s="26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1" t="s">
        <v>201</v>
      </c>
      <c r="AU268" s="261" t="s">
        <v>83</v>
      </c>
      <c r="AV268" s="13" t="s">
        <v>81</v>
      </c>
      <c r="AW268" s="13" t="s">
        <v>30</v>
      </c>
      <c r="AX268" s="13" t="s">
        <v>73</v>
      </c>
      <c r="AY268" s="261" t="s">
        <v>191</v>
      </c>
    </row>
    <row r="269" s="13" customFormat="1">
      <c r="A269" s="13"/>
      <c r="B269" s="252"/>
      <c r="C269" s="253"/>
      <c r="D269" s="248" t="s">
        <v>201</v>
      </c>
      <c r="E269" s="254" t="s">
        <v>1</v>
      </c>
      <c r="F269" s="255" t="s">
        <v>359</v>
      </c>
      <c r="G269" s="253"/>
      <c r="H269" s="254" t="s">
        <v>1</v>
      </c>
      <c r="I269" s="256"/>
      <c r="J269" s="253"/>
      <c r="K269" s="253"/>
      <c r="L269" s="257"/>
      <c r="M269" s="258"/>
      <c r="N269" s="259"/>
      <c r="O269" s="259"/>
      <c r="P269" s="259"/>
      <c r="Q269" s="259"/>
      <c r="R269" s="259"/>
      <c r="S269" s="259"/>
      <c r="T269" s="26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1" t="s">
        <v>201</v>
      </c>
      <c r="AU269" s="261" t="s">
        <v>83</v>
      </c>
      <c r="AV269" s="13" t="s">
        <v>81</v>
      </c>
      <c r="AW269" s="13" t="s">
        <v>30</v>
      </c>
      <c r="AX269" s="13" t="s">
        <v>73</v>
      </c>
      <c r="AY269" s="261" t="s">
        <v>191</v>
      </c>
    </row>
    <row r="270" s="14" customFormat="1">
      <c r="A270" s="14"/>
      <c r="B270" s="262"/>
      <c r="C270" s="263"/>
      <c r="D270" s="248" t="s">
        <v>201</v>
      </c>
      <c r="E270" s="264" t="s">
        <v>1</v>
      </c>
      <c r="F270" s="265" t="s">
        <v>360</v>
      </c>
      <c r="G270" s="263"/>
      <c r="H270" s="266">
        <v>343</v>
      </c>
      <c r="I270" s="267"/>
      <c r="J270" s="263"/>
      <c r="K270" s="263"/>
      <c r="L270" s="268"/>
      <c r="M270" s="269"/>
      <c r="N270" s="270"/>
      <c r="O270" s="270"/>
      <c r="P270" s="270"/>
      <c r="Q270" s="270"/>
      <c r="R270" s="270"/>
      <c r="S270" s="270"/>
      <c r="T270" s="27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2" t="s">
        <v>201</v>
      </c>
      <c r="AU270" s="272" t="s">
        <v>83</v>
      </c>
      <c r="AV270" s="14" t="s">
        <v>83</v>
      </c>
      <c r="AW270" s="14" t="s">
        <v>30</v>
      </c>
      <c r="AX270" s="14" t="s">
        <v>73</v>
      </c>
      <c r="AY270" s="272" t="s">
        <v>191</v>
      </c>
    </row>
    <row r="271" s="13" customFormat="1">
      <c r="A271" s="13"/>
      <c r="B271" s="252"/>
      <c r="C271" s="253"/>
      <c r="D271" s="248" t="s">
        <v>201</v>
      </c>
      <c r="E271" s="254" t="s">
        <v>1</v>
      </c>
      <c r="F271" s="255" t="s">
        <v>361</v>
      </c>
      <c r="G271" s="253"/>
      <c r="H271" s="254" t="s">
        <v>1</v>
      </c>
      <c r="I271" s="256"/>
      <c r="J271" s="253"/>
      <c r="K271" s="253"/>
      <c r="L271" s="257"/>
      <c r="M271" s="258"/>
      <c r="N271" s="259"/>
      <c r="O271" s="259"/>
      <c r="P271" s="259"/>
      <c r="Q271" s="259"/>
      <c r="R271" s="259"/>
      <c r="S271" s="259"/>
      <c r="T271" s="26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1" t="s">
        <v>201</v>
      </c>
      <c r="AU271" s="261" t="s">
        <v>83</v>
      </c>
      <c r="AV271" s="13" t="s">
        <v>81</v>
      </c>
      <c r="AW271" s="13" t="s">
        <v>30</v>
      </c>
      <c r="AX271" s="13" t="s">
        <v>73</v>
      </c>
      <c r="AY271" s="261" t="s">
        <v>191</v>
      </c>
    </row>
    <row r="272" s="13" customFormat="1">
      <c r="A272" s="13"/>
      <c r="B272" s="252"/>
      <c r="C272" s="253"/>
      <c r="D272" s="248" t="s">
        <v>201</v>
      </c>
      <c r="E272" s="254" t="s">
        <v>1</v>
      </c>
      <c r="F272" s="255" t="s">
        <v>362</v>
      </c>
      <c r="G272" s="253"/>
      <c r="H272" s="254" t="s">
        <v>1</v>
      </c>
      <c r="I272" s="256"/>
      <c r="J272" s="253"/>
      <c r="K272" s="253"/>
      <c r="L272" s="257"/>
      <c r="M272" s="258"/>
      <c r="N272" s="259"/>
      <c r="O272" s="259"/>
      <c r="P272" s="259"/>
      <c r="Q272" s="259"/>
      <c r="R272" s="259"/>
      <c r="S272" s="259"/>
      <c r="T272" s="26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1" t="s">
        <v>201</v>
      </c>
      <c r="AU272" s="261" t="s">
        <v>83</v>
      </c>
      <c r="AV272" s="13" t="s">
        <v>81</v>
      </c>
      <c r="AW272" s="13" t="s">
        <v>30</v>
      </c>
      <c r="AX272" s="13" t="s">
        <v>73</v>
      </c>
      <c r="AY272" s="261" t="s">
        <v>191</v>
      </c>
    </row>
    <row r="273" s="14" customFormat="1">
      <c r="A273" s="14"/>
      <c r="B273" s="262"/>
      <c r="C273" s="263"/>
      <c r="D273" s="248" t="s">
        <v>201</v>
      </c>
      <c r="E273" s="264" t="s">
        <v>1</v>
      </c>
      <c r="F273" s="265" t="s">
        <v>363</v>
      </c>
      <c r="G273" s="263"/>
      <c r="H273" s="266">
        <v>9.5</v>
      </c>
      <c r="I273" s="267"/>
      <c r="J273" s="263"/>
      <c r="K273" s="263"/>
      <c r="L273" s="268"/>
      <c r="M273" s="269"/>
      <c r="N273" s="270"/>
      <c r="O273" s="270"/>
      <c r="P273" s="270"/>
      <c r="Q273" s="270"/>
      <c r="R273" s="270"/>
      <c r="S273" s="270"/>
      <c r="T273" s="27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72" t="s">
        <v>201</v>
      </c>
      <c r="AU273" s="272" t="s">
        <v>83</v>
      </c>
      <c r="AV273" s="14" t="s">
        <v>83</v>
      </c>
      <c r="AW273" s="14" t="s">
        <v>30</v>
      </c>
      <c r="AX273" s="14" t="s">
        <v>73</v>
      </c>
      <c r="AY273" s="272" t="s">
        <v>191</v>
      </c>
    </row>
    <row r="274" s="15" customFormat="1">
      <c r="A274" s="15"/>
      <c r="B274" s="273"/>
      <c r="C274" s="274"/>
      <c r="D274" s="248" t="s">
        <v>201</v>
      </c>
      <c r="E274" s="275" t="s">
        <v>1</v>
      </c>
      <c r="F274" s="276" t="s">
        <v>205</v>
      </c>
      <c r="G274" s="274"/>
      <c r="H274" s="277">
        <v>352.5</v>
      </c>
      <c r="I274" s="278"/>
      <c r="J274" s="274"/>
      <c r="K274" s="274"/>
      <c r="L274" s="279"/>
      <c r="M274" s="280"/>
      <c r="N274" s="281"/>
      <c r="O274" s="281"/>
      <c r="P274" s="281"/>
      <c r="Q274" s="281"/>
      <c r="R274" s="281"/>
      <c r="S274" s="281"/>
      <c r="T274" s="28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83" t="s">
        <v>201</v>
      </c>
      <c r="AU274" s="283" t="s">
        <v>83</v>
      </c>
      <c r="AV274" s="15" t="s">
        <v>198</v>
      </c>
      <c r="AW274" s="15" t="s">
        <v>30</v>
      </c>
      <c r="AX274" s="15" t="s">
        <v>81</v>
      </c>
      <c r="AY274" s="283" t="s">
        <v>191</v>
      </c>
    </row>
    <row r="275" s="12" customFormat="1" ht="22.8" customHeight="1">
      <c r="A275" s="12"/>
      <c r="B275" s="220"/>
      <c r="C275" s="221"/>
      <c r="D275" s="222" t="s">
        <v>72</v>
      </c>
      <c r="E275" s="234" t="s">
        <v>229</v>
      </c>
      <c r="F275" s="234" t="s">
        <v>364</v>
      </c>
      <c r="G275" s="221"/>
      <c r="H275" s="221"/>
      <c r="I275" s="224"/>
      <c r="J275" s="235">
        <f>BK275</f>
        <v>0</v>
      </c>
      <c r="K275" s="221"/>
      <c r="L275" s="226"/>
      <c r="M275" s="227"/>
      <c r="N275" s="228"/>
      <c r="O275" s="228"/>
      <c r="P275" s="229">
        <f>P276+P403</f>
        <v>0</v>
      </c>
      <c r="Q275" s="228"/>
      <c r="R275" s="229">
        <f>R276+R403</f>
        <v>1241.5725360000001</v>
      </c>
      <c r="S275" s="228"/>
      <c r="T275" s="230">
        <f>T276+T403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1" t="s">
        <v>81</v>
      </c>
      <c r="AT275" s="232" t="s">
        <v>72</v>
      </c>
      <c r="AU275" s="232" t="s">
        <v>81</v>
      </c>
      <c r="AY275" s="231" t="s">
        <v>191</v>
      </c>
      <c r="BK275" s="233">
        <f>BK276+BK403</f>
        <v>0</v>
      </c>
    </row>
    <row r="276" s="12" customFormat="1" ht="20.88" customHeight="1">
      <c r="A276" s="12"/>
      <c r="B276" s="220"/>
      <c r="C276" s="221"/>
      <c r="D276" s="222" t="s">
        <v>72</v>
      </c>
      <c r="E276" s="234" t="s">
        <v>365</v>
      </c>
      <c r="F276" s="234" t="s">
        <v>366</v>
      </c>
      <c r="G276" s="221"/>
      <c r="H276" s="221"/>
      <c r="I276" s="224"/>
      <c r="J276" s="235">
        <f>BK276</f>
        <v>0</v>
      </c>
      <c r="K276" s="221"/>
      <c r="L276" s="226"/>
      <c r="M276" s="227"/>
      <c r="N276" s="228"/>
      <c r="O276" s="228"/>
      <c r="P276" s="229">
        <f>SUM(P277:P402)</f>
        <v>0</v>
      </c>
      <c r="Q276" s="228"/>
      <c r="R276" s="229">
        <f>SUM(R277:R402)</f>
        <v>1239.2937420000001</v>
      </c>
      <c r="S276" s="228"/>
      <c r="T276" s="230">
        <f>SUM(T277:T402)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1" t="s">
        <v>81</v>
      </c>
      <c r="AT276" s="232" t="s">
        <v>72</v>
      </c>
      <c r="AU276" s="232" t="s">
        <v>83</v>
      </c>
      <c r="AY276" s="231" t="s">
        <v>191</v>
      </c>
      <c r="BK276" s="233">
        <f>SUM(BK277:BK402)</f>
        <v>0</v>
      </c>
    </row>
    <row r="277" s="2" customFormat="1" ht="16.5" customHeight="1">
      <c r="A277" s="39"/>
      <c r="B277" s="40"/>
      <c r="C277" s="236" t="s">
        <v>367</v>
      </c>
      <c r="D277" s="236" t="s">
        <v>194</v>
      </c>
      <c r="E277" s="237" t="s">
        <v>368</v>
      </c>
      <c r="F277" s="238" t="s">
        <v>369</v>
      </c>
      <c r="G277" s="239" t="s">
        <v>370</v>
      </c>
      <c r="H277" s="240">
        <v>254</v>
      </c>
      <c r="I277" s="241"/>
      <c r="J277" s="240">
        <f>ROUND(I277*H277,2)</f>
        <v>0</v>
      </c>
      <c r="K277" s="238" t="s">
        <v>1</v>
      </c>
      <c r="L277" s="45"/>
      <c r="M277" s="242" t="s">
        <v>1</v>
      </c>
      <c r="N277" s="243" t="s">
        <v>38</v>
      </c>
      <c r="O277" s="92"/>
      <c r="P277" s="244">
        <f>O277*H277</f>
        <v>0</v>
      </c>
      <c r="Q277" s="244">
        <v>0</v>
      </c>
      <c r="R277" s="244">
        <f>Q277*H277</f>
        <v>0</v>
      </c>
      <c r="S277" s="244">
        <v>0</v>
      </c>
      <c r="T277" s="245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6" t="s">
        <v>198</v>
      </c>
      <c r="AT277" s="246" t="s">
        <v>194</v>
      </c>
      <c r="AU277" s="246" t="s">
        <v>212</v>
      </c>
      <c r="AY277" s="18" t="s">
        <v>191</v>
      </c>
      <c r="BE277" s="247">
        <f>IF(N277="základní",J277,0)</f>
        <v>0</v>
      </c>
      <c r="BF277" s="247">
        <f>IF(N277="snížená",J277,0)</f>
        <v>0</v>
      </c>
      <c r="BG277" s="247">
        <f>IF(N277="zákl. přenesená",J277,0)</f>
        <v>0</v>
      </c>
      <c r="BH277" s="247">
        <f>IF(N277="sníž. přenesená",J277,0)</f>
        <v>0</v>
      </c>
      <c r="BI277" s="247">
        <f>IF(N277="nulová",J277,0)</f>
        <v>0</v>
      </c>
      <c r="BJ277" s="18" t="s">
        <v>81</v>
      </c>
      <c r="BK277" s="247">
        <f>ROUND(I277*H277,2)</f>
        <v>0</v>
      </c>
      <c r="BL277" s="18" t="s">
        <v>198</v>
      </c>
      <c r="BM277" s="246" t="s">
        <v>371</v>
      </c>
    </row>
    <row r="278" s="2" customFormat="1">
      <c r="A278" s="39"/>
      <c r="B278" s="40"/>
      <c r="C278" s="41"/>
      <c r="D278" s="248" t="s">
        <v>200</v>
      </c>
      <c r="E278" s="41"/>
      <c r="F278" s="249" t="s">
        <v>369</v>
      </c>
      <c r="G278" s="41"/>
      <c r="H278" s="41"/>
      <c r="I278" s="145"/>
      <c r="J278" s="41"/>
      <c r="K278" s="41"/>
      <c r="L278" s="45"/>
      <c r="M278" s="250"/>
      <c r="N278" s="251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200</v>
      </c>
      <c r="AU278" s="18" t="s">
        <v>212</v>
      </c>
    </row>
    <row r="279" s="13" customFormat="1">
      <c r="A279" s="13"/>
      <c r="B279" s="252"/>
      <c r="C279" s="253"/>
      <c r="D279" s="248" t="s">
        <v>201</v>
      </c>
      <c r="E279" s="254" t="s">
        <v>1</v>
      </c>
      <c r="F279" s="255" t="s">
        <v>372</v>
      </c>
      <c r="G279" s="253"/>
      <c r="H279" s="254" t="s">
        <v>1</v>
      </c>
      <c r="I279" s="256"/>
      <c r="J279" s="253"/>
      <c r="K279" s="253"/>
      <c r="L279" s="257"/>
      <c r="M279" s="258"/>
      <c r="N279" s="259"/>
      <c r="O279" s="259"/>
      <c r="P279" s="259"/>
      <c r="Q279" s="259"/>
      <c r="R279" s="259"/>
      <c r="S279" s="259"/>
      <c r="T279" s="26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1" t="s">
        <v>201</v>
      </c>
      <c r="AU279" s="261" t="s">
        <v>212</v>
      </c>
      <c r="AV279" s="13" t="s">
        <v>81</v>
      </c>
      <c r="AW279" s="13" t="s">
        <v>30</v>
      </c>
      <c r="AX279" s="13" t="s">
        <v>73</v>
      </c>
      <c r="AY279" s="261" t="s">
        <v>191</v>
      </c>
    </row>
    <row r="280" s="14" customFormat="1">
      <c r="A280" s="14"/>
      <c r="B280" s="262"/>
      <c r="C280" s="263"/>
      <c r="D280" s="248" t="s">
        <v>201</v>
      </c>
      <c r="E280" s="264" t="s">
        <v>1</v>
      </c>
      <c r="F280" s="265" t="s">
        <v>373</v>
      </c>
      <c r="G280" s="263"/>
      <c r="H280" s="266">
        <v>34</v>
      </c>
      <c r="I280" s="267"/>
      <c r="J280" s="263"/>
      <c r="K280" s="263"/>
      <c r="L280" s="268"/>
      <c r="M280" s="269"/>
      <c r="N280" s="270"/>
      <c r="O280" s="270"/>
      <c r="P280" s="270"/>
      <c r="Q280" s="270"/>
      <c r="R280" s="270"/>
      <c r="S280" s="270"/>
      <c r="T280" s="27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72" t="s">
        <v>201</v>
      </c>
      <c r="AU280" s="272" t="s">
        <v>212</v>
      </c>
      <c r="AV280" s="14" t="s">
        <v>83</v>
      </c>
      <c r="AW280" s="14" t="s">
        <v>30</v>
      </c>
      <c r="AX280" s="14" t="s">
        <v>73</v>
      </c>
      <c r="AY280" s="272" t="s">
        <v>191</v>
      </c>
    </row>
    <row r="281" s="13" customFormat="1">
      <c r="A281" s="13"/>
      <c r="B281" s="252"/>
      <c r="C281" s="253"/>
      <c r="D281" s="248" t="s">
        <v>201</v>
      </c>
      <c r="E281" s="254" t="s">
        <v>1</v>
      </c>
      <c r="F281" s="255" t="s">
        <v>374</v>
      </c>
      <c r="G281" s="253"/>
      <c r="H281" s="254" t="s">
        <v>1</v>
      </c>
      <c r="I281" s="256"/>
      <c r="J281" s="253"/>
      <c r="K281" s="253"/>
      <c r="L281" s="257"/>
      <c r="M281" s="258"/>
      <c r="N281" s="259"/>
      <c r="O281" s="259"/>
      <c r="P281" s="259"/>
      <c r="Q281" s="259"/>
      <c r="R281" s="259"/>
      <c r="S281" s="259"/>
      <c r="T281" s="26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1" t="s">
        <v>201</v>
      </c>
      <c r="AU281" s="261" t="s">
        <v>212</v>
      </c>
      <c r="AV281" s="13" t="s">
        <v>81</v>
      </c>
      <c r="AW281" s="13" t="s">
        <v>30</v>
      </c>
      <c r="AX281" s="13" t="s">
        <v>73</v>
      </c>
      <c r="AY281" s="261" t="s">
        <v>191</v>
      </c>
    </row>
    <row r="282" s="14" customFormat="1">
      <c r="A282" s="14"/>
      <c r="B282" s="262"/>
      <c r="C282" s="263"/>
      <c r="D282" s="248" t="s">
        <v>201</v>
      </c>
      <c r="E282" s="264" t="s">
        <v>1</v>
      </c>
      <c r="F282" s="265" t="s">
        <v>375</v>
      </c>
      <c r="G282" s="263"/>
      <c r="H282" s="266">
        <v>220</v>
      </c>
      <c r="I282" s="267"/>
      <c r="J282" s="263"/>
      <c r="K282" s="263"/>
      <c r="L282" s="268"/>
      <c r="M282" s="269"/>
      <c r="N282" s="270"/>
      <c r="O282" s="270"/>
      <c r="P282" s="270"/>
      <c r="Q282" s="270"/>
      <c r="R282" s="270"/>
      <c r="S282" s="270"/>
      <c r="T282" s="27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2" t="s">
        <v>201</v>
      </c>
      <c r="AU282" s="272" t="s">
        <v>212</v>
      </c>
      <c r="AV282" s="14" t="s">
        <v>83</v>
      </c>
      <c r="AW282" s="14" t="s">
        <v>30</v>
      </c>
      <c r="AX282" s="14" t="s">
        <v>73</v>
      </c>
      <c r="AY282" s="272" t="s">
        <v>191</v>
      </c>
    </row>
    <row r="283" s="15" customFormat="1">
      <c r="A283" s="15"/>
      <c r="B283" s="273"/>
      <c r="C283" s="274"/>
      <c r="D283" s="248" t="s">
        <v>201</v>
      </c>
      <c r="E283" s="275" t="s">
        <v>1</v>
      </c>
      <c r="F283" s="276" t="s">
        <v>205</v>
      </c>
      <c r="G283" s="274"/>
      <c r="H283" s="277">
        <v>254</v>
      </c>
      <c r="I283" s="278"/>
      <c r="J283" s="274"/>
      <c r="K283" s="274"/>
      <c r="L283" s="279"/>
      <c r="M283" s="280"/>
      <c r="N283" s="281"/>
      <c r="O283" s="281"/>
      <c r="P283" s="281"/>
      <c r="Q283" s="281"/>
      <c r="R283" s="281"/>
      <c r="S283" s="281"/>
      <c r="T283" s="282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3" t="s">
        <v>201</v>
      </c>
      <c r="AU283" s="283" t="s">
        <v>212</v>
      </c>
      <c r="AV283" s="15" t="s">
        <v>198</v>
      </c>
      <c r="AW283" s="15" t="s">
        <v>30</v>
      </c>
      <c r="AX283" s="15" t="s">
        <v>81</v>
      </c>
      <c r="AY283" s="283" t="s">
        <v>191</v>
      </c>
    </row>
    <row r="284" s="2" customFormat="1" ht="21.75" customHeight="1">
      <c r="A284" s="39"/>
      <c r="B284" s="40"/>
      <c r="C284" s="236" t="s">
        <v>376</v>
      </c>
      <c r="D284" s="236" t="s">
        <v>194</v>
      </c>
      <c r="E284" s="237" t="s">
        <v>377</v>
      </c>
      <c r="F284" s="238" t="s">
        <v>378</v>
      </c>
      <c r="G284" s="239" t="s">
        <v>314</v>
      </c>
      <c r="H284" s="240">
        <v>662</v>
      </c>
      <c r="I284" s="241"/>
      <c r="J284" s="240">
        <f>ROUND(I284*H284,2)</f>
        <v>0</v>
      </c>
      <c r="K284" s="238" t="s">
        <v>275</v>
      </c>
      <c r="L284" s="45"/>
      <c r="M284" s="242" t="s">
        <v>1</v>
      </c>
      <c r="N284" s="243" t="s">
        <v>38</v>
      </c>
      <c r="O284" s="92"/>
      <c r="P284" s="244">
        <f>O284*H284</f>
        <v>0</v>
      </c>
      <c r="Q284" s="244">
        <v>0.0094400000000000005</v>
      </c>
      <c r="R284" s="244">
        <f>Q284*H284</f>
        <v>6.2492800000000006</v>
      </c>
      <c r="S284" s="244">
        <v>0</v>
      </c>
      <c r="T284" s="24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6" t="s">
        <v>198</v>
      </c>
      <c r="AT284" s="246" t="s">
        <v>194</v>
      </c>
      <c r="AU284" s="246" t="s">
        <v>212</v>
      </c>
      <c r="AY284" s="18" t="s">
        <v>191</v>
      </c>
      <c r="BE284" s="247">
        <f>IF(N284="základní",J284,0)</f>
        <v>0</v>
      </c>
      <c r="BF284" s="247">
        <f>IF(N284="snížená",J284,0)</f>
        <v>0</v>
      </c>
      <c r="BG284" s="247">
        <f>IF(N284="zákl. přenesená",J284,0)</f>
        <v>0</v>
      </c>
      <c r="BH284" s="247">
        <f>IF(N284="sníž. přenesená",J284,0)</f>
        <v>0</v>
      </c>
      <c r="BI284" s="247">
        <f>IF(N284="nulová",J284,0)</f>
        <v>0</v>
      </c>
      <c r="BJ284" s="18" t="s">
        <v>81</v>
      </c>
      <c r="BK284" s="247">
        <f>ROUND(I284*H284,2)</f>
        <v>0</v>
      </c>
      <c r="BL284" s="18" t="s">
        <v>198</v>
      </c>
      <c r="BM284" s="246" t="s">
        <v>379</v>
      </c>
    </row>
    <row r="285" s="2" customFormat="1">
      <c r="A285" s="39"/>
      <c r="B285" s="40"/>
      <c r="C285" s="41"/>
      <c r="D285" s="248" t="s">
        <v>200</v>
      </c>
      <c r="E285" s="41"/>
      <c r="F285" s="249" t="s">
        <v>380</v>
      </c>
      <c r="G285" s="41"/>
      <c r="H285" s="41"/>
      <c r="I285" s="145"/>
      <c r="J285" s="41"/>
      <c r="K285" s="41"/>
      <c r="L285" s="45"/>
      <c r="M285" s="250"/>
      <c r="N285" s="251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200</v>
      </c>
      <c r="AU285" s="18" t="s">
        <v>212</v>
      </c>
    </row>
    <row r="286" s="13" customFormat="1">
      <c r="A286" s="13"/>
      <c r="B286" s="252"/>
      <c r="C286" s="253"/>
      <c r="D286" s="248" t="s">
        <v>201</v>
      </c>
      <c r="E286" s="254" t="s">
        <v>1</v>
      </c>
      <c r="F286" s="255" t="s">
        <v>381</v>
      </c>
      <c r="G286" s="253"/>
      <c r="H286" s="254" t="s">
        <v>1</v>
      </c>
      <c r="I286" s="256"/>
      <c r="J286" s="253"/>
      <c r="K286" s="253"/>
      <c r="L286" s="257"/>
      <c r="M286" s="258"/>
      <c r="N286" s="259"/>
      <c r="O286" s="259"/>
      <c r="P286" s="259"/>
      <c r="Q286" s="259"/>
      <c r="R286" s="259"/>
      <c r="S286" s="259"/>
      <c r="T286" s="26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1" t="s">
        <v>201</v>
      </c>
      <c r="AU286" s="261" t="s">
        <v>212</v>
      </c>
      <c r="AV286" s="13" t="s">
        <v>81</v>
      </c>
      <c r="AW286" s="13" t="s">
        <v>30</v>
      </c>
      <c r="AX286" s="13" t="s">
        <v>73</v>
      </c>
      <c r="AY286" s="261" t="s">
        <v>191</v>
      </c>
    </row>
    <row r="287" s="13" customFormat="1">
      <c r="A287" s="13"/>
      <c r="B287" s="252"/>
      <c r="C287" s="253"/>
      <c r="D287" s="248" t="s">
        <v>201</v>
      </c>
      <c r="E287" s="254" t="s">
        <v>1</v>
      </c>
      <c r="F287" s="255" t="s">
        <v>382</v>
      </c>
      <c r="G287" s="253"/>
      <c r="H287" s="254" t="s">
        <v>1</v>
      </c>
      <c r="I287" s="256"/>
      <c r="J287" s="253"/>
      <c r="K287" s="253"/>
      <c r="L287" s="257"/>
      <c r="M287" s="258"/>
      <c r="N287" s="259"/>
      <c r="O287" s="259"/>
      <c r="P287" s="259"/>
      <c r="Q287" s="259"/>
      <c r="R287" s="259"/>
      <c r="S287" s="259"/>
      <c r="T287" s="26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1" t="s">
        <v>201</v>
      </c>
      <c r="AU287" s="261" t="s">
        <v>212</v>
      </c>
      <c r="AV287" s="13" t="s">
        <v>81</v>
      </c>
      <c r="AW287" s="13" t="s">
        <v>30</v>
      </c>
      <c r="AX287" s="13" t="s">
        <v>73</v>
      </c>
      <c r="AY287" s="261" t="s">
        <v>191</v>
      </c>
    </row>
    <row r="288" s="13" customFormat="1">
      <c r="A288" s="13"/>
      <c r="B288" s="252"/>
      <c r="C288" s="253"/>
      <c r="D288" s="248" t="s">
        <v>201</v>
      </c>
      <c r="E288" s="254" t="s">
        <v>1</v>
      </c>
      <c r="F288" s="255" t="s">
        <v>383</v>
      </c>
      <c r="G288" s="253"/>
      <c r="H288" s="254" t="s">
        <v>1</v>
      </c>
      <c r="I288" s="256"/>
      <c r="J288" s="253"/>
      <c r="K288" s="253"/>
      <c r="L288" s="257"/>
      <c r="M288" s="258"/>
      <c r="N288" s="259"/>
      <c r="O288" s="259"/>
      <c r="P288" s="259"/>
      <c r="Q288" s="259"/>
      <c r="R288" s="259"/>
      <c r="S288" s="259"/>
      <c r="T288" s="26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1" t="s">
        <v>201</v>
      </c>
      <c r="AU288" s="261" t="s">
        <v>212</v>
      </c>
      <c r="AV288" s="13" t="s">
        <v>81</v>
      </c>
      <c r="AW288" s="13" t="s">
        <v>30</v>
      </c>
      <c r="AX288" s="13" t="s">
        <v>73</v>
      </c>
      <c r="AY288" s="261" t="s">
        <v>191</v>
      </c>
    </row>
    <row r="289" s="13" customFormat="1">
      <c r="A289" s="13"/>
      <c r="B289" s="252"/>
      <c r="C289" s="253"/>
      <c r="D289" s="248" t="s">
        <v>201</v>
      </c>
      <c r="E289" s="254" t="s">
        <v>1</v>
      </c>
      <c r="F289" s="255" t="s">
        <v>384</v>
      </c>
      <c r="G289" s="253"/>
      <c r="H289" s="254" t="s">
        <v>1</v>
      </c>
      <c r="I289" s="256"/>
      <c r="J289" s="253"/>
      <c r="K289" s="253"/>
      <c r="L289" s="257"/>
      <c r="M289" s="258"/>
      <c r="N289" s="259"/>
      <c r="O289" s="259"/>
      <c r="P289" s="259"/>
      <c r="Q289" s="259"/>
      <c r="R289" s="259"/>
      <c r="S289" s="259"/>
      <c r="T289" s="26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1" t="s">
        <v>201</v>
      </c>
      <c r="AU289" s="261" t="s">
        <v>212</v>
      </c>
      <c r="AV289" s="13" t="s">
        <v>81</v>
      </c>
      <c r="AW289" s="13" t="s">
        <v>30</v>
      </c>
      <c r="AX289" s="13" t="s">
        <v>73</v>
      </c>
      <c r="AY289" s="261" t="s">
        <v>191</v>
      </c>
    </row>
    <row r="290" s="13" customFormat="1">
      <c r="A290" s="13"/>
      <c r="B290" s="252"/>
      <c r="C290" s="253"/>
      <c r="D290" s="248" t="s">
        <v>201</v>
      </c>
      <c r="E290" s="254" t="s">
        <v>1</v>
      </c>
      <c r="F290" s="255" t="s">
        <v>385</v>
      </c>
      <c r="G290" s="253"/>
      <c r="H290" s="254" t="s">
        <v>1</v>
      </c>
      <c r="I290" s="256"/>
      <c r="J290" s="253"/>
      <c r="K290" s="253"/>
      <c r="L290" s="257"/>
      <c r="M290" s="258"/>
      <c r="N290" s="259"/>
      <c r="O290" s="259"/>
      <c r="P290" s="259"/>
      <c r="Q290" s="259"/>
      <c r="R290" s="259"/>
      <c r="S290" s="259"/>
      <c r="T290" s="26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1" t="s">
        <v>201</v>
      </c>
      <c r="AU290" s="261" t="s">
        <v>212</v>
      </c>
      <c r="AV290" s="13" t="s">
        <v>81</v>
      </c>
      <c r="AW290" s="13" t="s">
        <v>30</v>
      </c>
      <c r="AX290" s="13" t="s">
        <v>73</v>
      </c>
      <c r="AY290" s="261" t="s">
        <v>191</v>
      </c>
    </row>
    <row r="291" s="14" customFormat="1">
      <c r="A291" s="14"/>
      <c r="B291" s="262"/>
      <c r="C291" s="263"/>
      <c r="D291" s="248" t="s">
        <v>201</v>
      </c>
      <c r="E291" s="264" t="s">
        <v>1</v>
      </c>
      <c r="F291" s="265" t="s">
        <v>386</v>
      </c>
      <c r="G291" s="263"/>
      <c r="H291" s="266">
        <v>662</v>
      </c>
      <c r="I291" s="267"/>
      <c r="J291" s="263"/>
      <c r="K291" s="263"/>
      <c r="L291" s="268"/>
      <c r="M291" s="269"/>
      <c r="N291" s="270"/>
      <c r="O291" s="270"/>
      <c r="P291" s="270"/>
      <c r="Q291" s="270"/>
      <c r="R291" s="270"/>
      <c r="S291" s="270"/>
      <c r="T291" s="27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2" t="s">
        <v>201</v>
      </c>
      <c r="AU291" s="272" t="s">
        <v>212</v>
      </c>
      <c r="AV291" s="14" t="s">
        <v>83</v>
      </c>
      <c r="AW291" s="14" t="s">
        <v>30</v>
      </c>
      <c r="AX291" s="14" t="s">
        <v>73</v>
      </c>
      <c r="AY291" s="272" t="s">
        <v>191</v>
      </c>
    </row>
    <row r="292" s="15" customFormat="1">
      <c r="A292" s="15"/>
      <c r="B292" s="273"/>
      <c r="C292" s="274"/>
      <c r="D292" s="248" t="s">
        <v>201</v>
      </c>
      <c r="E292" s="275" t="s">
        <v>1</v>
      </c>
      <c r="F292" s="276" t="s">
        <v>205</v>
      </c>
      <c r="G292" s="274"/>
      <c r="H292" s="277">
        <v>662</v>
      </c>
      <c r="I292" s="278"/>
      <c r="J292" s="274"/>
      <c r="K292" s="274"/>
      <c r="L292" s="279"/>
      <c r="M292" s="280"/>
      <c r="N292" s="281"/>
      <c r="O292" s="281"/>
      <c r="P292" s="281"/>
      <c r="Q292" s="281"/>
      <c r="R292" s="281"/>
      <c r="S292" s="281"/>
      <c r="T292" s="282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3" t="s">
        <v>201</v>
      </c>
      <c r="AU292" s="283" t="s">
        <v>212</v>
      </c>
      <c r="AV292" s="15" t="s">
        <v>198</v>
      </c>
      <c r="AW292" s="15" t="s">
        <v>30</v>
      </c>
      <c r="AX292" s="15" t="s">
        <v>81</v>
      </c>
      <c r="AY292" s="283" t="s">
        <v>191</v>
      </c>
    </row>
    <row r="293" s="2" customFormat="1" ht="21.75" customHeight="1">
      <c r="A293" s="39"/>
      <c r="B293" s="40"/>
      <c r="C293" s="236" t="s">
        <v>387</v>
      </c>
      <c r="D293" s="236" t="s">
        <v>194</v>
      </c>
      <c r="E293" s="237" t="s">
        <v>388</v>
      </c>
      <c r="F293" s="238" t="s">
        <v>389</v>
      </c>
      <c r="G293" s="239" t="s">
        <v>314</v>
      </c>
      <c r="H293" s="240">
        <v>24</v>
      </c>
      <c r="I293" s="241"/>
      <c r="J293" s="240">
        <f>ROUND(I293*H293,2)</f>
        <v>0</v>
      </c>
      <c r="K293" s="238" t="s">
        <v>1</v>
      </c>
      <c r="L293" s="45"/>
      <c r="M293" s="242" t="s">
        <v>1</v>
      </c>
      <c r="N293" s="243" t="s">
        <v>38</v>
      </c>
      <c r="O293" s="92"/>
      <c r="P293" s="244">
        <f>O293*H293</f>
        <v>0</v>
      </c>
      <c r="Q293" s="244">
        <v>0.01585</v>
      </c>
      <c r="R293" s="244">
        <f>Q293*H293</f>
        <v>0.38039999999999996</v>
      </c>
      <c r="S293" s="244">
        <v>0</v>
      </c>
      <c r="T293" s="24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6" t="s">
        <v>198</v>
      </c>
      <c r="AT293" s="246" t="s">
        <v>194</v>
      </c>
      <c r="AU293" s="246" t="s">
        <v>212</v>
      </c>
      <c r="AY293" s="18" t="s">
        <v>191</v>
      </c>
      <c r="BE293" s="247">
        <f>IF(N293="základní",J293,0)</f>
        <v>0</v>
      </c>
      <c r="BF293" s="247">
        <f>IF(N293="snížená",J293,0)</f>
        <v>0</v>
      </c>
      <c r="BG293" s="247">
        <f>IF(N293="zákl. přenesená",J293,0)</f>
        <v>0</v>
      </c>
      <c r="BH293" s="247">
        <f>IF(N293="sníž. přenesená",J293,0)</f>
        <v>0</v>
      </c>
      <c r="BI293" s="247">
        <f>IF(N293="nulová",J293,0)</f>
        <v>0</v>
      </c>
      <c r="BJ293" s="18" t="s">
        <v>81</v>
      </c>
      <c r="BK293" s="247">
        <f>ROUND(I293*H293,2)</f>
        <v>0</v>
      </c>
      <c r="BL293" s="18" t="s">
        <v>198</v>
      </c>
      <c r="BM293" s="246" t="s">
        <v>390</v>
      </c>
    </row>
    <row r="294" s="2" customFormat="1">
      <c r="A294" s="39"/>
      <c r="B294" s="40"/>
      <c r="C294" s="41"/>
      <c r="D294" s="248" t="s">
        <v>200</v>
      </c>
      <c r="E294" s="41"/>
      <c r="F294" s="249" t="s">
        <v>391</v>
      </c>
      <c r="G294" s="41"/>
      <c r="H294" s="41"/>
      <c r="I294" s="145"/>
      <c r="J294" s="41"/>
      <c r="K294" s="41"/>
      <c r="L294" s="45"/>
      <c r="M294" s="250"/>
      <c r="N294" s="251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200</v>
      </c>
      <c r="AU294" s="18" t="s">
        <v>212</v>
      </c>
    </row>
    <row r="295" s="13" customFormat="1">
      <c r="A295" s="13"/>
      <c r="B295" s="252"/>
      <c r="C295" s="253"/>
      <c r="D295" s="248" t="s">
        <v>201</v>
      </c>
      <c r="E295" s="254" t="s">
        <v>1</v>
      </c>
      <c r="F295" s="255" t="s">
        <v>392</v>
      </c>
      <c r="G295" s="253"/>
      <c r="H295" s="254" t="s">
        <v>1</v>
      </c>
      <c r="I295" s="256"/>
      <c r="J295" s="253"/>
      <c r="K295" s="253"/>
      <c r="L295" s="257"/>
      <c r="M295" s="258"/>
      <c r="N295" s="259"/>
      <c r="O295" s="259"/>
      <c r="P295" s="259"/>
      <c r="Q295" s="259"/>
      <c r="R295" s="259"/>
      <c r="S295" s="259"/>
      <c r="T295" s="26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1" t="s">
        <v>201</v>
      </c>
      <c r="AU295" s="261" t="s">
        <v>212</v>
      </c>
      <c r="AV295" s="13" t="s">
        <v>81</v>
      </c>
      <c r="AW295" s="13" t="s">
        <v>30</v>
      </c>
      <c r="AX295" s="13" t="s">
        <v>73</v>
      </c>
      <c r="AY295" s="261" t="s">
        <v>191</v>
      </c>
    </row>
    <row r="296" s="13" customFormat="1">
      <c r="A296" s="13"/>
      <c r="B296" s="252"/>
      <c r="C296" s="253"/>
      <c r="D296" s="248" t="s">
        <v>201</v>
      </c>
      <c r="E296" s="254" t="s">
        <v>1</v>
      </c>
      <c r="F296" s="255" t="s">
        <v>393</v>
      </c>
      <c r="G296" s="253"/>
      <c r="H296" s="254" t="s">
        <v>1</v>
      </c>
      <c r="I296" s="256"/>
      <c r="J296" s="253"/>
      <c r="K296" s="253"/>
      <c r="L296" s="257"/>
      <c r="M296" s="258"/>
      <c r="N296" s="259"/>
      <c r="O296" s="259"/>
      <c r="P296" s="259"/>
      <c r="Q296" s="259"/>
      <c r="R296" s="259"/>
      <c r="S296" s="259"/>
      <c r="T296" s="26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1" t="s">
        <v>201</v>
      </c>
      <c r="AU296" s="261" t="s">
        <v>212</v>
      </c>
      <c r="AV296" s="13" t="s">
        <v>81</v>
      </c>
      <c r="AW296" s="13" t="s">
        <v>30</v>
      </c>
      <c r="AX296" s="13" t="s">
        <v>73</v>
      </c>
      <c r="AY296" s="261" t="s">
        <v>191</v>
      </c>
    </row>
    <row r="297" s="14" customFormat="1">
      <c r="A297" s="14"/>
      <c r="B297" s="262"/>
      <c r="C297" s="263"/>
      <c r="D297" s="248" t="s">
        <v>201</v>
      </c>
      <c r="E297" s="264" t="s">
        <v>1</v>
      </c>
      <c r="F297" s="265" t="s">
        <v>394</v>
      </c>
      <c r="G297" s="263"/>
      <c r="H297" s="266">
        <v>24</v>
      </c>
      <c r="I297" s="267"/>
      <c r="J297" s="263"/>
      <c r="K297" s="263"/>
      <c r="L297" s="268"/>
      <c r="M297" s="269"/>
      <c r="N297" s="270"/>
      <c r="O297" s="270"/>
      <c r="P297" s="270"/>
      <c r="Q297" s="270"/>
      <c r="R297" s="270"/>
      <c r="S297" s="270"/>
      <c r="T297" s="27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2" t="s">
        <v>201</v>
      </c>
      <c r="AU297" s="272" t="s">
        <v>212</v>
      </c>
      <c r="AV297" s="14" t="s">
        <v>83</v>
      </c>
      <c r="AW297" s="14" t="s">
        <v>30</v>
      </c>
      <c r="AX297" s="14" t="s">
        <v>73</v>
      </c>
      <c r="AY297" s="272" t="s">
        <v>191</v>
      </c>
    </row>
    <row r="298" s="15" customFormat="1">
      <c r="A298" s="15"/>
      <c r="B298" s="273"/>
      <c r="C298" s="274"/>
      <c r="D298" s="248" t="s">
        <v>201</v>
      </c>
      <c r="E298" s="275" t="s">
        <v>1</v>
      </c>
      <c r="F298" s="276" t="s">
        <v>205</v>
      </c>
      <c r="G298" s="274"/>
      <c r="H298" s="277">
        <v>24</v>
      </c>
      <c r="I298" s="278"/>
      <c r="J298" s="274"/>
      <c r="K298" s="274"/>
      <c r="L298" s="279"/>
      <c r="M298" s="280"/>
      <c r="N298" s="281"/>
      <c r="O298" s="281"/>
      <c r="P298" s="281"/>
      <c r="Q298" s="281"/>
      <c r="R298" s="281"/>
      <c r="S298" s="281"/>
      <c r="T298" s="28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83" t="s">
        <v>201</v>
      </c>
      <c r="AU298" s="283" t="s">
        <v>212</v>
      </c>
      <c r="AV298" s="15" t="s">
        <v>198</v>
      </c>
      <c r="AW298" s="15" t="s">
        <v>30</v>
      </c>
      <c r="AX298" s="15" t="s">
        <v>81</v>
      </c>
      <c r="AY298" s="283" t="s">
        <v>191</v>
      </c>
    </row>
    <row r="299" s="2" customFormat="1" ht="21.75" customHeight="1">
      <c r="A299" s="39"/>
      <c r="B299" s="40"/>
      <c r="C299" s="285" t="s">
        <v>395</v>
      </c>
      <c r="D299" s="285" t="s">
        <v>341</v>
      </c>
      <c r="E299" s="286" t="s">
        <v>396</v>
      </c>
      <c r="F299" s="287" t="s">
        <v>397</v>
      </c>
      <c r="G299" s="288" t="s">
        <v>349</v>
      </c>
      <c r="H299" s="289">
        <v>83.180000000000007</v>
      </c>
      <c r="I299" s="290"/>
      <c r="J299" s="289">
        <f>ROUND(I299*H299,2)</f>
        <v>0</v>
      </c>
      <c r="K299" s="287" t="s">
        <v>1</v>
      </c>
      <c r="L299" s="291"/>
      <c r="M299" s="292" t="s">
        <v>1</v>
      </c>
      <c r="N299" s="293" t="s">
        <v>38</v>
      </c>
      <c r="O299" s="92"/>
      <c r="P299" s="244">
        <f>O299*H299</f>
        <v>0</v>
      </c>
      <c r="Q299" s="244">
        <v>1</v>
      </c>
      <c r="R299" s="244">
        <f>Q299*H299</f>
        <v>83.180000000000007</v>
      </c>
      <c r="S299" s="244">
        <v>0</v>
      </c>
      <c r="T299" s="245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6" t="s">
        <v>255</v>
      </c>
      <c r="AT299" s="246" t="s">
        <v>341</v>
      </c>
      <c r="AU299" s="246" t="s">
        <v>212</v>
      </c>
      <c r="AY299" s="18" t="s">
        <v>191</v>
      </c>
      <c r="BE299" s="247">
        <f>IF(N299="základní",J299,0)</f>
        <v>0</v>
      </c>
      <c r="BF299" s="247">
        <f>IF(N299="snížená",J299,0)</f>
        <v>0</v>
      </c>
      <c r="BG299" s="247">
        <f>IF(N299="zákl. přenesená",J299,0)</f>
        <v>0</v>
      </c>
      <c r="BH299" s="247">
        <f>IF(N299="sníž. přenesená",J299,0)</f>
        <v>0</v>
      </c>
      <c r="BI299" s="247">
        <f>IF(N299="nulová",J299,0)</f>
        <v>0</v>
      </c>
      <c r="BJ299" s="18" t="s">
        <v>81</v>
      </c>
      <c r="BK299" s="247">
        <f>ROUND(I299*H299,2)</f>
        <v>0</v>
      </c>
      <c r="BL299" s="18" t="s">
        <v>198</v>
      </c>
      <c r="BM299" s="246" t="s">
        <v>398</v>
      </c>
    </row>
    <row r="300" s="2" customFormat="1">
      <c r="A300" s="39"/>
      <c r="B300" s="40"/>
      <c r="C300" s="41"/>
      <c r="D300" s="248" t="s">
        <v>200</v>
      </c>
      <c r="E300" s="41"/>
      <c r="F300" s="249" t="s">
        <v>399</v>
      </c>
      <c r="G300" s="41"/>
      <c r="H300" s="41"/>
      <c r="I300" s="145"/>
      <c r="J300" s="41"/>
      <c r="K300" s="41"/>
      <c r="L300" s="45"/>
      <c r="M300" s="250"/>
      <c r="N300" s="251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200</v>
      </c>
      <c r="AU300" s="18" t="s">
        <v>212</v>
      </c>
    </row>
    <row r="301" s="13" customFormat="1">
      <c r="A301" s="13"/>
      <c r="B301" s="252"/>
      <c r="C301" s="253"/>
      <c r="D301" s="248" t="s">
        <v>201</v>
      </c>
      <c r="E301" s="254" t="s">
        <v>1</v>
      </c>
      <c r="F301" s="255" t="s">
        <v>400</v>
      </c>
      <c r="G301" s="253"/>
      <c r="H301" s="254" t="s">
        <v>1</v>
      </c>
      <c r="I301" s="256"/>
      <c r="J301" s="253"/>
      <c r="K301" s="253"/>
      <c r="L301" s="257"/>
      <c r="M301" s="258"/>
      <c r="N301" s="259"/>
      <c r="O301" s="259"/>
      <c r="P301" s="259"/>
      <c r="Q301" s="259"/>
      <c r="R301" s="259"/>
      <c r="S301" s="259"/>
      <c r="T301" s="26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1" t="s">
        <v>201</v>
      </c>
      <c r="AU301" s="261" t="s">
        <v>212</v>
      </c>
      <c r="AV301" s="13" t="s">
        <v>81</v>
      </c>
      <c r="AW301" s="13" t="s">
        <v>30</v>
      </c>
      <c r="AX301" s="13" t="s">
        <v>73</v>
      </c>
      <c r="AY301" s="261" t="s">
        <v>191</v>
      </c>
    </row>
    <row r="302" s="13" customFormat="1">
      <c r="A302" s="13"/>
      <c r="B302" s="252"/>
      <c r="C302" s="253"/>
      <c r="D302" s="248" t="s">
        <v>201</v>
      </c>
      <c r="E302" s="254" t="s">
        <v>1</v>
      </c>
      <c r="F302" s="255" t="s">
        <v>401</v>
      </c>
      <c r="G302" s="253"/>
      <c r="H302" s="254" t="s">
        <v>1</v>
      </c>
      <c r="I302" s="256"/>
      <c r="J302" s="253"/>
      <c r="K302" s="253"/>
      <c r="L302" s="257"/>
      <c r="M302" s="258"/>
      <c r="N302" s="259"/>
      <c r="O302" s="259"/>
      <c r="P302" s="259"/>
      <c r="Q302" s="259"/>
      <c r="R302" s="259"/>
      <c r="S302" s="259"/>
      <c r="T302" s="26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1" t="s">
        <v>201</v>
      </c>
      <c r="AU302" s="261" t="s">
        <v>212</v>
      </c>
      <c r="AV302" s="13" t="s">
        <v>81</v>
      </c>
      <c r="AW302" s="13" t="s">
        <v>30</v>
      </c>
      <c r="AX302" s="13" t="s">
        <v>73</v>
      </c>
      <c r="AY302" s="261" t="s">
        <v>191</v>
      </c>
    </row>
    <row r="303" s="13" customFormat="1">
      <c r="A303" s="13"/>
      <c r="B303" s="252"/>
      <c r="C303" s="253"/>
      <c r="D303" s="248" t="s">
        <v>201</v>
      </c>
      <c r="E303" s="254" t="s">
        <v>1</v>
      </c>
      <c r="F303" s="255" t="s">
        <v>402</v>
      </c>
      <c r="G303" s="253"/>
      <c r="H303" s="254" t="s">
        <v>1</v>
      </c>
      <c r="I303" s="256"/>
      <c r="J303" s="253"/>
      <c r="K303" s="253"/>
      <c r="L303" s="257"/>
      <c r="M303" s="258"/>
      <c r="N303" s="259"/>
      <c r="O303" s="259"/>
      <c r="P303" s="259"/>
      <c r="Q303" s="259"/>
      <c r="R303" s="259"/>
      <c r="S303" s="259"/>
      <c r="T303" s="26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1" t="s">
        <v>201</v>
      </c>
      <c r="AU303" s="261" t="s">
        <v>212</v>
      </c>
      <c r="AV303" s="13" t="s">
        <v>81</v>
      </c>
      <c r="AW303" s="13" t="s">
        <v>30</v>
      </c>
      <c r="AX303" s="13" t="s">
        <v>73</v>
      </c>
      <c r="AY303" s="261" t="s">
        <v>191</v>
      </c>
    </row>
    <row r="304" s="14" customFormat="1">
      <c r="A304" s="14"/>
      <c r="B304" s="262"/>
      <c r="C304" s="263"/>
      <c r="D304" s="248" t="s">
        <v>201</v>
      </c>
      <c r="E304" s="264" t="s">
        <v>1</v>
      </c>
      <c r="F304" s="265" t="s">
        <v>403</v>
      </c>
      <c r="G304" s="263"/>
      <c r="H304" s="266">
        <v>83.180000000000007</v>
      </c>
      <c r="I304" s="267"/>
      <c r="J304" s="263"/>
      <c r="K304" s="263"/>
      <c r="L304" s="268"/>
      <c r="M304" s="269"/>
      <c r="N304" s="270"/>
      <c r="O304" s="270"/>
      <c r="P304" s="270"/>
      <c r="Q304" s="270"/>
      <c r="R304" s="270"/>
      <c r="S304" s="270"/>
      <c r="T304" s="27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72" t="s">
        <v>201</v>
      </c>
      <c r="AU304" s="272" t="s">
        <v>212</v>
      </c>
      <c r="AV304" s="14" t="s">
        <v>83</v>
      </c>
      <c r="AW304" s="14" t="s">
        <v>30</v>
      </c>
      <c r="AX304" s="14" t="s">
        <v>73</v>
      </c>
      <c r="AY304" s="272" t="s">
        <v>191</v>
      </c>
    </row>
    <row r="305" s="15" customFormat="1">
      <c r="A305" s="15"/>
      <c r="B305" s="273"/>
      <c r="C305" s="274"/>
      <c r="D305" s="248" t="s">
        <v>201</v>
      </c>
      <c r="E305" s="275" t="s">
        <v>1</v>
      </c>
      <c r="F305" s="276" t="s">
        <v>205</v>
      </c>
      <c r="G305" s="274"/>
      <c r="H305" s="277">
        <v>83.180000000000007</v>
      </c>
      <c r="I305" s="278"/>
      <c r="J305" s="274"/>
      <c r="K305" s="274"/>
      <c r="L305" s="279"/>
      <c r="M305" s="280"/>
      <c r="N305" s="281"/>
      <c r="O305" s="281"/>
      <c r="P305" s="281"/>
      <c r="Q305" s="281"/>
      <c r="R305" s="281"/>
      <c r="S305" s="281"/>
      <c r="T305" s="28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83" t="s">
        <v>201</v>
      </c>
      <c r="AU305" s="283" t="s">
        <v>212</v>
      </c>
      <c r="AV305" s="15" t="s">
        <v>198</v>
      </c>
      <c r="AW305" s="15" t="s">
        <v>30</v>
      </c>
      <c r="AX305" s="15" t="s">
        <v>81</v>
      </c>
      <c r="AY305" s="283" t="s">
        <v>191</v>
      </c>
    </row>
    <row r="306" s="2" customFormat="1" ht="21.75" customHeight="1">
      <c r="A306" s="39"/>
      <c r="B306" s="40"/>
      <c r="C306" s="285" t="s">
        <v>404</v>
      </c>
      <c r="D306" s="285" t="s">
        <v>341</v>
      </c>
      <c r="E306" s="286" t="s">
        <v>405</v>
      </c>
      <c r="F306" s="287" t="s">
        <v>406</v>
      </c>
      <c r="G306" s="288" t="s">
        <v>370</v>
      </c>
      <c r="H306" s="289">
        <v>34</v>
      </c>
      <c r="I306" s="290"/>
      <c r="J306" s="289">
        <f>ROUND(I306*H306,2)</f>
        <v>0</v>
      </c>
      <c r="K306" s="287" t="s">
        <v>275</v>
      </c>
      <c r="L306" s="291"/>
      <c r="M306" s="292" t="s">
        <v>1</v>
      </c>
      <c r="N306" s="293" t="s">
        <v>38</v>
      </c>
      <c r="O306" s="92"/>
      <c r="P306" s="244">
        <f>O306*H306</f>
        <v>0</v>
      </c>
      <c r="Q306" s="244">
        <v>0.27200000000000002</v>
      </c>
      <c r="R306" s="244">
        <f>Q306*H306</f>
        <v>9.2480000000000011</v>
      </c>
      <c r="S306" s="244">
        <v>0</v>
      </c>
      <c r="T306" s="245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6" t="s">
        <v>255</v>
      </c>
      <c r="AT306" s="246" t="s">
        <v>341</v>
      </c>
      <c r="AU306" s="246" t="s">
        <v>212</v>
      </c>
      <c r="AY306" s="18" t="s">
        <v>191</v>
      </c>
      <c r="BE306" s="247">
        <f>IF(N306="základní",J306,0)</f>
        <v>0</v>
      </c>
      <c r="BF306" s="247">
        <f>IF(N306="snížená",J306,0)</f>
        <v>0</v>
      </c>
      <c r="BG306" s="247">
        <f>IF(N306="zákl. přenesená",J306,0)</f>
        <v>0</v>
      </c>
      <c r="BH306" s="247">
        <f>IF(N306="sníž. přenesená",J306,0)</f>
        <v>0</v>
      </c>
      <c r="BI306" s="247">
        <f>IF(N306="nulová",J306,0)</f>
        <v>0</v>
      </c>
      <c r="BJ306" s="18" t="s">
        <v>81</v>
      </c>
      <c r="BK306" s="247">
        <f>ROUND(I306*H306,2)</f>
        <v>0</v>
      </c>
      <c r="BL306" s="18" t="s">
        <v>198</v>
      </c>
      <c r="BM306" s="246" t="s">
        <v>407</v>
      </c>
    </row>
    <row r="307" s="2" customFormat="1">
      <c r="A307" s="39"/>
      <c r="B307" s="40"/>
      <c r="C307" s="41"/>
      <c r="D307" s="248" t="s">
        <v>200</v>
      </c>
      <c r="E307" s="41"/>
      <c r="F307" s="249" t="s">
        <v>406</v>
      </c>
      <c r="G307" s="41"/>
      <c r="H307" s="41"/>
      <c r="I307" s="145"/>
      <c r="J307" s="41"/>
      <c r="K307" s="41"/>
      <c r="L307" s="45"/>
      <c r="M307" s="250"/>
      <c r="N307" s="251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200</v>
      </c>
      <c r="AU307" s="18" t="s">
        <v>212</v>
      </c>
    </row>
    <row r="308" s="13" customFormat="1">
      <c r="A308" s="13"/>
      <c r="B308" s="252"/>
      <c r="C308" s="253"/>
      <c r="D308" s="248" t="s">
        <v>201</v>
      </c>
      <c r="E308" s="254" t="s">
        <v>1</v>
      </c>
      <c r="F308" s="255" t="s">
        <v>408</v>
      </c>
      <c r="G308" s="253"/>
      <c r="H308" s="254" t="s">
        <v>1</v>
      </c>
      <c r="I308" s="256"/>
      <c r="J308" s="253"/>
      <c r="K308" s="253"/>
      <c r="L308" s="257"/>
      <c r="M308" s="258"/>
      <c r="N308" s="259"/>
      <c r="O308" s="259"/>
      <c r="P308" s="259"/>
      <c r="Q308" s="259"/>
      <c r="R308" s="259"/>
      <c r="S308" s="259"/>
      <c r="T308" s="26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1" t="s">
        <v>201</v>
      </c>
      <c r="AU308" s="261" t="s">
        <v>212</v>
      </c>
      <c r="AV308" s="13" t="s">
        <v>81</v>
      </c>
      <c r="AW308" s="13" t="s">
        <v>30</v>
      </c>
      <c r="AX308" s="13" t="s">
        <v>73</v>
      </c>
      <c r="AY308" s="261" t="s">
        <v>191</v>
      </c>
    </row>
    <row r="309" s="14" customFormat="1">
      <c r="A309" s="14"/>
      <c r="B309" s="262"/>
      <c r="C309" s="263"/>
      <c r="D309" s="248" t="s">
        <v>201</v>
      </c>
      <c r="E309" s="264" t="s">
        <v>1</v>
      </c>
      <c r="F309" s="265" t="s">
        <v>409</v>
      </c>
      <c r="G309" s="263"/>
      <c r="H309" s="266">
        <v>34</v>
      </c>
      <c r="I309" s="267"/>
      <c r="J309" s="263"/>
      <c r="K309" s="263"/>
      <c r="L309" s="268"/>
      <c r="M309" s="269"/>
      <c r="N309" s="270"/>
      <c r="O309" s="270"/>
      <c r="P309" s="270"/>
      <c r="Q309" s="270"/>
      <c r="R309" s="270"/>
      <c r="S309" s="270"/>
      <c r="T309" s="27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72" t="s">
        <v>201</v>
      </c>
      <c r="AU309" s="272" t="s">
        <v>212</v>
      </c>
      <c r="AV309" s="14" t="s">
        <v>83</v>
      </c>
      <c r="AW309" s="14" t="s">
        <v>30</v>
      </c>
      <c r="AX309" s="14" t="s">
        <v>73</v>
      </c>
      <c r="AY309" s="272" t="s">
        <v>191</v>
      </c>
    </row>
    <row r="310" s="15" customFormat="1">
      <c r="A310" s="15"/>
      <c r="B310" s="273"/>
      <c r="C310" s="274"/>
      <c r="D310" s="248" t="s">
        <v>201</v>
      </c>
      <c r="E310" s="275" t="s">
        <v>1</v>
      </c>
      <c r="F310" s="276" t="s">
        <v>205</v>
      </c>
      <c r="G310" s="274"/>
      <c r="H310" s="277">
        <v>34</v>
      </c>
      <c r="I310" s="278"/>
      <c r="J310" s="274"/>
      <c r="K310" s="274"/>
      <c r="L310" s="279"/>
      <c r="M310" s="280"/>
      <c r="N310" s="281"/>
      <c r="O310" s="281"/>
      <c r="P310" s="281"/>
      <c r="Q310" s="281"/>
      <c r="R310" s="281"/>
      <c r="S310" s="281"/>
      <c r="T310" s="28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83" t="s">
        <v>201</v>
      </c>
      <c r="AU310" s="283" t="s">
        <v>212</v>
      </c>
      <c r="AV310" s="15" t="s">
        <v>198</v>
      </c>
      <c r="AW310" s="15" t="s">
        <v>30</v>
      </c>
      <c r="AX310" s="15" t="s">
        <v>81</v>
      </c>
      <c r="AY310" s="283" t="s">
        <v>191</v>
      </c>
    </row>
    <row r="311" s="2" customFormat="1" ht="16.5" customHeight="1">
      <c r="A311" s="39"/>
      <c r="B311" s="40"/>
      <c r="C311" s="285" t="s">
        <v>410</v>
      </c>
      <c r="D311" s="285" t="s">
        <v>341</v>
      </c>
      <c r="E311" s="286" t="s">
        <v>411</v>
      </c>
      <c r="F311" s="287" t="s">
        <v>412</v>
      </c>
      <c r="G311" s="288" t="s">
        <v>413</v>
      </c>
      <c r="H311" s="289">
        <v>220</v>
      </c>
      <c r="I311" s="290"/>
      <c r="J311" s="289">
        <f>ROUND(I311*H311,2)</f>
        <v>0</v>
      </c>
      <c r="K311" s="287" t="s">
        <v>1</v>
      </c>
      <c r="L311" s="291"/>
      <c r="M311" s="292" t="s">
        <v>1</v>
      </c>
      <c r="N311" s="293" t="s">
        <v>38</v>
      </c>
      <c r="O311" s="92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6" t="s">
        <v>255</v>
      </c>
      <c r="AT311" s="246" t="s">
        <v>341</v>
      </c>
      <c r="AU311" s="246" t="s">
        <v>212</v>
      </c>
      <c r="AY311" s="18" t="s">
        <v>191</v>
      </c>
      <c r="BE311" s="247">
        <f>IF(N311="základní",J311,0)</f>
        <v>0</v>
      </c>
      <c r="BF311" s="247">
        <f>IF(N311="snížená",J311,0)</f>
        <v>0</v>
      </c>
      <c r="BG311" s="247">
        <f>IF(N311="zákl. přenesená",J311,0)</f>
        <v>0</v>
      </c>
      <c r="BH311" s="247">
        <f>IF(N311="sníž. přenesená",J311,0)</f>
        <v>0</v>
      </c>
      <c r="BI311" s="247">
        <f>IF(N311="nulová",J311,0)</f>
        <v>0</v>
      </c>
      <c r="BJ311" s="18" t="s">
        <v>81</v>
      </c>
      <c r="BK311" s="247">
        <f>ROUND(I311*H311,2)</f>
        <v>0</v>
      </c>
      <c r="BL311" s="18" t="s">
        <v>198</v>
      </c>
      <c r="BM311" s="246" t="s">
        <v>414</v>
      </c>
    </row>
    <row r="312" s="2" customFormat="1">
      <c r="A312" s="39"/>
      <c r="B312" s="40"/>
      <c r="C312" s="41"/>
      <c r="D312" s="248" t="s">
        <v>200</v>
      </c>
      <c r="E312" s="41"/>
      <c r="F312" s="249" t="s">
        <v>412</v>
      </c>
      <c r="G312" s="41"/>
      <c r="H312" s="41"/>
      <c r="I312" s="145"/>
      <c r="J312" s="41"/>
      <c r="K312" s="41"/>
      <c r="L312" s="45"/>
      <c r="M312" s="250"/>
      <c r="N312" s="251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200</v>
      </c>
      <c r="AU312" s="18" t="s">
        <v>212</v>
      </c>
    </row>
    <row r="313" s="13" customFormat="1">
      <c r="A313" s="13"/>
      <c r="B313" s="252"/>
      <c r="C313" s="253"/>
      <c r="D313" s="248" t="s">
        <v>201</v>
      </c>
      <c r="E313" s="254" t="s">
        <v>1</v>
      </c>
      <c r="F313" s="255" t="s">
        <v>412</v>
      </c>
      <c r="G313" s="253"/>
      <c r="H313" s="254" t="s">
        <v>1</v>
      </c>
      <c r="I313" s="256"/>
      <c r="J313" s="253"/>
      <c r="K313" s="253"/>
      <c r="L313" s="257"/>
      <c r="M313" s="258"/>
      <c r="N313" s="259"/>
      <c r="O313" s="259"/>
      <c r="P313" s="259"/>
      <c r="Q313" s="259"/>
      <c r="R313" s="259"/>
      <c r="S313" s="259"/>
      <c r="T313" s="26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1" t="s">
        <v>201</v>
      </c>
      <c r="AU313" s="261" t="s">
        <v>212</v>
      </c>
      <c r="AV313" s="13" t="s">
        <v>81</v>
      </c>
      <c r="AW313" s="13" t="s">
        <v>30</v>
      </c>
      <c r="AX313" s="13" t="s">
        <v>73</v>
      </c>
      <c r="AY313" s="261" t="s">
        <v>191</v>
      </c>
    </row>
    <row r="314" s="13" customFormat="1">
      <c r="A314" s="13"/>
      <c r="B314" s="252"/>
      <c r="C314" s="253"/>
      <c r="D314" s="248" t="s">
        <v>201</v>
      </c>
      <c r="E314" s="254" t="s">
        <v>1</v>
      </c>
      <c r="F314" s="255" t="s">
        <v>415</v>
      </c>
      <c r="G314" s="253"/>
      <c r="H314" s="254" t="s">
        <v>1</v>
      </c>
      <c r="I314" s="256"/>
      <c r="J314" s="253"/>
      <c r="K314" s="253"/>
      <c r="L314" s="257"/>
      <c r="M314" s="258"/>
      <c r="N314" s="259"/>
      <c r="O314" s="259"/>
      <c r="P314" s="259"/>
      <c r="Q314" s="259"/>
      <c r="R314" s="259"/>
      <c r="S314" s="259"/>
      <c r="T314" s="26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1" t="s">
        <v>201</v>
      </c>
      <c r="AU314" s="261" t="s">
        <v>212</v>
      </c>
      <c r="AV314" s="13" t="s">
        <v>81</v>
      </c>
      <c r="AW314" s="13" t="s">
        <v>30</v>
      </c>
      <c r="AX314" s="13" t="s">
        <v>73</v>
      </c>
      <c r="AY314" s="261" t="s">
        <v>191</v>
      </c>
    </row>
    <row r="315" s="14" customFormat="1">
      <c r="A315" s="14"/>
      <c r="B315" s="262"/>
      <c r="C315" s="263"/>
      <c r="D315" s="248" t="s">
        <v>201</v>
      </c>
      <c r="E315" s="264" t="s">
        <v>1</v>
      </c>
      <c r="F315" s="265" t="s">
        <v>375</v>
      </c>
      <c r="G315" s="263"/>
      <c r="H315" s="266">
        <v>220</v>
      </c>
      <c r="I315" s="267"/>
      <c r="J315" s="263"/>
      <c r="K315" s="263"/>
      <c r="L315" s="268"/>
      <c r="M315" s="269"/>
      <c r="N315" s="270"/>
      <c r="O315" s="270"/>
      <c r="P315" s="270"/>
      <c r="Q315" s="270"/>
      <c r="R315" s="270"/>
      <c r="S315" s="270"/>
      <c r="T315" s="27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72" t="s">
        <v>201</v>
      </c>
      <c r="AU315" s="272" t="s">
        <v>212</v>
      </c>
      <c r="AV315" s="14" t="s">
        <v>83</v>
      </c>
      <c r="AW315" s="14" t="s">
        <v>30</v>
      </c>
      <c r="AX315" s="14" t="s">
        <v>73</v>
      </c>
      <c r="AY315" s="272" t="s">
        <v>191</v>
      </c>
    </row>
    <row r="316" s="15" customFormat="1">
      <c r="A316" s="15"/>
      <c r="B316" s="273"/>
      <c r="C316" s="274"/>
      <c r="D316" s="248" t="s">
        <v>201</v>
      </c>
      <c r="E316" s="275" t="s">
        <v>1</v>
      </c>
      <c r="F316" s="276" t="s">
        <v>205</v>
      </c>
      <c r="G316" s="274"/>
      <c r="H316" s="277">
        <v>220</v>
      </c>
      <c r="I316" s="278"/>
      <c r="J316" s="274"/>
      <c r="K316" s="274"/>
      <c r="L316" s="279"/>
      <c r="M316" s="280"/>
      <c r="N316" s="281"/>
      <c r="O316" s="281"/>
      <c r="P316" s="281"/>
      <c r="Q316" s="281"/>
      <c r="R316" s="281"/>
      <c r="S316" s="281"/>
      <c r="T316" s="282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83" t="s">
        <v>201</v>
      </c>
      <c r="AU316" s="283" t="s">
        <v>212</v>
      </c>
      <c r="AV316" s="15" t="s">
        <v>198</v>
      </c>
      <c r="AW316" s="15" t="s">
        <v>30</v>
      </c>
      <c r="AX316" s="15" t="s">
        <v>81</v>
      </c>
      <c r="AY316" s="283" t="s">
        <v>191</v>
      </c>
    </row>
    <row r="317" s="2" customFormat="1" ht="16.5" customHeight="1">
      <c r="A317" s="39"/>
      <c r="B317" s="40"/>
      <c r="C317" s="236" t="s">
        <v>416</v>
      </c>
      <c r="D317" s="236" t="s">
        <v>194</v>
      </c>
      <c r="E317" s="237" t="s">
        <v>417</v>
      </c>
      <c r="F317" s="238" t="s">
        <v>418</v>
      </c>
      <c r="G317" s="239" t="s">
        <v>370</v>
      </c>
      <c r="H317" s="240">
        <v>52</v>
      </c>
      <c r="I317" s="241"/>
      <c r="J317" s="240">
        <f>ROUND(I317*H317,2)</f>
        <v>0</v>
      </c>
      <c r="K317" s="238" t="s">
        <v>1</v>
      </c>
      <c r="L317" s="45"/>
      <c r="M317" s="242" t="s">
        <v>1</v>
      </c>
      <c r="N317" s="243" t="s">
        <v>38</v>
      </c>
      <c r="O317" s="92"/>
      <c r="P317" s="244">
        <f>O317*H317</f>
        <v>0</v>
      </c>
      <c r="Q317" s="244">
        <v>0.00051999999999999995</v>
      </c>
      <c r="R317" s="244">
        <f>Q317*H317</f>
        <v>0.027039999999999998</v>
      </c>
      <c r="S317" s="244">
        <v>0</v>
      </c>
      <c r="T317" s="245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6" t="s">
        <v>198</v>
      </c>
      <c r="AT317" s="246" t="s">
        <v>194</v>
      </c>
      <c r="AU317" s="246" t="s">
        <v>212</v>
      </c>
      <c r="AY317" s="18" t="s">
        <v>191</v>
      </c>
      <c r="BE317" s="247">
        <f>IF(N317="základní",J317,0)</f>
        <v>0</v>
      </c>
      <c r="BF317" s="247">
        <f>IF(N317="snížená",J317,0)</f>
        <v>0</v>
      </c>
      <c r="BG317" s="247">
        <f>IF(N317="zákl. přenesená",J317,0)</f>
        <v>0</v>
      </c>
      <c r="BH317" s="247">
        <f>IF(N317="sníž. přenesená",J317,0)</f>
        <v>0</v>
      </c>
      <c r="BI317" s="247">
        <f>IF(N317="nulová",J317,0)</f>
        <v>0</v>
      </c>
      <c r="BJ317" s="18" t="s">
        <v>81</v>
      </c>
      <c r="BK317" s="247">
        <f>ROUND(I317*H317,2)</f>
        <v>0</v>
      </c>
      <c r="BL317" s="18" t="s">
        <v>198</v>
      </c>
      <c r="BM317" s="246" t="s">
        <v>419</v>
      </c>
    </row>
    <row r="318" s="2" customFormat="1">
      <c r="A318" s="39"/>
      <c r="B318" s="40"/>
      <c r="C318" s="41"/>
      <c r="D318" s="248" t="s">
        <v>200</v>
      </c>
      <c r="E318" s="41"/>
      <c r="F318" s="249" t="s">
        <v>418</v>
      </c>
      <c r="G318" s="41"/>
      <c r="H318" s="41"/>
      <c r="I318" s="145"/>
      <c r="J318" s="41"/>
      <c r="K318" s="41"/>
      <c r="L318" s="45"/>
      <c r="M318" s="250"/>
      <c r="N318" s="251"/>
      <c r="O318" s="92"/>
      <c r="P318" s="92"/>
      <c r="Q318" s="92"/>
      <c r="R318" s="92"/>
      <c r="S318" s="92"/>
      <c r="T318" s="93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200</v>
      </c>
      <c r="AU318" s="18" t="s">
        <v>212</v>
      </c>
    </row>
    <row r="319" s="13" customFormat="1">
      <c r="A319" s="13"/>
      <c r="B319" s="252"/>
      <c r="C319" s="253"/>
      <c r="D319" s="248" t="s">
        <v>201</v>
      </c>
      <c r="E319" s="254" t="s">
        <v>1</v>
      </c>
      <c r="F319" s="255" t="s">
        <v>420</v>
      </c>
      <c r="G319" s="253"/>
      <c r="H319" s="254" t="s">
        <v>1</v>
      </c>
      <c r="I319" s="256"/>
      <c r="J319" s="253"/>
      <c r="K319" s="253"/>
      <c r="L319" s="257"/>
      <c r="M319" s="258"/>
      <c r="N319" s="259"/>
      <c r="O319" s="259"/>
      <c r="P319" s="259"/>
      <c r="Q319" s="259"/>
      <c r="R319" s="259"/>
      <c r="S319" s="259"/>
      <c r="T319" s="26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1" t="s">
        <v>201</v>
      </c>
      <c r="AU319" s="261" t="s">
        <v>212</v>
      </c>
      <c r="AV319" s="13" t="s">
        <v>81</v>
      </c>
      <c r="AW319" s="13" t="s">
        <v>30</v>
      </c>
      <c r="AX319" s="13" t="s">
        <v>73</v>
      </c>
      <c r="AY319" s="261" t="s">
        <v>191</v>
      </c>
    </row>
    <row r="320" s="14" customFormat="1">
      <c r="A320" s="14"/>
      <c r="B320" s="262"/>
      <c r="C320" s="263"/>
      <c r="D320" s="248" t="s">
        <v>201</v>
      </c>
      <c r="E320" s="264" t="s">
        <v>1</v>
      </c>
      <c r="F320" s="265" t="s">
        <v>421</v>
      </c>
      <c r="G320" s="263"/>
      <c r="H320" s="266">
        <v>52</v>
      </c>
      <c r="I320" s="267"/>
      <c r="J320" s="263"/>
      <c r="K320" s="263"/>
      <c r="L320" s="268"/>
      <c r="M320" s="269"/>
      <c r="N320" s="270"/>
      <c r="O320" s="270"/>
      <c r="P320" s="270"/>
      <c r="Q320" s="270"/>
      <c r="R320" s="270"/>
      <c r="S320" s="270"/>
      <c r="T320" s="271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2" t="s">
        <v>201</v>
      </c>
      <c r="AU320" s="272" t="s">
        <v>212</v>
      </c>
      <c r="AV320" s="14" t="s">
        <v>83</v>
      </c>
      <c r="AW320" s="14" t="s">
        <v>30</v>
      </c>
      <c r="AX320" s="14" t="s">
        <v>73</v>
      </c>
      <c r="AY320" s="272" t="s">
        <v>191</v>
      </c>
    </row>
    <row r="321" s="15" customFormat="1">
      <c r="A321" s="15"/>
      <c r="B321" s="273"/>
      <c r="C321" s="274"/>
      <c r="D321" s="248" t="s">
        <v>201</v>
      </c>
      <c r="E321" s="275" t="s">
        <v>1</v>
      </c>
      <c r="F321" s="276" t="s">
        <v>205</v>
      </c>
      <c r="G321" s="274"/>
      <c r="H321" s="277">
        <v>52</v>
      </c>
      <c r="I321" s="278"/>
      <c r="J321" s="274"/>
      <c r="K321" s="274"/>
      <c r="L321" s="279"/>
      <c r="M321" s="280"/>
      <c r="N321" s="281"/>
      <c r="O321" s="281"/>
      <c r="P321" s="281"/>
      <c r="Q321" s="281"/>
      <c r="R321" s="281"/>
      <c r="S321" s="281"/>
      <c r="T321" s="28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83" t="s">
        <v>201</v>
      </c>
      <c r="AU321" s="283" t="s">
        <v>212</v>
      </c>
      <c r="AV321" s="15" t="s">
        <v>198</v>
      </c>
      <c r="AW321" s="15" t="s">
        <v>30</v>
      </c>
      <c r="AX321" s="15" t="s">
        <v>81</v>
      </c>
      <c r="AY321" s="283" t="s">
        <v>191</v>
      </c>
    </row>
    <row r="322" s="2" customFormat="1" ht="16.5" customHeight="1">
      <c r="A322" s="39"/>
      <c r="B322" s="40"/>
      <c r="C322" s="236" t="s">
        <v>422</v>
      </c>
      <c r="D322" s="236" t="s">
        <v>194</v>
      </c>
      <c r="E322" s="237" t="s">
        <v>423</v>
      </c>
      <c r="F322" s="238" t="s">
        <v>424</v>
      </c>
      <c r="G322" s="239" t="s">
        <v>370</v>
      </c>
      <c r="H322" s="240">
        <v>84</v>
      </c>
      <c r="I322" s="241"/>
      <c r="J322" s="240">
        <f>ROUND(I322*H322,2)</f>
        <v>0</v>
      </c>
      <c r="K322" s="238" t="s">
        <v>1</v>
      </c>
      <c r="L322" s="45"/>
      <c r="M322" s="242" t="s">
        <v>1</v>
      </c>
      <c r="N322" s="243" t="s">
        <v>38</v>
      </c>
      <c r="O322" s="92"/>
      <c r="P322" s="244">
        <f>O322*H322</f>
        <v>0</v>
      </c>
      <c r="Q322" s="244">
        <v>0.00013999999999999999</v>
      </c>
      <c r="R322" s="244">
        <f>Q322*H322</f>
        <v>0.01176</v>
      </c>
      <c r="S322" s="244">
        <v>0</v>
      </c>
      <c r="T322" s="245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6" t="s">
        <v>198</v>
      </c>
      <c r="AT322" s="246" t="s">
        <v>194</v>
      </c>
      <c r="AU322" s="246" t="s">
        <v>212</v>
      </c>
      <c r="AY322" s="18" t="s">
        <v>191</v>
      </c>
      <c r="BE322" s="247">
        <f>IF(N322="základní",J322,0)</f>
        <v>0</v>
      </c>
      <c r="BF322" s="247">
        <f>IF(N322="snížená",J322,0)</f>
        <v>0</v>
      </c>
      <c r="BG322" s="247">
        <f>IF(N322="zákl. přenesená",J322,0)</f>
        <v>0</v>
      </c>
      <c r="BH322" s="247">
        <f>IF(N322="sníž. přenesená",J322,0)</f>
        <v>0</v>
      </c>
      <c r="BI322" s="247">
        <f>IF(N322="nulová",J322,0)</f>
        <v>0</v>
      </c>
      <c r="BJ322" s="18" t="s">
        <v>81</v>
      </c>
      <c r="BK322" s="247">
        <f>ROUND(I322*H322,2)</f>
        <v>0</v>
      </c>
      <c r="BL322" s="18" t="s">
        <v>198</v>
      </c>
      <c r="BM322" s="246" t="s">
        <v>425</v>
      </c>
    </row>
    <row r="323" s="2" customFormat="1">
      <c r="A323" s="39"/>
      <c r="B323" s="40"/>
      <c r="C323" s="41"/>
      <c r="D323" s="248" t="s">
        <v>200</v>
      </c>
      <c r="E323" s="41"/>
      <c r="F323" s="249" t="s">
        <v>424</v>
      </c>
      <c r="G323" s="41"/>
      <c r="H323" s="41"/>
      <c r="I323" s="145"/>
      <c r="J323" s="41"/>
      <c r="K323" s="41"/>
      <c r="L323" s="45"/>
      <c r="M323" s="250"/>
      <c r="N323" s="251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200</v>
      </c>
      <c r="AU323" s="18" t="s">
        <v>212</v>
      </c>
    </row>
    <row r="324" s="13" customFormat="1">
      <c r="A324" s="13"/>
      <c r="B324" s="252"/>
      <c r="C324" s="253"/>
      <c r="D324" s="248" t="s">
        <v>201</v>
      </c>
      <c r="E324" s="254" t="s">
        <v>1</v>
      </c>
      <c r="F324" s="255" t="s">
        <v>426</v>
      </c>
      <c r="G324" s="253"/>
      <c r="H324" s="254" t="s">
        <v>1</v>
      </c>
      <c r="I324" s="256"/>
      <c r="J324" s="253"/>
      <c r="K324" s="253"/>
      <c r="L324" s="257"/>
      <c r="M324" s="258"/>
      <c r="N324" s="259"/>
      <c r="O324" s="259"/>
      <c r="P324" s="259"/>
      <c r="Q324" s="259"/>
      <c r="R324" s="259"/>
      <c r="S324" s="259"/>
      <c r="T324" s="26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1" t="s">
        <v>201</v>
      </c>
      <c r="AU324" s="261" t="s">
        <v>212</v>
      </c>
      <c r="AV324" s="13" t="s">
        <v>81</v>
      </c>
      <c r="AW324" s="13" t="s">
        <v>30</v>
      </c>
      <c r="AX324" s="13" t="s">
        <v>73</v>
      </c>
      <c r="AY324" s="261" t="s">
        <v>191</v>
      </c>
    </row>
    <row r="325" s="13" customFormat="1">
      <c r="A325" s="13"/>
      <c r="B325" s="252"/>
      <c r="C325" s="253"/>
      <c r="D325" s="248" t="s">
        <v>201</v>
      </c>
      <c r="E325" s="254" t="s">
        <v>1</v>
      </c>
      <c r="F325" s="255" t="s">
        <v>427</v>
      </c>
      <c r="G325" s="253"/>
      <c r="H325" s="254" t="s">
        <v>1</v>
      </c>
      <c r="I325" s="256"/>
      <c r="J325" s="253"/>
      <c r="K325" s="253"/>
      <c r="L325" s="257"/>
      <c r="M325" s="258"/>
      <c r="N325" s="259"/>
      <c r="O325" s="259"/>
      <c r="P325" s="259"/>
      <c r="Q325" s="259"/>
      <c r="R325" s="259"/>
      <c r="S325" s="259"/>
      <c r="T325" s="26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1" t="s">
        <v>201</v>
      </c>
      <c r="AU325" s="261" t="s">
        <v>212</v>
      </c>
      <c r="AV325" s="13" t="s">
        <v>81</v>
      </c>
      <c r="AW325" s="13" t="s">
        <v>30</v>
      </c>
      <c r="AX325" s="13" t="s">
        <v>73</v>
      </c>
      <c r="AY325" s="261" t="s">
        <v>191</v>
      </c>
    </row>
    <row r="326" s="14" customFormat="1">
      <c r="A326" s="14"/>
      <c r="B326" s="262"/>
      <c r="C326" s="263"/>
      <c r="D326" s="248" t="s">
        <v>201</v>
      </c>
      <c r="E326" s="264" t="s">
        <v>1</v>
      </c>
      <c r="F326" s="265" t="s">
        <v>428</v>
      </c>
      <c r="G326" s="263"/>
      <c r="H326" s="266">
        <v>84</v>
      </c>
      <c r="I326" s="267"/>
      <c r="J326" s="263"/>
      <c r="K326" s="263"/>
      <c r="L326" s="268"/>
      <c r="M326" s="269"/>
      <c r="N326" s="270"/>
      <c r="O326" s="270"/>
      <c r="P326" s="270"/>
      <c r="Q326" s="270"/>
      <c r="R326" s="270"/>
      <c r="S326" s="270"/>
      <c r="T326" s="27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72" t="s">
        <v>201</v>
      </c>
      <c r="AU326" s="272" t="s">
        <v>212</v>
      </c>
      <c r="AV326" s="14" t="s">
        <v>83</v>
      </c>
      <c r="AW326" s="14" t="s">
        <v>30</v>
      </c>
      <c r="AX326" s="14" t="s">
        <v>73</v>
      </c>
      <c r="AY326" s="272" t="s">
        <v>191</v>
      </c>
    </row>
    <row r="327" s="15" customFormat="1">
      <c r="A327" s="15"/>
      <c r="B327" s="273"/>
      <c r="C327" s="274"/>
      <c r="D327" s="248" t="s">
        <v>201</v>
      </c>
      <c r="E327" s="275" t="s">
        <v>1</v>
      </c>
      <c r="F327" s="276" t="s">
        <v>205</v>
      </c>
      <c r="G327" s="274"/>
      <c r="H327" s="277">
        <v>84</v>
      </c>
      <c r="I327" s="278"/>
      <c r="J327" s="274"/>
      <c r="K327" s="274"/>
      <c r="L327" s="279"/>
      <c r="M327" s="280"/>
      <c r="N327" s="281"/>
      <c r="O327" s="281"/>
      <c r="P327" s="281"/>
      <c r="Q327" s="281"/>
      <c r="R327" s="281"/>
      <c r="S327" s="281"/>
      <c r="T327" s="28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3" t="s">
        <v>201</v>
      </c>
      <c r="AU327" s="283" t="s">
        <v>212</v>
      </c>
      <c r="AV327" s="15" t="s">
        <v>198</v>
      </c>
      <c r="AW327" s="15" t="s">
        <v>30</v>
      </c>
      <c r="AX327" s="15" t="s">
        <v>81</v>
      </c>
      <c r="AY327" s="283" t="s">
        <v>191</v>
      </c>
    </row>
    <row r="328" s="2" customFormat="1" ht="21.75" customHeight="1">
      <c r="A328" s="39"/>
      <c r="B328" s="40"/>
      <c r="C328" s="236" t="s">
        <v>429</v>
      </c>
      <c r="D328" s="236" t="s">
        <v>194</v>
      </c>
      <c r="E328" s="237" t="s">
        <v>430</v>
      </c>
      <c r="F328" s="238" t="s">
        <v>431</v>
      </c>
      <c r="G328" s="239" t="s">
        <v>314</v>
      </c>
      <c r="H328" s="240">
        <v>1400</v>
      </c>
      <c r="I328" s="241"/>
      <c r="J328" s="240">
        <f>ROUND(I328*H328,2)</f>
        <v>0</v>
      </c>
      <c r="K328" s="238" t="s">
        <v>1</v>
      </c>
      <c r="L328" s="45"/>
      <c r="M328" s="242" t="s">
        <v>1</v>
      </c>
      <c r="N328" s="243" t="s">
        <v>38</v>
      </c>
      <c r="O328" s="92"/>
      <c r="P328" s="244">
        <f>O328*H328</f>
        <v>0</v>
      </c>
      <c r="Q328" s="244">
        <v>0</v>
      </c>
      <c r="R328" s="244">
        <f>Q328*H328</f>
        <v>0</v>
      </c>
      <c r="S328" s="244">
        <v>0</v>
      </c>
      <c r="T328" s="245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6" t="s">
        <v>198</v>
      </c>
      <c r="AT328" s="246" t="s">
        <v>194</v>
      </c>
      <c r="AU328" s="246" t="s">
        <v>212</v>
      </c>
      <c r="AY328" s="18" t="s">
        <v>191</v>
      </c>
      <c r="BE328" s="247">
        <f>IF(N328="základní",J328,0)</f>
        <v>0</v>
      </c>
      <c r="BF328" s="247">
        <f>IF(N328="snížená",J328,0)</f>
        <v>0</v>
      </c>
      <c r="BG328" s="247">
        <f>IF(N328="zákl. přenesená",J328,0)</f>
        <v>0</v>
      </c>
      <c r="BH328" s="247">
        <f>IF(N328="sníž. přenesená",J328,0)</f>
        <v>0</v>
      </c>
      <c r="BI328" s="247">
        <f>IF(N328="nulová",J328,0)</f>
        <v>0</v>
      </c>
      <c r="BJ328" s="18" t="s">
        <v>81</v>
      </c>
      <c r="BK328" s="247">
        <f>ROUND(I328*H328,2)</f>
        <v>0</v>
      </c>
      <c r="BL328" s="18" t="s">
        <v>198</v>
      </c>
      <c r="BM328" s="246" t="s">
        <v>432</v>
      </c>
    </row>
    <row r="329" s="2" customFormat="1">
      <c r="A329" s="39"/>
      <c r="B329" s="40"/>
      <c r="C329" s="41"/>
      <c r="D329" s="248" t="s">
        <v>200</v>
      </c>
      <c r="E329" s="41"/>
      <c r="F329" s="249" t="s">
        <v>433</v>
      </c>
      <c r="G329" s="41"/>
      <c r="H329" s="41"/>
      <c r="I329" s="145"/>
      <c r="J329" s="41"/>
      <c r="K329" s="41"/>
      <c r="L329" s="45"/>
      <c r="M329" s="250"/>
      <c r="N329" s="251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200</v>
      </c>
      <c r="AU329" s="18" t="s">
        <v>212</v>
      </c>
    </row>
    <row r="330" s="13" customFormat="1">
      <c r="A330" s="13"/>
      <c r="B330" s="252"/>
      <c r="C330" s="253"/>
      <c r="D330" s="248" t="s">
        <v>201</v>
      </c>
      <c r="E330" s="254" t="s">
        <v>1</v>
      </c>
      <c r="F330" s="255" t="s">
        <v>434</v>
      </c>
      <c r="G330" s="253"/>
      <c r="H330" s="254" t="s">
        <v>1</v>
      </c>
      <c r="I330" s="256"/>
      <c r="J330" s="253"/>
      <c r="K330" s="253"/>
      <c r="L330" s="257"/>
      <c r="M330" s="258"/>
      <c r="N330" s="259"/>
      <c r="O330" s="259"/>
      <c r="P330" s="259"/>
      <c r="Q330" s="259"/>
      <c r="R330" s="259"/>
      <c r="S330" s="259"/>
      <c r="T330" s="26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1" t="s">
        <v>201</v>
      </c>
      <c r="AU330" s="261" t="s">
        <v>212</v>
      </c>
      <c r="AV330" s="13" t="s">
        <v>81</v>
      </c>
      <c r="AW330" s="13" t="s">
        <v>30</v>
      </c>
      <c r="AX330" s="13" t="s">
        <v>73</v>
      </c>
      <c r="AY330" s="261" t="s">
        <v>191</v>
      </c>
    </row>
    <row r="331" s="14" customFormat="1">
      <c r="A331" s="14"/>
      <c r="B331" s="262"/>
      <c r="C331" s="263"/>
      <c r="D331" s="248" t="s">
        <v>201</v>
      </c>
      <c r="E331" s="264" t="s">
        <v>1</v>
      </c>
      <c r="F331" s="265" t="s">
        <v>435</v>
      </c>
      <c r="G331" s="263"/>
      <c r="H331" s="266">
        <v>1400</v>
      </c>
      <c r="I331" s="267"/>
      <c r="J331" s="263"/>
      <c r="K331" s="263"/>
      <c r="L331" s="268"/>
      <c r="M331" s="269"/>
      <c r="N331" s="270"/>
      <c r="O331" s="270"/>
      <c r="P331" s="270"/>
      <c r="Q331" s="270"/>
      <c r="R331" s="270"/>
      <c r="S331" s="270"/>
      <c r="T331" s="271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2" t="s">
        <v>201</v>
      </c>
      <c r="AU331" s="272" t="s">
        <v>212</v>
      </c>
      <c r="AV331" s="14" t="s">
        <v>83</v>
      </c>
      <c r="AW331" s="14" t="s">
        <v>30</v>
      </c>
      <c r="AX331" s="14" t="s">
        <v>73</v>
      </c>
      <c r="AY331" s="272" t="s">
        <v>191</v>
      </c>
    </row>
    <row r="332" s="15" customFormat="1">
      <c r="A332" s="15"/>
      <c r="B332" s="273"/>
      <c r="C332" s="274"/>
      <c r="D332" s="248" t="s">
        <v>201</v>
      </c>
      <c r="E332" s="275" t="s">
        <v>1</v>
      </c>
      <c r="F332" s="276" t="s">
        <v>205</v>
      </c>
      <c r="G332" s="274"/>
      <c r="H332" s="277">
        <v>1400</v>
      </c>
      <c r="I332" s="278"/>
      <c r="J332" s="274"/>
      <c r="K332" s="274"/>
      <c r="L332" s="279"/>
      <c r="M332" s="280"/>
      <c r="N332" s="281"/>
      <c r="O332" s="281"/>
      <c r="P332" s="281"/>
      <c r="Q332" s="281"/>
      <c r="R332" s="281"/>
      <c r="S332" s="281"/>
      <c r="T332" s="282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83" t="s">
        <v>201</v>
      </c>
      <c r="AU332" s="283" t="s">
        <v>212</v>
      </c>
      <c r="AV332" s="15" t="s">
        <v>198</v>
      </c>
      <c r="AW332" s="15" t="s">
        <v>30</v>
      </c>
      <c r="AX332" s="15" t="s">
        <v>81</v>
      </c>
      <c r="AY332" s="283" t="s">
        <v>191</v>
      </c>
    </row>
    <row r="333" s="2" customFormat="1" ht="21.75" customHeight="1">
      <c r="A333" s="39"/>
      <c r="B333" s="40"/>
      <c r="C333" s="236" t="s">
        <v>436</v>
      </c>
      <c r="D333" s="236" t="s">
        <v>194</v>
      </c>
      <c r="E333" s="237" t="s">
        <v>437</v>
      </c>
      <c r="F333" s="238" t="s">
        <v>438</v>
      </c>
      <c r="G333" s="239" t="s">
        <v>215</v>
      </c>
      <c r="H333" s="240">
        <v>1235.1500000000001</v>
      </c>
      <c r="I333" s="241"/>
      <c r="J333" s="240">
        <f>ROUND(I333*H333,2)</f>
        <v>0</v>
      </c>
      <c r="K333" s="238" t="s">
        <v>1</v>
      </c>
      <c r="L333" s="45"/>
      <c r="M333" s="242" t="s">
        <v>1</v>
      </c>
      <c r="N333" s="243" t="s">
        <v>38</v>
      </c>
      <c r="O333" s="92"/>
      <c r="P333" s="244">
        <f>O333*H333</f>
        <v>0</v>
      </c>
      <c r="Q333" s="244">
        <v>0</v>
      </c>
      <c r="R333" s="244">
        <f>Q333*H333</f>
        <v>0</v>
      </c>
      <c r="S333" s="244">
        <v>0</v>
      </c>
      <c r="T333" s="245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6" t="s">
        <v>198</v>
      </c>
      <c r="AT333" s="246" t="s">
        <v>194</v>
      </c>
      <c r="AU333" s="246" t="s">
        <v>212</v>
      </c>
      <c r="AY333" s="18" t="s">
        <v>191</v>
      </c>
      <c r="BE333" s="247">
        <f>IF(N333="základní",J333,0)</f>
        <v>0</v>
      </c>
      <c r="BF333" s="247">
        <f>IF(N333="snížená",J333,0)</f>
        <v>0</v>
      </c>
      <c r="BG333" s="247">
        <f>IF(N333="zákl. přenesená",J333,0)</f>
        <v>0</v>
      </c>
      <c r="BH333" s="247">
        <f>IF(N333="sníž. přenesená",J333,0)</f>
        <v>0</v>
      </c>
      <c r="BI333" s="247">
        <f>IF(N333="nulová",J333,0)</f>
        <v>0</v>
      </c>
      <c r="BJ333" s="18" t="s">
        <v>81</v>
      </c>
      <c r="BK333" s="247">
        <f>ROUND(I333*H333,2)</f>
        <v>0</v>
      </c>
      <c r="BL333" s="18" t="s">
        <v>198</v>
      </c>
      <c r="BM333" s="246" t="s">
        <v>439</v>
      </c>
    </row>
    <row r="334" s="2" customFormat="1">
      <c r="A334" s="39"/>
      <c r="B334" s="40"/>
      <c r="C334" s="41"/>
      <c r="D334" s="248" t="s">
        <v>200</v>
      </c>
      <c r="E334" s="41"/>
      <c r="F334" s="249" t="s">
        <v>438</v>
      </c>
      <c r="G334" s="41"/>
      <c r="H334" s="41"/>
      <c r="I334" s="145"/>
      <c r="J334" s="41"/>
      <c r="K334" s="41"/>
      <c r="L334" s="45"/>
      <c r="M334" s="250"/>
      <c r="N334" s="251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200</v>
      </c>
      <c r="AU334" s="18" t="s">
        <v>212</v>
      </c>
    </row>
    <row r="335" s="13" customFormat="1">
      <c r="A335" s="13"/>
      <c r="B335" s="252"/>
      <c r="C335" s="253"/>
      <c r="D335" s="248" t="s">
        <v>201</v>
      </c>
      <c r="E335" s="254" t="s">
        <v>1</v>
      </c>
      <c r="F335" s="255" t="s">
        <v>440</v>
      </c>
      <c r="G335" s="253"/>
      <c r="H335" s="254" t="s">
        <v>1</v>
      </c>
      <c r="I335" s="256"/>
      <c r="J335" s="253"/>
      <c r="K335" s="253"/>
      <c r="L335" s="257"/>
      <c r="M335" s="258"/>
      <c r="N335" s="259"/>
      <c r="O335" s="259"/>
      <c r="P335" s="259"/>
      <c r="Q335" s="259"/>
      <c r="R335" s="259"/>
      <c r="S335" s="259"/>
      <c r="T335" s="26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1" t="s">
        <v>201</v>
      </c>
      <c r="AU335" s="261" t="s">
        <v>212</v>
      </c>
      <c r="AV335" s="13" t="s">
        <v>81</v>
      </c>
      <c r="AW335" s="13" t="s">
        <v>30</v>
      </c>
      <c r="AX335" s="13" t="s">
        <v>73</v>
      </c>
      <c r="AY335" s="261" t="s">
        <v>191</v>
      </c>
    </row>
    <row r="336" s="13" customFormat="1">
      <c r="A336" s="13"/>
      <c r="B336" s="252"/>
      <c r="C336" s="253"/>
      <c r="D336" s="248" t="s">
        <v>201</v>
      </c>
      <c r="E336" s="254" t="s">
        <v>1</v>
      </c>
      <c r="F336" s="255" t="s">
        <v>441</v>
      </c>
      <c r="G336" s="253"/>
      <c r="H336" s="254" t="s">
        <v>1</v>
      </c>
      <c r="I336" s="256"/>
      <c r="J336" s="253"/>
      <c r="K336" s="253"/>
      <c r="L336" s="257"/>
      <c r="M336" s="258"/>
      <c r="N336" s="259"/>
      <c r="O336" s="259"/>
      <c r="P336" s="259"/>
      <c r="Q336" s="259"/>
      <c r="R336" s="259"/>
      <c r="S336" s="259"/>
      <c r="T336" s="26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1" t="s">
        <v>201</v>
      </c>
      <c r="AU336" s="261" t="s">
        <v>212</v>
      </c>
      <c r="AV336" s="13" t="s">
        <v>81</v>
      </c>
      <c r="AW336" s="13" t="s">
        <v>30</v>
      </c>
      <c r="AX336" s="13" t="s">
        <v>73</v>
      </c>
      <c r="AY336" s="261" t="s">
        <v>191</v>
      </c>
    </row>
    <row r="337" s="13" customFormat="1">
      <c r="A337" s="13"/>
      <c r="B337" s="252"/>
      <c r="C337" s="253"/>
      <c r="D337" s="248" t="s">
        <v>201</v>
      </c>
      <c r="E337" s="254" t="s">
        <v>1</v>
      </c>
      <c r="F337" s="255" t="s">
        <v>442</v>
      </c>
      <c r="G337" s="253"/>
      <c r="H337" s="254" t="s">
        <v>1</v>
      </c>
      <c r="I337" s="256"/>
      <c r="J337" s="253"/>
      <c r="K337" s="253"/>
      <c r="L337" s="257"/>
      <c r="M337" s="258"/>
      <c r="N337" s="259"/>
      <c r="O337" s="259"/>
      <c r="P337" s="259"/>
      <c r="Q337" s="259"/>
      <c r="R337" s="259"/>
      <c r="S337" s="259"/>
      <c r="T337" s="26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1" t="s">
        <v>201</v>
      </c>
      <c r="AU337" s="261" t="s">
        <v>212</v>
      </c>
      <c r="AV337" s="13" t="s">
        <v>81</v>
      </c>
      <c r="AW337" s="13" t="s">
        <v>30</v>
      </c>
      <c r="AX337" s="13" t="s">
        <v>73</v>
      </c>
      <c r="AY337" s="261" t="s">
        <v>191</v>
      </c>
    </row>
    <row r="338" s="13" customFormat="1">
      <c r="A338" s="13"/>
      <c r="B338" s="252"/>
      <c r="C338" s="253"/>
      <c r="D338" s="248" t="s">
        <v>201</v>
      </c>
      <c r="E338" s="254" t="s">
        <v>1</v>
      </c>
      <c r="F338" s="255" t="s">
        <v>443</v>
      </c>
      <c r="G338" s="253"/>
      <c r="H338" s="254" t="s">
        <v>1</v>
      </c>
      <c r="I338" s="256"/>
      <c r="J338" s="253"/>
      <c r="K338" s="253"/>
      <c r="L338" s="257"/>
      <c r="M338" s="258"/>
      <c r="N338" s="259"/>
      <c r="O338" s="259"/>
      <c r="P338" s="259"/>
      <c r="Q338" s="259"/>
      <c r="R338" s="259"/>
      <c r="S338" s="259"/>
      <c r="T338" s="26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1" t="s">
        <v>201</v>
      </c>
      <c r="AU338" s="261" t="s">
        <v>212</v>
      </c>
      <c r="AV338" s="13" t="s">
        <v>81</v>
      </c>
      <c r="AW338" s="13" t="s">
        <v>30</v>
      </c>
      <c r="AX338" s="13" t="s">
        <v>73</v>
      </c>
      <c r="AY338" s="261" t="s">
        <v>191</v>
      </c>
    </row>
    <row r="339" s="14" customFormat="1">
      <c r="A339" s="14"/>
      <c r="B339" s="262"/>
      <c r="C339" s="263"/>
      <c r="D339" s="248" t="s">
        <v>201</v>
      </c>
      <c r="E339" s="264" t="s">
        <v>1</v>
      </c>
      <c r="F339" s="265" t="s">
        <v>444</v>
      </c>
      <c r="G339" s="263"/>
      <c r="H339" s="266">
        <v>1235.1500000000001</v>
      </c>
      <c r="I339" s="267"/>
      <c r="J339" s="263"/>
      <c r="K339" s="263"/>
      <c r="L339" s="268"/>
      <c r="M339" s="269"/>
      <c r="N339" s="270"/>
      <c r="O339" s="270"/>
      <c r="P339" s="270"/>
      <c r="Q339" s="270"/>
      <c r="R339" s="270"/>
      <c r="S339" s="270"/>
      <c r="T339" s="271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72" t="s">
        <v>201</v>
      </c>
      <c r="AU339" s="272" t="s">
        <v>212</v>
      </c>
      <c r="AV339" s="14" t="s">
        <v>83</v>
      </c>
      <c r="AW339" s="14" t="s">
        <v>30</v>
      </c>
      <c r="AX339" s="14" t="s">
        <v>73</v>
      </c>
      <c r="AY339" s="272" t="s">
        <v>191</v>
      </c>
    </row>
    <row r="340" s="15" customFormat="1">
      <c r="A340" s="15"/>
      <c r="B340" s="273"/>
      <c r="C340" s="274"/>
      <c r="D340" s="248" t="s">
        <v>201</v>
      </c>
      <c r="E340" s="275" t="s">
        <v>1</v>
      </c>
      <c r="F340" s="276" t="s">
        <v>205</v>
      </c>
      <c r="G340" s="274"/>
      <c r="H340" s="277">
        <v>1235.1500000000001</v>
      </c>
      <c r="I340" s="278"/>
      <c r="J340" s="274"/>
      <c r="K340" s="274"/>
      <c r="L340" s="279"/>
      <c r="M340" s="280"/>
      <c r="N340" s="281"/>
      <c r="O340" s="281"/>
      <c r="P340" s="281"/>
      <c r="Q340" s="281"/>
      <c r="R340" s="281"/>
      <c r="S340" s="281"/>
      <c r="T340" s="282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83" t="s">
        <v>201</v>
      </c>
      <c r="AU340" s="283" t="s">
        <v>212</v>
      </c>
      <c r="AV340" s="15" t="s">
        <v>198</v>
      </c>
      <c r="AW340" s="15" t="s">
        <v>30</v>
      </c>
      <c r="AX340" s="15" t="s">
        <v>81</v>
      </c>
      <c r="AY340" s="283" t="s">
        <v>191</v>
      </c>
    </row>
    <row r="341" s="2" customFormat="1" ht="16.5" customHeight="1">
      <c r="A341" s="39"/>
      <c r="B341" s="40"/>
      <c r="C341" s="236" t="s">
        <v>445</v>
      </c>
      <c r="D341" s="236" t="s">
        <v>194</v>
      </c>
      <c r="E341" s="237" t="s">
        <v>446</v>
      </c>
      <c r="F341" s="238" t="s">
        <v>447</v>
      </c>
      <c r="G341" s="239" t="s">
        <v>370</v>
      </c>
      <c r="H341" s="240">
        <v>8</v>
      </c>
      <c r="I341" s="241"/>
      <c r="J341" s="240">
        <f>ROUND(I341*H341,2)</f>
        <v>0</v>
      </c>
      <c r="K341" s="238" t="s">
        <v>1</v>
      </c>
      <c r="L341" s="45"/>
      <c r="M341" s="242" t="s">
        <v>1</v>
      </c>
      <c r="N341" s="243" t="s">
        <v>38</v>
      </c>
      <c r="O341" s="92"/>
      <c r="P341" s="244">
        <f>O341*H341</f>
        <v>0</v>
      </c>
      <c r="Q341" s="244">
        <v>0</v>
      </c>
      <c r="R341" s="244">
        <f>Q341*H341</f>
        <v>0</v>
      </c>
      <c r="S341" s="244">
        <v>0</v>
      </c>
      <c r="T341" s="245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46" t="s">
        <v>198</v>
      </c>
      <c r="AT341" s="246" t="s">
        <v>194</v>
      </c>
      <c r="AU341" s="246" t="s">
        <v>212</v>
      </c>
      <c r="AY341" s="18" t="s">
        <v>191</v>
      </c>
      <c r="BE341" s="247">
        <f>IF(N341="základní",J341,0)</f>
        <v>0</v>
      </c>
      <c r="BF341" s="247">
        <f>IF(N341="snížená",J341,0)</f>
        <v>0</v>
      </c>
      <c r="BG341" s="247">
        <f>IF(N341="zákl. přenesená",J341,0)</f>
        <v>0</v>
      </c>
      <c r="BH341" s="247">
        <f>IF(N341="sníž. přenesená",J341,0)</f>
        <v>0</v>
      </c>
      <c r="BI341" s="247">
        <f>IF(N341="nulová",J341,0)</f>
        <v>0</v>
      </c>
      <c r="BJ341" s="18" t="s">
        <v>81</v>
      </c>
      <c r="BK341" s="247">
        <f>ROUND(I341*H341,2)</f>
        <v>0</v>
      </c>
      <c r="BL341" s="18" t="s">
        <v>198</v>
      </c>
      <c r="BM341" s="246" t="s">
        <v>448</v>
      </c>
    </row>
    <row r="342" s="2" customFormat="1">
      <c r="A342" s="39"/>
      <c r="B342" s="40"/>
      <c r="C342" s="41"/>
      <c r="D342" s="248" t="s">
        <v>200</v>
      </c>
      <c r="E342" s="41"/>
      <c r="F342" s="249" t="s">
        <v>447</v>
      </c>
      <c r="G342" s="41"/>
      <c r="H342" s="41"/>
      <c r="I342" s="145"/>
      <c r="J342" s="41"/>
      <c r="K342" s="41"/>
      <c r="L342" s="45"/>
      <c r="M342" s="250"/>
      <c r="N342" s="251"/>
      <c r="O342" s="92"/>
      <c r="P342" s="92"/>
      <c r="Q342" s="92"/>
      <c r="R342" s="92"/>
      <c r="S342" s="92"/>
      <c r="T342" s="93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200</v>
      </c>
      <c r="AU342" s="18" t="s">
        <v>212</v>
      </c>
    </row>
    <row r="343" s="13" customFormat="1">
      <c r="A343" s="13"/>
      <c r="B343" s="252"/>
      <c r="C343" s="253"/>
      <c r="D343" s="248" t="s">
        <v>201</v>
      </c>
      <c r="E343" s="254" t="s">
        <v>1</v>
      </c>
      <c r="F343" s="255" t="s">
        <v>449</v>
      </c>
      <c r="G343" s="253"/>
      <c r="H343" s="254" t="s">
        <v>1</v>
      </c>
      <c r="I343" s="256"/>
      <c r="J343" s="253"/>
      <c r="K343" s="253"/>
      <c r="L343" s="257"/>
      <c r="M343" s="258"/>
      <c r="N343" s="259"/>
      <c r="O343" s="259"/>
      <c r="P343" s="259"/>
      <c r="Q343" s="259"/>
      <c r="R343" s="259"/>
      <c r="S343" s="259"/>
      <c r="T343" s="26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1" t="s">
        <v>201</v>
      </c>
      <c r="AU343" s="261" t="s">
        <v>212</v>
      </c>
      <c r="AV343" s="13" t="s">
        <v>81</v>
      </c>
      <c r="AW343" s="13" t="s">
        <v>30</v>
      </c>
      <c r="AX343" s="13" t="s">
        <v>73</v>
      </c>
      <c r="AY343" s="261" t="s">
        <v>191</v>
      </c>
    </row>
    <row r="344" s="14" customFormat="1">
      <c r="A344" s="14"/>
      <c r="B344" s="262"/>
      <c r="C344" s="263"/>
      <c r="D344" s="248" t="s">
        <v>201</v>
      </c>
      <c r="E344" s="264" t="s">
        <v>1</v>
      </c>
      <c r="F344" s="265" t="s">
        <v>255</v>
      </c>
      <c r="G344" s="263"/>
      <c r="H344" s="266">
        <v>8</v>
      </c>
      <c r="I344" s="267"/>
      <c r="J344" s="263"/>
      <c r="K344" s="263"/>
      <c r="L344" s="268"/>
      <c r="M344" s="269"/>
      <c r="N344" s="270"/>
      <c r="O344" s="270"/>
      <c r="P344" s="270"/>
      <c r="Q344" s="270"/>
      <c r="R344" s="270"/>
      <c r="S344" s="270"/>
      <c r="T344" s="271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72" t="s">
        <v>201</v>
      </c>
      <c r="AU344" s="272" t="s">
        <v>212</v>
      </c>
      <c r="AV344" s="14" t="s">
        <v>83</v>
      </c>
      <c r="AW344" s="14" t="s">
        <v>30</v>
      </c>
      <c r="AX344" s="14" t="s">
        <v>73</v>
      </c>
      <c r="AY344" s="272" t="s">
        <v>191</v>
      </c>
    </row>
    <row r="345" s="15" customFormat="1">
      <c r="A345" s="15"/>
      <c r="B345" s="273"/>
      <c r="C345" s="274"/>
      <c r="D345" s="248" t="s">
        <v>201</v>
      </c>
      <c r="E345" s="275" t="s">
        <v>1</v>
      </c>
      <c r="F345" s="276" t="s">
        <v>205</v>
      </c>
      <c r="G345" s="274"/>
      <c r="H345" s="277">
        <v>8</v>
      </c>
      <c r="I345" s="278"/>
      <c r="J345" s="274"/>
      <c r="K345" s="274"/>
      <c r="L345" s="279"/>
      <c r="M345" s="280"/>
      <c r="N345" s="281"/>
      <c r="O345" s="281"/>
      <c r="P345" s="281"/>
      <c r="Q345" s="281"/>
      <c r="R345" s="281"/>
      <c r="S345" s="281"/>
      <c r="T345" s="282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83" t="s">
        <v>201</v>
      </c>
      <c r="AU345" s="283" t="s">
        <v>212</v>
      </c>
      <c r="AV345" s="15" t="s">
        <v>198</v>
      </c>
      <c r="AW345" s="15" t="s">
        <v>30</v>
      </c>
      <c r="AX345" s="15" t="s">
        <v>81</v>
      </c>
      <c r="AY345" s="283" t="s">
        <v>191</v>
      </c>
    </row>
    <row r="346" s="2" customFormat="1" ht="16.5" customHeight="1">
      <c r="A346" s="39"/>
      <c r="B346" s="40"/>
      <c r="C346" s="236" t="s">
        <v>450</v>
      </c>
      <c r="D346" s="236" t="s">
        <v>194</v>
      </c>
      <c r="E346" s="237" t="s">
        <v>451</v>
      </c>
      <c r="F346" s="238" t="s">
        <v>452</v>
      </c>
      <c r="G346" s="239" t="s">
        <v>370</v>
      </c>
      <c r="H346" s="240">
        <v>408</v>
      </c>
      <c r="I346" s="241"/>
      <c r="J346" s="240">
        <f>ROUND(I346*H346,2)</f>
        <v>0</v>
      </c>
      <c r="K346" s="238" t="s">
        <v>1</v>
      </c>
      <c r="L346" s="45"/>
      <c r="M346" s="242" t="s">
        <v>1</v>
      </c>
      <c r="N346" s="243" t="s">
        <v>38</v>
      </c>
      <c r="O346" s="92"/>
      <c r="P346" s="244">
        <f>O346*H346</f>
        <v>0</v>
      </c>
      <c r="Q346" s="244">
        <v>0.00051999999999999995</v>
      </c>
      <c r="R346" s="244">
        <f>Q346*H346</f>
        <v>0.21215999999999999</v>
      </c>
      <c r="S346" s="244">
        <v>0</v>
      </c>
      <c r="T346" s="245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6" t="s">
        <v>198</v>
      </c>
      <c r="AT346" s="246" t="s">
        <v>194</v>
      </c>
      <c r="AU346" s="246" t="s">
        <v>212</v>
      </c>
      <c r="AY346" s="18" t="s">
        <v>191</v>
      </c>
      <c r="BE346" s="247">
        <f>IF(N346="základní",J346,0)</f>
        <v>0</v>
      </c>
      <c r="BF346" s="247">
        <f>IF(N346="snížená",J346,0)</f>
        <v>0</v>
      </c>
      <c r="BG346" s="247">
        <f>IF(N346="zákl. přenesená",J346,0)</f>
        <v>0</v>
      </c>
      <c r="BH346" s="247">
        <f>IF(N346="sníž. přenesená",J346,0)</f>
        <v>0</v>
      </c>
      <c r="BI346" s="247">
        <f>IF(N346="nulová",J346,0)</f>
        <v>0</v>
      </c>
      <c r="BJ346" s="18" t="s">
        <v>81</v>
      </c>
      <c r="BK346" s="247">
        <f>ROUND(I346*H346,2)</f>
        <v>0</v>
      </c>
      <c r="BL346" s="18" t="s">
        <v>198</v>
      </c>
      <c r="BM346" s="246" t="s">
        <v>453</v>
      </c>
    </row>
    <row r="347" s="2" customFormat="1">
      <c r="A347" s="39"/>
      <c r="B347" s="40"/>
      <c r="C347" s="41"/>
      <c r="D347" s="248" t="s">
        <v>200</v>
      </c>
      <c r="E347" s="41"/>
      <c r="F347" s="249" t="s">
        <v>452</v>
      </c>
      <c r="G347" s="41"/>
      <c r="H347" s="41"/>
      <c r="I347" s="145"/>
      <c r="J347" s="41"/>
      <c r="K347" s="41"/>
      <c r="L347" s="45"/>
      <c r="M347" s="250"/>
      <c r="N347" s="251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200</v>
      </c>
      <c r="AU347" s="18" t="s">
        <v>212</v>
      </c>
    </row>
    <row r="348" s="13" customFormat="1">
      <c r="A348" s="13"/>
      <c r="B348" s="252"/>
      <c r="C348" s="253"/>
      <c r="D348" s="248" t="s">
        <v>201</v>
      </c>
      <c r="E348" s="254" t="s">
        <v>1</v>
      </c>
      <c r="F348" s="255" t="s">
        <v>454</v>
      </c>
      <c r="G348" s="253"/>
      <c r="H348" s="254" t="s">
        <v>1</v>
      </c>
      <c r="I348" s="256"/>
      <c r="J348" s="253"/>
      <c r="K348" s="253"/>
      <c r="L348" s="257"/>
      <c r="M348" s="258"/>
      <c r="N348" s="259"/>
      <c r="O348" s="259"/>
      <c r="P348" s="259"/>
      <c r="Q348" s="259"/>
      <c r="R348" s="259"/>
      <c r="S348" s="259"/>
      <c r="T348" s="26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1" t="s">
        <v>201</v>
      </c>
      <c r="AU348" s="261" t="s">
        <v>212</v>
      </c>
      <c r="AV348" s="13" t="s">
        <v>81</v>
      </c>
      <c r="AW348" s="13" t="s">
        <v>30</v>
      </c>
      <c r="AX348" s="13" t="s">
        <v>73</v>
      </c>
      <c r="AY348" s="261" t="s">
        <v>191</v>
      </c>
    </row>
    <row r="349" s="13" customFormat="1">
      <c r="A349" s="13"/>
      <c r="B349" s="252"/>
      <c r="C349" s="253"/>
      <c r="D349" s="248" t="s">
        <v>201</v>
      </c>
      <c r="E349" s="254" t="s">
        <v>1</v>
      </c>
      <c r="F349" s="255" t="s">
        <v>455</v>
      </c>
      <c r="G349" s="253"/>
      <c r="H349" s="254" t="s">
        <v>1</v>
      </c>
      <c r="I349" s="256"/>
      <c r="J349" s="253"/>
      <c r="K349" s="253"/>
      <c r="L349" s="257"/>
      <c r="M349" s="258"/>
      <c r="N349" s="259"/>
      <c r="O349" s="259"/>
      <c r="P349" s="259"/>
      <c r="Q349" s="259"/>
      <c r="R349" s="259"/>
      <c r="S349" s="259"/>
      <c r="T349" s="26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1" t="s">
        <v>201</v>
      </c>
      <c r="AU349" s="261" t="s">
        <v>212</v>
      </c>
      <c r="AV349" s="13" t="s">
        <v>81</v>
      </c>
      <c r="AW349" s="13" t="s">
        <v>30</v>
      </c>
      <c r="AX349" s="13" t="s">
        <v>73</v>
      </c>
      <c r="AY349" s="261" t="s">
        <v>191</v>
      </c>
    </row>
    <row r="350" s="13" customFormat="1">
      <c r="A350" s="13"/>
      <c r="B350" s="252"/>
      <c r="C350" s="253"/>
      <c r="D350" s="248" t="s">
        <v>201</v>
      </c>
      <c r="E350" s="254" t="s">
        <v>1</v>
      </c>
      <c r="F350" s="255" t="s">
        <v>456</v>
      </c>
      <c r="G350" s="253"/>
      <c r="H350" s="254" t="s">
        <v>1</v>
      </c>
      <c r="I350" s="256"/>
      <c r="J350" s="253"/>
      <c r="K350" s="253"/>
      <c r="L350" s="257"/>
      <c r="M350" s="258"/>
      <c r="N350" s="259"/>
      <c r="O350" s="259"/>
      <c r="P350" s="259"/>
      <c r="Q350" s="259"/>
      <c r="R350" s="259"/>
      <c r="S350" s="259"/>
      <c r="T350" s="26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1" t="s">
        <v>201</v>
      </c>
      <c r="AU350" s="261" t="s">
        <v>212</v>
      </c>
      <c r="AV350" s="13" t="s">
        <v>81</v>
      </c>
      <c r="AW350" s="13" t="s">
        <v>30</v>
      </c>
      <c r="AX350" s="13" t="s">
        <v>73</v>
      </c>
      <c r="AY350" s="261" t="s">
        <v>191</v>
      </c>
    </row>
    <row r="351" s="13" customFormat="1">
      <c r="A351" s="13"/>
      <c r="B351" s="252"/>
      <c r="C351" s="253"/>
      <c r="D351" s="248" t="s">
        <v>201</v>
      </c>
      <c r="E351" s="254" t="s">
        <v>1</v>
      </c>
      <c r="F351" s="255" t="s">
        <v>457</v>
      </c>
      <c r="G351" s="253"/>
      <c r="H351" s="254" t="s">
        <v>1</v>
      </c>
      <c r="I351" s="256"/>
      <c r="J351" s="253"/>
      <c r="K351" s="253"/>
      <c r="L351" s="257"/>
      <c r="M351" s="258"/>
      <c r="N351" s="259"/>
      <c r="O351" s="259"/>
      <c r="P351" s="259"/>
      <c r="Q351" s="259"/>
      <c r="R351" s="259"/>
      <c r="S351" s="259"/>
      <c r="T351" s="26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1" t="s">
        <v>201</v>
      </c>
      <c r="AU351" s="261" t="s">
        <v>212</v>
      </c>
      <c r="AV351" s="13" t="s">
        <v>81</v>
      </c>
      <c r="AW351" s="13" t="s">
        <v>30</v>
      </c>
      <c r="AX351" s="13" t="s">
        <v>73</v>
      </c>
      <c r="AY351" s="261" t="s">
        <v>191</v>
      </c>
    </row>
    <row r="352" s="14" customFormat="1">
      <c r="A352" s="14"/>
      <c r="B352" s="262"/>
      <c r="C352" s="263"/>
      <c r="D352" s="248" t="s">
        <v>201</v>
      </c>
      <c r="E352" s="264" t="s">
        <v>1</v>
      </c>
      <c r="F352" s="265" t="s">
        <v>458</v>
      </c>
      <c r="G352" s="263"/>
      <c r="H352" s="266">
        <v>408</v>
      </c>
      <c r="I352" s="267"/>
      <c r="J352" s="263"/>
      <c r="K352" s="263"/>
      <c r="L352" s="268"/>
      <c r="M352" s="269"/>
      <c r="N352" s="270"/>
      <c r="O352" s="270"/>
      <c r="P352" s="270"/>
      <c r="Q352" s="270"/>
      <c r="R352" s="270"/>
      <c r="S352" s="270"/>
      <c r="T352" s="27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72" t="s">
        <v>201</v>
      </c>
      <c r="AU352" s="272" t="s">
        <v>212</v>
      </c>
      <c r="AV352" s="14" t="s">
        <v>83</v>
      </c>
      <c r="AW352" s="14" t="s">
        <v>30</v>
      </c>
      <c r="AX352" s="14" t="s">
        <v>73</v>
      </c>
      <c r="AY352" s="272" t="s">
        <v>191</v>
      </c>
    </row>
    <row r="353" s="15" customFormat="1">
      <c r="A353" s="15"/>
      <c r="B353" s="273"/>
      <c r="C353" s="274"/>
      <c r="D353" s="248" t="s">
        <v>201</v>
      </c>
      <c r="E353" s="275" t="s">
        <v>1</v>
      </c>
      <c r="F353" s="276" t="s">
        <v>205</v>
      </c>
      <c r="G353" s="274"/>
      <c r="H353" s="277">
        <v>408</v>
      </c>
      <c r="I353" s="278"/>
      <c r="J353" s="274"/>
      <c r="K353" s="274"/>
      <c r="L353" s="279"/>
      <c r="M353" s="280"/>
      <c r="N353" s="281"/>
      <c r="O353" s="281"/>
      <c r="P353" s="281"/>
      <c r="Q353" s="281"/>
      <c r="R353" s="281"/>
      <c r="S353" s="281"/>
      <c r="T353" s="28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83" t="s">
        <v>201</v>
      </c>
      <c r="AU353" s="283" t="s">
        <v>212</v>
      </c>
      <c r="AV353" s="15" t="s">
        <v>198</v>
      </c>
      <c r="AW353" s="15" t="s">
        <v>30</v>
      </c>
      <c r="AX353" s="15" t="s">
        <v>81</v>
      </c>
      <c r="AY353" s="283" t="s">
        <v>191</v>
      </c>
    </row>
    <row r="354" s="2" customFormat="1" ht="21.75" customHeight="1">
      <c r="A354" s="39"/>
      <c r="B354" s="40"/>
      <c r="C354" s="236" t="s">
        <v>373</v>
      </c>
      <c r="D354" s="236" t="s">
        <v>194</v>
      </c>
      <c r="E354" s="237" t="s">
        <v>459</v>
      </c>
      <c r="F354" s="238" t="s">
        <v>460</v>
      </c>
      <c r="G354" s="239" t="s">
        <v>215</v>
      </c>
      <c r="H354" s="240">
        <v>630.85000000000002</v>
      </c>
      <c r="I354" s="241"/>
      <c r="J354" s="240">
        <f>ROUND(I354*H354,2)</f>
        <v>0</v>
      </c>
      <c r="K354" s="238" t="s">
        <v>1</v>
      </c>
      <c r="L354" s="45"/>
      <c r="M354" s="242" t="s">
        <v>1</v>
      </c>
      <c r="N354" s="243" t="s">
        <v>38</v>
      </c>
      <c r="O354" s="92"/>
      <c r="P354" s="244">
        <f>O354*H354</f>
        <v>0</v>
      </c>
      <c r="Q354" s="244">
        <v>0</v>
      </c>
      <c r="R354" s="244">
        <f>Q354*H354</f>
        <v>0</v>
      </c>
      <c r="S354" s="244">
        <v>0</v>
      </c>
      <c r="T354" s="245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6" t="s">
        <v>198</v>
      </c>
      <c r="AT354" s="246" t="s">
        <v>194</v>
      </c>
      <c r="AU354" s="246" t="s">
        <v>212</v>
      </c>
      <c r="AY354" s="18" t="s">
        <v>191</v>
      </c>
      <c r="BE354" s="247">
        <f>IF(N354="základní",J354,0)</f>
        <v>0</v>
      </c>
      <c r="BF354" s="247">
        <f>IF(N354="snížená",J354,0)</f>
        <v>0</v>
      </c>
      <c r="BG354" s="247">
        <f>IF(N354="zákl. přenesená",J354,0)</f>
        <v>0</v>
      </c>
      <c r="BH354" s="247">
        <f>IF(N354="sníž. přenesená",J354,0)</f>
        <v>0</v>
      </c>
      <c r="BI354" s="247">
        <f>IF(N354="nulová",J354,0)</f>
        <v>0</v>
      </c>
      <c r="BJ354" s="18" t="s">
        <v>81</v>
      </c>
      <c r="BK354" s="247">
        <f>ROUND(I354*H354,2)</f>
        <v>0</v>
      </c>
      <c r="BL354" s="18" t="s">
        <v>198</v>
      </c>
      <c r="BM354" s="246" t="s">
        <v>461</v>
      </c>
    </row>
    <row r="355" s="2" customFormat="1">
      <c r="A355" s="39"/>
      <c r="B355" s="40"/>
      <c r="C355" s="41"/>
      <c r="D355" s="248" t="s">
        <v>200</v>
      </c>
      <c r="E355" s="41"/>
      <c r="F355" s="249" t="s">
        <v>460</v>
      </c>
      <c r="G355" s="41"/>
      <c r="H355" s="41"/>
      <c r="I355" s="145"/>
      <c r="J355" s="41"/>
      <c r="K355" s="41"/>
      <c r="L355" s="45"/>
      <c r="M355" s="250"/>
      <c r="N355" s="251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200</v>
      </c>
      <c r="AU355" s="18" t="s">
        <v>212</v>
      </c>
    </row>
    <row r="356" s="13" customFormat="1">
      <c r="A356" s="13"/>
      <c r="B356" s="252"/>
      <c r="C356" s="253"/>
      <c r="D356" s="248" t="s">
        <v>201</v>
      </c>
      <c r="E356" s="254" t="s">
        <v>1</v>
      </c>
      <c r="F356" s="255" t="s">
        <v>462</v>
      </c>
      <c r="G356" s="253"/>
      <c r="H356" s="254" t="s">
        <v>1</v>
      </c>
      <c r="I356" s="256"/>
      <c r="J356" s="253"/>
      <c r="K356" s="253"/>
      <c r="L356" s="257"/>
      <c r="M356" s="258"/>
      <c r="N356" s="259"/>
      <c r="O356" s="259"/>
      <c r="P356" s="259"/>
      <c r="Q356" s="259"/>
      <c r="R356" s="259"/>
      <c r="S356" s="259"/>
      <c r="T356" s="26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1" t="s">
        <v>201</v>
      </c>
      <c r="AU356" s="261" t="s">
        <v>212</v>
      </c>
      <c r="AV356" s="13" t="s">
        <v>81</v>
      </c>
      <c r="AW356" s="13" t="s">
        <v>30</v>
      </c>
      <c r="AX356" s="13" t="s">
        <v>73</v>
      </c>
      <c r="AY356" s="261" t="s">
        <v>191</v>
      </c>
    </row>
    <row r="357" s="13" customFormat="1">
      <c r="A357" s="13"/>
      <c r="B357" s="252"/>
      <c r="C357" s="253"/>
      <c r="D357" s="248" t="s">
        <v>201</v>
      </c>
      <c r="E357" s="254" t="s">
        <v>1</v>
      </c>
      <c r="F357" s="255" t="s">
        <v>463</v>
      </c>
      <c r="G357" s="253"/>
      <c r="H357" s="254" t="s">
        <v>1</v>
      </c>
      <c r="I357" s="256"/>
      <c r="J357" s="253"/>
      <c r="K357" s="253"/>
      <c r="L357" s="257"/>
      <c r="M357" s="258"/>
      <c r="N357" s="259"/>
      <c r="O357" s="259"/>
      <c r="P357" s="259"/>
      <c r="Q357" s="259"/>
      <c r="R357" s="259"/>
      <c r="S357" s="259"/>
      <c r="T357" s="26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1" t="s">
        <v>201</v>
      </c>
      <c r="AU357" s="261" t="s">
        <v>212</v>
      </c>
      <c r="AV357" s="13" t="s">
        <v>81</v>
      </c>
      <c r="AW357" s="13" t="s">
        <v>30</v>
      </c>
      <c r="AX357" s="13" t="s">
        <v>73</v>
      </c>
      <c r="AY357" s="261" t="s">
        <v>191</v>
      </c>
    </row>
    <row r="358" s="13" customFormat="1">
      <c r="A358" s="13"/>
      <c r="B358" s="252"/>
      <c r="C358" s="253"/>
      <c r="D358" s="248" t="s">
        <v>201</v>
      </c>
      <c r="E358" s="254" t="s">
        <v>1</v>
      </c>
      <c r="F358" s="255" t="s">
        <v>464</v>
      </c>
      <c r="G358" s="253"/>
      <c r="H358" s="254" t="s">
        <v>1</v>
      </c>
      <c r="I358" s="256"/>
      <c r="J358" s="253"/>
      <c r="K358" s="253"/>
      <c r="L358" s="257"/>
      <c r="M358" s="258"/>
      <c r="N358" s="259"/>
      <c r="O358" s="259"/>
      <c r="P358" s="259"/>
      <c r="Q358" s="259"/>
      <c r="R358" s="259"/>
      <c r="S358" s="259"/>
      <c r="T358" s="26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1" t="s">
        <v>201</v>
      </c>
      <c r="AU358" s="261" t="s">
        <v>212</v>
      </c>
      <c r="AV358" s="13" t="s">
        <v>81</v>
      </c>
      <c r="AW358" s="13" t="s">
        <v>30</v>
      </c>
      <c r="AX358" s="13" t="s">
        <v>73</v>
      </c>
      <c r="AY358" s="261" t="s">
        <v>191</v>
      </c>
    </row>
    <row r="359" s="14" customFormat="1">
      <c r="A359" s="14"/>
      <c r="B359" s="262"/>
      <c r="C359" s="263"/>
      <c r="D359" s="248" t="s">
        <v>201</v>
      </c>
      <c r="E359" s="264" t="s">
        <v>1</v>
      </c>
      <c r="F359" s="265" t="s">
        <v>465</v>
      </c>
      <c r="G359" s="263"/>
      <c r="H359" s="266">
        <v>630.85000000000002</v>
      </c>
      <c r="I359" s="267"/>
      <c r="J359" s="263"/>
      <c r="K359" s="263"/>
      <c r="L359" s="268"/>
      <c r="M359" s="269"/>
      <c r="N359" s="270"/>
      <c r="O359" s="270"/>
      <c r="P359" s="270"/>
      <c r="Q359" s="270"/>
      <c r="R359" s="270"/>
      <c r="S359" s="270"/>
      <c r="T359" s="27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72" t="s">
        <v>201</v>
      </c>
      <c r="AU359" s="272" t="s">
        <v>212</v>
      </c>
      <c r="AV359" s="14" t="s">
        <v>83</v>
      </c>
      <c r="AW359" s="14" t="s">
        <v>30</v>
      </c>
      <c r="AX359" s="14" t="s">
        <v>73</v>
      </c>
      <c r="AY359" s="272" t="s">
        <v>191</v>
      </c>
    </row>
    <row r="360" s="15" customFormat="1">
      <c r="A360" s="15"/>
      <c r="B360" s="273"/>
      <c r="C360" s="274"/>
      <c r="D360" s="248" t="s">
        <v>201</v>
      </c>
      <c r="E360" s="275" t="s">
        <v>1</v>
      </c>
      <c r="F360" s="276" t="s">
        <v>205</v>
      </c>
      <c r="G360" s="274"/>
      <c r="H360" s="277">
        <v>630.85000000000002</v>
      </c>
      <c r="I360" s="278"/>
      <c r="J360" s="274"/>
      <c r="K360" s="274"/>
      <c r="L360" s="279"/>
      <c r="M360" s="280"/>
      <c r="N360" s="281"/>
      <c r="O360" s="281"/>
      <c r="P360" s="281"/>
      <c r="Q360" s="281"/>
      <c r="R360" s="281"/>
      <c r="S360" s="281"/>
      <c r="T360" s="282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83" t="s">
        <v>201</v>
      </c>
      <c r="AU360" s="283" t="s">
        <v>212</v>
      </c>
      <c r="AV360" s="15" t="s">
        <v>198</v>
      </c>
      <c r="AW360" s="15" t="s">
        <v>30</v>
      </c>
      <c r="AX360" s="15" t="s">
        <v>81</v>
      </c>
      <c r="AY360" s="283" t="s">
        <v>191</v>
      </c>
    </row>
    <row r="361" s="2" customFormat="1" ht="16.5" customHeight="1">
      <c r="A361" s="39"/>
      <c r="B361" s="40"/>
      <c r="C361" s="236" t="s">
        <v>466</v>
      </c>
      <c r="D361" s="236" t="s">
        <v>194</v>
      </c>
      <c r="E361" s="237" t="s">
        <v>467</v>
      </c>
      <c r="F361" s="238" t="s">
        <v>468</v>
      </c>
      <c r="G361" s="239" t="s">
        <v>215</v>
      </c>
      <c r="H361" s="240">
        <v>34.079999999999998</v>
      </c>
      <c r="I361" s="241"/>
      <c r="J361" s="240">
        <f>ROUND(I361*H361,2)</f>
        <v>0</v>
      </c>
      <c r="K361" s="238" t="s">
        <v>1</v>
      </c>
      <c r="L361" s="45"/>
      <c r="M361" s="242" t="s">
        <v>1</v>
      </c>
      <c r="N361" s="243" t="s">
        <v>38</v>
      </c>
      <c r="O361" s="92"/>
      <c r="P361" s="244">
        <f>O361*H361</f>
        <v>0</v>
      </c>
      <c r="Q361" s="244">
        <v>2.03485</v>
      </c>
      <c r="R361" s="244">
        <f>Q361*H361</f>
        <v>69.347688000000005</v>
      </c>
      <c r="S361" s="244">
        <v>0</v>
      </c>
      <c r="T361" s="245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46" t="s">
        <v>198</v>
      </c>
      <c r="AT361" s="246" t="s">
        <v>194</v>
      </c>
      <c r="AU361" s="246" t="s">
        <v>212</v>
      </c>
      <c r="AY361" s="18" t="s">
        <v>191</v>
      </c>
      <c r="BE361" s="247">
        <f>IF(N361="základní",J361,0)</f>
        <v>0</v>
      </c>
      <c r="BF361" s="247">
        <f>IF(N361="snížená",J361,0)</f>
        <v>0</v>
      </c>
      <c r="BG361" s="247">
        <f>IF(N361="zákl. přenesená",J361,0)</f>
        <v>0</v>
      </c>
      <c r="BH361" s="247">
        <f>IF(N361="sníž. přenesená",J361,0)</f>
        <v>0</v>
      </c>
      <c r="BI361" s="247">
        <f>IF(N361="nulová",J361,0)</f>
        <v>0</v>
      </c>
      <c r="BJ361" s="18" t="s">
        <v>81</v>
      </c>
      <c r="BK361" s="247">
        <f>ROUND(I361*H361,2)</f>
        <v>0</v>
      </c>
      <c r="BL361" s="18" t="s">
        <v>198</v>
      </c>
      <c r="BM361" s="246" t="s">
        <v>469</v>
      </c>
    </row>
    <row r="362" s="2" customFormat="1">
      <c r="A362" s="39"/>
      <c r="B362" s="40"/>
      <c r="C362" s="41"/>
      <c r="D362" s="248" t="s">
        <v>200</v>
      </c>
      <c r="E362" s="41"/>
      <c r="F362" s="249" t="s">
        <v>468</v>
      </c>
      <c r="G362" s="41"/>
      <c r="H362" s="41"/>
      <c r="I362" s="145"/>
      <c r="J362" s="41"/>
      <c r="K362" s="41"/>
      <c r="L362" s="45"/>
      <c r="M362" s="250"/>
      <c r="N362" s="251"/>
      <c r="O362" s="92"/>
      <c r="P362" s="92"/>
      <c r="Q362" s="92"/>
      <c r="R362" s="92"/>
      <c r="S362" s="92"/>
      <c r="T362" s="93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200</v>
      </c>
      <c r="AU362" s="18" t="s">
        <v>212</v>
      </c>
    </row>
    <row r="363" s="13" customFormat="1">
      <c r="A363" s="13"/>
      <c r="B363" s="252"/>
      <c r="C363" s="253"/>
      <c r="D363" s="248" t="s">
        <v>201</v>
      </c>
      <c r="E363" s="254" t="s">
        <v>1</v>
      </c>
      <c r="F363" s="255" t="s">
        <v>470</v>
      </c>
      <c r="G363" s="253"/>
      <c r="H363" s="254" t="s">
        <v>1</v>
      </c>
      <c r="I363" s="256"/>
      <c r="J363" s="253"/>
      <c r="K363" s="253"/>
      <c r="L363" s="257"/>
      <c r="M363" s="258"/>
      <c r="N363" s="259"/>
      <c r="O363" s="259"/>
      <c r="P363" s="259"/>
      <c r="Q363" s="259"/>
      <c r="R363" s="259"/>
      <c r="S363" s="259"/>
      <c r="T363" s="26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1" t="s">
        <v>201</v>
      </c>
      <c r="AU363" s="261" t="s">
        <v>212</v>
      </c>
      <c r="AV363" s="13" t="s">
        <v>81</v>
      </c>
      <c r="AW363" s="13" t="s">
        <v>30</v>
      </c>
      <c r="AX363" s="13" t="s">
        <v>73</v>
      </c>
      <c r="AY363" s="261" t="s">
        <v>191</v>
      </c>
    </row>
    <row r="364" s="13" customFormat="1">
      <c r="A364" s="13"/>
      <c r="B364" s="252"/>
      <c r="C364" s="253"/>
      <c r="D364" s="248" t="s">
        <v>201</v>
      </c>
      <c r="E364" s="254" t="s">
        <v>1</v>
      </c>
      <c r="F364" s="255" t="s">
        <v>471</v>
      </c>
      <c r="G364" s="253"/>
      <c r="H364" s="254" t="s">
        <v>1</v>
      </c>
      <c r="I364" s="256"/>
      <c r="J364" s="253"/>
      <c r="K364" s="253"/>
      <c r="L364" s="257"/>
      <c r="M364" s="258"/>
      <c r="N364" s="259"/>
      <c r="O364" s="259"/>
      <c r="P364" s="259"/>
      <c r="Q364" s="259"/>
      <c r="R364" s="259"/>
      <c r="S364" s="259"/>
      <c r="T364" s="26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1" t="s">
        <v>201</v>
      </c>
      <c r="AU364" s="261" t="s">
        <v>212</v>
      </c>
      <c r="AV364" s="13" t="s">
        <v>81</v>
      </c>
      <c r="AW364" s="13" t="s">
        <v>30</v>
      </c>
      <c r="AX364" s="13" t="s">
        <v>73</v>
      </c>
      <c r="AY364" s="261" t="s">
        <v>191</v>
      </c>
    </row>
    <row r="365" s="14" customFormat="1">
      <c r="A365" s="14"/>
      <c r="B365" s="262"/>
      <c r="C365" s="263"/>
      <c r="D365" s="248" t="s">
        <v>201</v>
      </c>
      <c r="E365" s="264" t="s">
        <v>1</v>
      </c>
      <c r="F365" s="265" t="s">
        <v>472</v>
      </c>
      <c r="G365" s="263"/>
      <c r="H365" s="266">
        <v>34.079999999999998</v>
      </c>
      <c r="I365" s="267"/>
      <c r="J365" s="263"/>
      <c r="K365" s="263"/>
      <c r="L365" s="268"/>
      <c r="M365" s="269"/>
      <c r="N365" s="270"/>
      <c r="O365" s="270"/>
      <c r="P365" s="270"/>
      <c r="Q365" s="270"/>
      <c r="R365" s="270"/>
      <c r="S365" s="270"/>
      <c r="T365" s="271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72" t="s">
        <v>201</v>
      </c>
      <c r="AU365" s="272" t="s">
        <v>212</v>
      </c>
      <c r="AV365" s="14" t="s">
        <v>83</v>
      </c>
      <c r="AW365" s="14" t="s">
        <v>30</v>
      </c>
      <c r="AX365" s="14" t="s">
        <v>73</v>
      </c>
      <c r="AY365" s="272" t="s">
        <v>191</v>
      </c>
    </row>
    <row r="366" s="15" customFormat="1">
      <c r="A366" s="15"/>
      <c r="B366" s="273"/>
      <c r="C366" s="274"/>
      <c r="D366" s="248" t="s">
        <v>201</v>
      </c>
      <c r="E366" s="275" t="s">
        <v>1</v>
      </c>
      <c r="F366" s="276" t="s">
        <v>205</v>
      </c>
      <c r="G366" s="274"/>
      <c r="H366" s="277">
        <v>34.079999999999998</v>
      </c>
      <c r="I366" s="278"/>
      <c r="J366" s="274"/>
      <c r="K366" s="274"/>
      <c r="L366" s="279"/>
      <c r="M366" s="280"/>
      <c r="N366" s="281"/>
      <c r="O366" s="281"/>
      <c r="P366" s="281"/>
      <c r="Q366" s="281"/>
      <c r="R366" s="281"/>
      <c r="S366" s="281"/>
      <c r="T366" s="282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83" t="s">
        <v>201</v>
      </c>
      <c r="AU366" s="283" t="s">
        <v>212</v>
      </c>
      <c r="AV366" s="15" t="s">
        <v>198</v>
      </c>
      <c r="AW366" s="15" t="s">
        <v>30</v>
      </c>
      <c r="AX366" s="15" t="s">
        <v>81</v>
      </c>
      <c r="AY366" s="283" t="s">
        <v>191</v>
      </c>
    </row>
    <row r="367" s="2" customFormat="1" ht="21.75" customHeight="1">
      <c r="A367" s="39"/>
      <c r="B367" s="40"/>
      <c r="C367" s="236" t="s">
        <v>473</v>
      </c>
      <c r="D367" s="236" t="s">
        <v>194</v>
      </c>
      <c r="E367" s="237" t="s">
        <v>474</v>
      </c>
      <c r="F367" s="238" t="s">
        <v>475</v>
      </c>
      <c r="G367" s="239" t="s">
        <v>314</v>
      </c>
      <c r="H367" s="240">
        <v>686</v>
      </c>
      <c r="I367" s="241"/>
      <c r="J367" s="240">
        <f>ROUND(I367*H367,2)</f>
        <v>0</v>
      </c>
      <c r="K367" s="238" t="s">
        <v>1</v>
      </c>
      <c r="L367" s="45"/>
      <c r="M367" s="242" t="s">
        <v>1</v>
      </c>
      <c r="N367" s="243" t="s">
        <v>38</v>
      </c>
      <c r="O367" s="92"/>
      <c r="P367" s="244">
        <f>O367*H367</f>
        <v>0</v>
      </c>
      <c r="Q367" s="244">
        <v>0</v>
      </c>
      <c r="R367" s="244">
        <f>Q367*H367</f>
        <v>0</v>
      </c>
      <c r="S367" s="244">
        <v>0</v>
      </c>
      <c r="T367" s="245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46" t="s">
        <v>198</v>
      </c>
      <c r="AT367" s="246" t="s">
        <v>194</v>
      </c>
      <c r="AU367" s="246" t="s">
        <v>212</v>
      </c>
      <c r="AY367" s="18" t="s">
        <v>191</v>
      </c>
      <c r="BE367" s="247">
        <f>IF(N367="základní",J367,0)</f>
        <v>0</v>
      </c>
      <c r="BF367" s="247">
        <f>IF(N367="snížená",J367,0)</f>
        <v>0</v>
      </c>
      <c r="BG367" s="247">
        <f>IF(N367="zákl. přenesená",J367,0)</f>
        <v>0</v>
      </c>
      <c r="BH367" s="247">
        <f>IF(N367="sníž. přenesená",J367,0)</f>
        <v>0</v>
      </c>
      <c r="BI367" s="247">
        <f>IF(N367="nulová",J367,0)</f>
        <v>0</v>
      </c>
      <c r="BJ367" s="18" t="s">
        <v>81</v>
      </c>
      <c r="BK367" s="247">
        <f>ROUND(I367*H367,2)</f>
        <v>0</v>
      </c>
      <c r="BL367" s="18" t="s">
        <v>198</v>
      </c>
      <c r="BM367" s="246" t="s">
        <v>476</v>
      </c>
    </row>
    <row r="368" s="2" customFormat="1">
      <c r="A368" s="39"/>
      <c r="B368" s="40"/>
      <c r="C368" s="41"/>
      <c r="D368" s="248" t="s">
        <v>200</v>
      </c>
      <c r="E368" s="41"/>
      <c r="F368" s="249" t="s">
        <v>475</v>
      </c>
      <c r="G368" s="41"/>
      <c r="H368" s="41"/>
      <c r="I368" s="145"/>
      <c r="J368" s="41"/>
      <c r="K368" s="41"/>
      <c r="L368" s="45"/>
      <c r="M368" s="250"/>
      <c r="N368" s="251"/>
      <c r="O368" s="92"/>
      <c r="P368" s="92"/>
      <c r="Q368" s="92"/>
      <c r="R368" s="92"/>
      <c r="S368" s="92"/>
      <c r="T368" s="93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200</v>
      </c>
      <c r="AU368" s="18" t="s">
        <v>212</v>
      </c>
    </row>
    <row r="369" s="13" customFormat="1">
      <c r="A369" s="13"/>
      <c r="B369" s="252"/>
      <c r="C369" s="253"/>
      <c r="D369" s="248" t="s">
        <v>201</v>
      </c>
      <c r="E369" s="254" t="s">
        <v>1</v>
      </c>
      <c r="F369" s="255" t="s">
        <v>477</v>
      </c>
      <c r="G369" s="253"/>
      <c r="H369" s="254" t="s">
        <v>1</v>
      </c>
      <c r="I369" s="256"/>
      <c r="J369" s="253"/>
      <c r="K369" s="253"/>
      <c r="L369" s="257"/>
      <c r="M369" s="258"/>
      <c r="N369" s="259"/>
      <c r="O369" s="259"/>
      <c r="P369" s="259"/>
      <c r="Q369" s="259"/>
      <c r="R369" s="259"/>
      <c r="S369" s="259"/>
      <c r="T369" s="26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1" t="s">
        <v>201</v>
      </c>
      <c r="AU369" s="261" t="s">
        <v>212</v>
      </c>
      <c r="AV369" s="13" t="s">
        <v>81</v>
      </c>
      <c r="AW369" s="13" t="s">
        <v>30</v>
      </c>
      <c r="AX369" s="13" t="s">
        <v>73</v>
      </c>
      <c r="AY369" s="261" t="s">
        <v>191</v>
      </c>
    </row>
    <row r="370" s="13" customFormat="1">
      <c r="A370" s="13"/>
      <c r="B370" s="252"/>
      <c r="C370" s="253"/>
      <c r="D370" s="248" t="s">
        <v>201</v>
      </c>
      <c r="E370" s="254" t="s">
        <v>1</v>
      </c>
      <c r="F370" s="255" t="s">
        <v>478</v>
      </c>
      <c r="G370" s="253"/>
      <c r="H370" s="254" t="s">
        <v>1</v>
      </c>
      <c r="I370" s="256"/>
      <c r="J370" s="253"/>
      <c r="K370" s="253"/>
      <c r="L370" s="257"/>
      <c r="M370" s="258"/>
      <c r="N370" s="259"/>
      <c r="O370" s="259"/>
      <c r="P370" s="259"/>
      <c r="Q370" s="259"/>
      <c r="R370" s="259"/>
      <c r="S370" s="259"/>
      <c r="T370" s="26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1" t="s">
        <v>201</v>
      </c>
      <c r="AU370" s="261" t="s">
        <v>212</v>
      </c>
      <c r="AV370" s="13" t="s">
        <v>81</v>
      </c>
      <c r="AW370" s="13" t="s">
        <v>30</v>
      </c>
      <c r="AX370" s="13" t="s">
        <v>73</v>
      </c>
      <c r="AY370" s="261" t="s">
        <v>191</v>
      </c>
    </row>
    <row r="371" s="13" customFormat="1">
      <c r="A371" s="13"/>
      <c r="B371" s="252"/>
      <c r="C371" s="253"/>
      <c r="D371" s="248" t="s">
        <v>201</v>
      </c>
      <c r="E371" s="254" t="s">
        <v>1</v>
      </c>
      <c r="F371" s="255" t="s">
        <v>479</v>
      </c>
      <c r="G371" s="253"/>
      <c r="H371" s="254" t="s">
        <v>1</v>
      </c>
      <c r="I371" s="256"/>
      <c r="J371" s="253"/>
      <c r="K371" s="253"/>
      <c r="L371" s="257"/>
      <c r="M371" s="258"/>
      <c r="N371" s="259"/>
      <c r="O371" s="259"/>
      <c r="P371" s="259"/>
      <c r="Q371" s="259"/>
      <c r="R371" s="259"/>
      <c r="S371" s="259"/>
      <c r="T371" s="26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1" t="s">
        <v>201</v>
      </c>
      <c r="AU371" s="261" t="s">
        <v>212</v>
      </c>
      <c r="AV371" s="13" t="s">
        <v>81</v>
      </c>
      <c r="AW371" s="13" t="s">
        <v>30</v>
      </c>
      <c r="AX371" s="13" t="s">
        <v>73</v>
      </c>
      <c r="AY371" s="261" t="s">
        <v>191</v>
      </c>
    </row>
    <row r="372" s="14" customFormat="1">
      <c r="A372" s="14"/>
      <c r="B372" s="262"/>
      <c r="C372" s="263"/>
      <c r="D372" s="248" t="s">
        <v>201</v>
      </c>
      <c r="E372" s="264" t="s">
        <v>1</v>
      </c>
      <c r="F372" s="265" t="s">
        <v>480</v>
      </c>
      <c r="G372" s="263"/>
      <c r="H372" s="266">
        <v>686</v>
      </c>
      <c r="I372" s="267"/>
      <c r="J372" s="263"/>
      <c r="K372" s="263"/>
      <c r="L372" s="268"/>
      <c r="M372" s="269"/>
      <c r="N372" s="270"/>
      <c r="O372" s="270"/>
      <c r="P372" s="270"/>
      <c r="Q372" s="270"/>
      <c r="R372" s="270"/>
      <c r="S372" s="270"/>
      <c r="T372" s="27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72" t="s">
        <v>201</v>
      </c>
      <c r="AU372" s="272" t="s">
        <v>212</v>
      </c>
      <c r="AV372" s="14" t="s">
        <v>83</v>
      </c>
      <c r="AW372" s="14" t="s">
        <v>30</v>
      </c>
      <c r="AX372" s="14" t="s">
        <v>73</v>
      </c>
      <c r="AY372" s="272" t="s">
        <v>191</v>
      </c>
    </row>
    <row r="373" s="15" customFormat="1">
      <c r="A373" s="15"/>
      <c r="B373" s="273"/>
      <c r="C373" s="274"/>
      <c r="D373" s="248" t="s">
        <v>201</v>
      </c>
      <c r="E373" s="275" t="s">
        <v>1</v>
      </c>
      <c r="F373" s="276" t="s">
        <v>205</v>
      </c>
      <c r="G373" s="274"/>
      <c r="H373" s="277">
        <v>686</v>
      </c>
      <c r="I373" s="278"/>
      <c r="J373" s="274"/>
      <c r="K373" s="274"/>
      <c r="L373" s="279"/>
      <c r="M373" s="280"/>
      <c r="N373" s="281"/>
      <c r="O373" s="281"/>
      <c r="P373" s="281"/>
      <c r="Q373" s="281"/>
      <c r="R373" s="281"/>
      <c r="S373" s="281"/>
      <c r="T373" s="28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83" t="s">
        <v>201</v>
      </c>
      <c r="AU373" s="283" t="s">
        <v>212</v>
      </c>
      <c r="AV373" s="15" t="s">
        <v>198</v>
      </c>
      <c r="AW373" s="15" t="s">
        <v>30</v>
      </c>
      <c r="AX373" s="15" t="s">
        <v>81</v>
      </c>
      <c r="AY373" s="283" t="s">
        <v>191</v>
      </c>
    </row>
    <row r="374" s="2" customFormat="1" ht="21.75" customHeight="1">
      <c r="A374" s="39"/>
      <c r="B374" s="40"/>
      <c r="C374" s="236" t="s">
        <v>481</v>
      </c>
      <c r="D374" s="236" t="s">
        <v>194</v>
      </c>
      <c r="E374" s="237" t="s">
        <v>482</v>
      </c>
      <c r="F374" s="238" t="s">
        <v>483</v>
      </c>
      <c r="G374" s="239" t="s">
        <v>197</v>
      </c>
      <c r="H374" s="240">
        <v>4444.1999999999998</v>
      </c>
      <c r="I374" s="241"/>
      <c r="J374" s="240">
        <f>ROUND(I374*H374,2)</f>
        <v>0</v>
      </c>
      <c r="K374" s="238" t="s">
        <v>275</v>
      </c>
      <c r="L374" s="45"/>
      <c r="M374" s="242" t="s">
        <v>1</v>
      </c>
      <c r="N374" s="243" t="s">
        <v>38</v>
      </c>
      <c r="O374" s="92"/>
      <c r="P374" s="244">
        <f>O374*H374</f>
        <v>0</v>
      </c>
      <c r="Q374" s="244">
        <v>0</v>
      </c>
      <c r="R374" s="244">
        <f>Q374*H374</f>
        <v>0</v>
      </c>
      <c r="S374" s="244">
        <v>0</v>
      </c>
      <c r="T374" s="245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6" t="s">
        <v>198</v>
      </c>
      <c r="AT374" s="246" t="s">
        <v>194</v>
      </c>
      <c r="AU374" s="246" t="s">
        <v>212</v>
      </c>
      <c r="AY374" s="18" t="s">
        <v>191</v>
      </c>
      <c r="BE374" s="247">
        <f>IF(N374="základní",J374,0)</f>
        <v>0</v>
      </c>
      <c r="BF374" s="247">
        <f>IF(N374="snížená",J374,0)</f>
        <v>0</v>
      </c>
      <c r="BG374" s="247">
        <f>IF(N374="zákl. přenesená",J374,0)</f>
        <v>0</v>
      </c>
      <c r="BH374" s="247">
        <f>IF(N374="sníž. přenesená",J374,0)</f>
        <v>0</v>
      </c>
      <c r="BI374" s="247">
        <f>IF(N374="nulová",J374,0)</f>
        <v>0</v>
      </c>
      <c r="BJ374" s="18" t="s">
        <v>81</v>
      </c>
      <c r="BK374" s="247">
        <f>ROUND(I374*H374,2)</f>
        <v>0</v>
      </c>
      <c r="BL374" s="18" t="s">
        <v>198</v>
      </c>
      <c r="BM374" s="246" t="s">
        <v>484</v>
      </c>
    </row>
    <row r="375" s="2" customFormat="1">
      <c r="A375" s="39"/>
      <c r="B375" s="40"/>
      <c r="C375" s="41"/>
      <c r="D375" s="248" t="s">
        <v>200</v>
      </c>
      <c r="E375" s="41"/>
      <c r="F375" s="249" t="s">
        <v>483</v>
      </c>
      <c r="G375" s="41"/>
      <c r="H375" s="41"/>
      <c r="I375" s="145"/>
      <c r="J375" s="41"/>
      <c r="K375" s="41"/>
      <c r="L375" s="45"/>
      <c r="M375" s="250"/>
      <c r="N375" s="251"/>
      <c r="O375" s="92"/>
      <c r="P375" s="92"/>
      <c r="Q375" s="92"/>
      <c r="R375" s="92"/>
      <c r="S375" s="92"/>
      <c r="T375" s="93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200</v>
      </c>
      <c r="AU375" s="18" t="s">
        <v>212</v>
      </c>
    </row>
    <row r="376" s="13" customFormat="1">
      <c r="A376" s="13"/>
      <c r="B376" s="252"/>
      <c r="C376" s="253"/>
      <c r="D376" s="248" t="s">
        <v>201</v>
      </c>
      <c r="E376" s="254" t="s">
        <v>1</v>
      </c>
      <c r="F376" s="255" t="s">
        <v>485</v>
      </c>
      <c r="G376" s="253"/>
      <c r="H376" s="254" t="s">
        <v>1</v>
      </c>
      <c r="I376" s="256"/>
      <c r="J376" s="253"/>
      <c r="K376" s="253"/>
      <c r="L376" s="257"/>
      <c r="M376" s="258"/>
      <c r="N376" s="259"/>
      <c r="O376" s="259"/>
      <c r="P376" s="259"/>
      <c r="Q376" s="259"/>
      <c r="R376" s="259"/>
      <c r="S376" s="259"/>
      <c r="T376" s="26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1" t="s">
        <v>201</v>
      </c>
      <c r="AU376" s="261" t="s">
        <v>212</v>
      </c>
      <c r="AV376" s="13" t="s">
        <v>81</v>
      </c>
      <c r="AW376" s="13" t="s">
        <v>30</v>
      </c>
      <c r="AX376" s="13" t="s">
        <v>73</v>
      </c>
      <c r="AY376" s="261" t="s">
        <v>191</v>
      </c>
    </row>
    <row r="377" s="14" customFormat="1">
      <c r="A377" s="14"/>
      <c r="B377" s="262"/>
      <c r="C377" s="263"/>
      <c r="D377" s="248" t="s">
        <v>201</v>
      </c>
      <c r="E377" s="264" t="s">
        <v>1</v>
      </c>
      <c r="F377" s="265" t="s">
        <v>486</v>
      </c>
      <c r="G377" s="263"/>
      <c r="H377" s="266">
        <v>2222.0999999999999</v>
      </c>
      <c r="I377" s="267"/>
      <c r="J377" s="263"/>
      <c r="K377" s="263"/>
      <c r="L377" s="268"/>
      <c r="M377" s="269"/>
      <c r="N377" s="270"/>
      <c r="O377" s="270"/>
      <c r="P377" s="270"/>
      <c r="Q377" s="270"/>
      <c r="R377" s="270"/>
      <c r="S377" s="270"/>
      <c r="T377" s="27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72" t="s">
        <v>201</v>
      </c>
      <c r="AU377" s="272" t="s">
        <v>212</v>
      </c>
      <c r="AV377" s="14" t="s">
        <v>83</v>
      </c>
      <c r="AW377" s="14" t="s">
        <v>30</v>
      </c>
      <c r="AX377" s="14" t="s">
        <v>73</v>
      </c>
      <c r="AY377" s="272" t="s">
        <v>191</v>
      </c>
    </row>
    <row r="378" s="13" customFormat="1">
      <c r="A378" s="13"/>
      <c r="B378" s="252"/>
      <c r="C378" s="253"/>
      <c r="D378" s="248" t="s">
        <v>201</v>
      </c>
      <c r="E378" s="254" t="s">
        <v>1</v>
      </c>
      <c r="F378" s="255" t="s">
        <v>487</v>
      </c>
      <c r="G378" s="253"/>
      <c r="H378" s="254" t="s">
        <v>1</v>
      </c>
      <c r="I378" s="256"/>
      <c r="J378" s="253"/>
      <c r="K378" s="253"/>
      <c r="L378" s="257"/>
      <c r="M378" s="258"/>
      <c r="N378" s="259"/>
      <c r="O378" s="259"/>
      <c r="P378" s="259"/>
      <c r="Q378" s="259"/>
      <c r="R378" s="259"/>
      <c r="S378" s="259"/>
      <c r="T378" s="260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1" t="s">
        <v>201</v>
      </c>
      <c r="AU378" s="261" t="s">
        <v>212</v>
      </c>
      <c r="AV378" s="13" t="s">
        <v>81</v>
      </c>
      <c r="AW378" s="13" t="s">
        <v>30</v>
      </c>
      <c r="AX378" s="13" t="s">
        <v>73</v>
      </c>
      <c r="AY378" s="261" t="s">
        <v>191</v>
      </c>
    </row>
    <row r="379" s="14" customFormat="1">
      <c r="A379" s="14"/>
      <c r="B379" s="262"/>
      <c r="C379" s="263"/>
      <c r="D379" s="248" t="s">
        <v>201</v>
      </c>
      <c r="E379" s="264" t="s">
        <v>1</v>
      </c>
      <c r="F379" s="265" t="s">
        <v>486</v>
      </c>
      <c r="G379" s="263"/>
      <c r="H379" s="266">
        <v>2222.0999999999999</v>
      </c>
      <c r="I379" s="267"/>
      <c r="J379" s="263"/>
      <c r="K379" s="263"/>
      <c r="L379" s="268"/>
      <c r="M379" s="269"/>
      <c r="N379" s="270"/>
      <c r="O379" s="270"/>
      <c r="P379" s="270"/>
      <c r="Q379" s="270"/>
      <c r="R379" s="270"/>
      <c r="S379" s="270"/>
      <c r="T379" s="271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72" t="s">
        <v>201</v>
      </c>
      <c r="AU379" s="272" t="s">
        <v>212</v>
      </c>
      <c r="AV379" s="14" t="s">
        <v>83</v>
      </c>
      <c r="AW379" s="14" t="s">
        <v>30</v>
      </c>
      <c r="AX379" s="14" t="s">
        <v>73</v>
      </c>
      <c r="AY379" s="272" t="s">
        <v>191</v>
      </c>
    </row>
    <row r="380" s="15" customFormat="1">
      <c r="A380" s="15"/>
      <c r="B380" s="273"/>
      <c r="C380" s="274"/>
      <c r="D380" s="248" t="s">
        <v>201</v>
      </c>
      <c r="E380" s="275" t="s">
        <v>1</v>
      </c>
      <c r="F380" s="276" t="s">
        <v>205</v>
      </c>
      <c r="G380" s="274"/>
      <c r="H380" s="277">
        <v>4444.1999999999998</v>
      </c>
      <c r="I380" s="278"/>
      <c r="J380" s="274"/>
      <c r="K380" s="274"/>
      <c r="L380" s="279"/>
      <c r="M380" s="280"/>
      <c r="N380" s="281"/>
      <c r="O380" s="281"/>
      <c r="P380" s="281"/>
      <c r="Q380" s="281"/>
      <c r="R380" s="281"/>
      <c r="S380" s="281"/>
      <c r="T380" s="282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83" t="s">
        <v>201</v>
      </c>
      <c r="AU380" s="283" t="s">
        <v>212</v>
      </c>
      <c r="AV380" s="15" t="s">
        <v>198</v>
      </c>
      <c r="AW380" s="15" t="s">
        <v>30</v>
      </c>
      <c r="AX380" s="15" t="s">
        <v>81</v>
      </c>
      <c r="AY380" s="283" t="s">
        <v>191</v>
      </c>
    </row>
    <row r="381" s="2" customFormat="1" ht="21.75" customHeight="1">
      <c r="A381" s="39"/>
      <c r="B381" s="40"/>
      <c r="C381" s="236" t="s">
        <v>488</v>
      </c>
      <c r="D381" s="236" t="s">
        <v>194</v>
      </c>
      <c r="E381" s="237" t="s">
        <v>489</v>
      </c>
      <c r="F381" s="238" t="s">
        <v>490</v>
      </c>
      <c r="G381" s="239" t="s">
        <v>197</v>
      </c>
      <c r="H381" s="240">
        <v>2222.0999999999999</v>
      </c>
      <c r="I381" s="241"/>
      <c r="J381" s="240">
        <f>ROUND(I381*H381,2)</f>
        <v>0</v>
      </c>
      <c r="K381" s="238" t="s">
        <v>1</v>
      </c>
      <c r="L381" s="45"/>
      <c r="M381" s="242" t="s">
        <v>1</v>
      </c>
      <c r="N381" s="243" t="s">
        <v>38</v>
      </c>
      <c r="O381" s="92"/>
      <c r="P381" s="244">
        <f>O381*H381</f>
        <v>0</v>
      </c>
      <c r="Q381" s="244">
        <v>0</v>
      </c>
      <c r="R381" s="244">
        <f>Q381*H381</f>
        <v>0</v>
      </c>
      <c r="S381" s="244">
        <v>0</v>
      </c>
      <c r="T381" s="245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46" t="s">
        <v>198</v>
      </c>
      <c r="AT381" s="246" t="s">
        <v>194</v>
      </c>
      <c r="AU381" s="246" t="s">
        <v>212</v>
      </c>
      <c r="AY381" s="18" t="s">
        <v>191</v>
      </c>
      <c r="BE381" s="247">
        <f>IF(N381="základní",J381,0)</f>
        <v>0</v>
      </c>
      <c r="BF381" s="247">
        <f>IF(N381="snížená",J381,0)</f>
        <v>0</v>
      </c>
      <c r="BG381" s="247">
        <f>IF(N381="zákl. přenesená",J381,0)</f>
        <v>0</v>
      </c>
      <c r="BH381" s="247">
        <f>IF(N381="sníž. přenesená",J381,0)</f>
        <v>0</v>
      </c>
      <c r="BI381" s="247">
        <f>IF(N381="nulová",J381,0)</f>
        <v>0</v>
      </c>
      <c r="BJ381" s="18" t="s">
        <v>81</v>
      </c>
      <c r="BK381" s="247">
        <f>ROUND(I381*H381,2)</f>
        <v>0</v>
      </c>
      <c r="BL381" s="18" t="s">
        <v>198</v>
      </c>
      <c r="BM381" s="246" t="s">
        <v>491</v>
      </c>
    </row>
    <row r="382" s="2" customFormat="1">
      <c r="A382" s="39"/>
      <c r="B382" s="40"/>
      <c r="C382" s="41"/>
      <c r="D382" s="248" t="s">
        <v>200</v>
      </c>
      <c r="E382" s="41"/>
      <c r="F382" s="249" t="s">
        <v>490</v>
      </c>
      <c r="G382" s="41"/>
      <c r="H382" s="41"/>
      <c r="I382" s="145"/>
      <c r="J382" s="41"/>
      <c r="K382" s="41"/>
      <c r="L382" s="45"/>
      <c r="M382" s="250"/>
      <c r="N382" s="251"/>
      <c r="O382" s="92"/>
      <c r="P382" s="92"/>
      <c r="Q382" s="92"/>
      <c r="R382" s="92"/>
      <c r="S382" s="92"/>
      <c r="T382" s="93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200</v>
      </c>
      <c r="AU382" s="18" t="s">
        <v>212</v>
      </c>
    </row>
    <row r="383" s="13" customFormat="1">
      <c r="A383" s="13"/>
      <c r="B383" s="252"/>
      <c r="C383" s="253"/>
      <c r="D383" s="248" t="s">
        <v>201</v>
      </c>
      <c r="E383" s="254" t="s">
        <v>1</v>
      </c>
      <c r="F383" s="255" t="s">
        <v>492</v>
      </c>
      <c r="G383" s="253"/>
      <c r="H383" s="254" t="s">
        <v>1</v>
      </c>
      <c r="I383" s="256"/>
      <c r="J383" s="253"/>
      <c r="K383" s="253"/>
      <c r="L383" s="257"/>
      <c r="M383" s="258"/>
      <c r="N383" s="259"/>
      <c r="O383" s="259"/>
      <c r="P383" s="259"/>
      <c r="Q383" s="259"/>
      <c r="R383" s="259"/>
      <c r="S383" s="259"/>
      <c r="T383" s="260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1" t="s">
        <v>201</v>
      </c>
      <c r="AU383" s="261" t="s">
        <v>212</v>
      </c>
      <c r="AV383" s="13" t="s">
        <v>81</v>
      </c>
      <c r="AW383" s="13" t="s">
        <v>30</v>
      </c>
      <c r="AX383" s="13" t="s">
        <v>73</v>
      </c>
      <c r="AY383" s="261" t="s">
        <v>191</v>
      </c>
    </row>
    <row r="384" s="14" customFormat="1">
      <c r="A384" s="14"/>
      <c r="B384" s="262"/>
      <c r="C384" s="263"/>
      <c r="D384" s="248" t="s">
        <v>201</v>
      </c>
      <c r="E384" s="264" t="s">
        <v>1</v>
      </c>
      <c r="F384" s="265" t="s">
        <v>486</v>
      </c>
      <c r="G384" s="263"/>
      <c r="H384" s="266">
        <v>2222.0999999999999</v>
      </c>
      <c r="I384" s="267"/>
      <c r="J384" s="263"/>
      <c r="K384" s="263"/>
      <c r="L384" s="268"/>
      <c r="M384" s="269"/>
      <c r="N384" s="270"/>
      <c r="O384" s="270"/>
      <c r="P384" s="270"/>
      <c r="Q384" s="270"/>
      <c r="R384" s="270"/>
      <c r="S384" s="270"/>
      <c r="T384" s="271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72" t="s">
        <v>201</v>
      </c>
      <c r="AU384" s="272" t="s">
        <v>212</v>
      </c>
      <c r="AV384" s="14" t="s">
        <v>83</v>
      </c>
      <c r="AW384" s="14" t="s">
        <v>30</v>
      </c>
      <c r="AX384" s="14" t="s">
        <v>73</v>
      </c>
      <c r="AY384" s="272" t="s">
        <v>191</v>
      </c>
    </row>
    <row r="385" s="15" customFormat="1">
      <c r="A385" s="15"/>
      <c r="B385" s="273"/>
      <c r="C385" s="274"/>
      <c r="D385" s="248" t="s">
        <v>201</v>
      </c>
      <c r="E385" s="275" t="s">
        <v>1</v>
      </c>
      <c r="F385" s="276" t="s">
        <v>205</v>
      </c>
      <c r="G385" s="274"/>
      <c r="H385" s="277">
        <v>2222.0999999999999</v>
      </c>
      <c r="I385" s="278"/>
      <c r="J385" s="274"/>
      <c r="K385" s="274"/>
      <c r="L385" s="279"/>
      <c r="M385" s="280"/>
      <c r="N385" s="281"/>
      <c r="O385" s="281"/>
      <c r="P385" s="281"/>
      <c r="Q385" s="281"/>
      <c r="R385" s="281"/>
      <c r="S385" s="281"/>
      <c r="T385" s="282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83" t="s">
        <v>201</v>
      </c>
      <c r="AU385" s="283" t="s">
        <v>212</v>
      </c>
      <c r="AV385" s="15" t="s">
        <v>198</v>
      </c>
      <c r="AW385" s="15" t="s">
        <v>30</v>
      </c>
      <c r="AX385" s="15" t="s">
        <v>81</v>
      </c>
      <c r="AY385" s="283" t="s">
        <v>191</v>
      </c>
    </row>
    <row r="386" s="2" customFormat="1" ht="21.75" customHeight="1">
      <c r="A386" s="39"/>
      <c r="B386" s="40"/>
      <c r="C386" s="236" t="s">
        <v>493</v>
      </c>
      <c r="D386" s="236" t="s">
        <v>194</v>
      </c>
      <c r="E386" s="237" t="s">
        <v>494</v>
      </c>
      <c r="F386" s="238" t="s">
        <v>495</v>
      </c>
      <c r="G386" s="239" t="s">
        <v>197</v>
      </c>
      <c r="H386" s="240">
        <v>2222.0999999999999</v>
      </c>
      <c r="I386" s="241"/>
      <c r="J386" s="240">
        <f>ROUND(I386*H386,2)</f>
        <v>0</v>
      </c>
      <c r="K386" s="238" t="s">
        <v>275</v>
      </c>
      <c r="L386" s="45"/>
      <c r="M386" s="242" t="s">
        <v>1</v>
      </c>
      <c r="N386" s="243" t="s">
        <v>38</v>
      </c>
      <c r="O386" s="92"/>
      <c r="P386" s="244">
        <f>O386*H386</f>
        <v>0</v>
      </c>
      <c r="Q386" s="244">
        <v>0</v>
      </c>
      <c r="R386" s="244">
        <f>Q386*H386</f>
        <v>0</v>
      </c>
      <c r="S386" s="244">
        <v>0</v>
      </c>
      <c r="T386" s="245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46" t="s">
        <v>198</v>
      </c>
      <c r="AT386" s="246" t="s">
        <v>194</v>
      </c>
      <c r="AU386" s="246" t="s">
        <v>212</v>
      </c>
      <c r="AY386" s="18" t="s">
        <v>191</v>
      </c>
      <c r="BE386" s="247">
        <f>IF(N386="základní",J386,0)</f>
        <v>0</v>
      </c>
      <c r="BF386" s="247">
        <f>IF(N386="snížená",J386,0)</f>
        <v>0</v>
      </c>
      <c r="BG386" s="247">
        <f>IF(N386="zákl. přenesená",J386,0)</f>
        <v>0</v>
      </c>
      <c r="BH386" s="247">
        <f>IF(N386="sníž. přenesená",J386,0)</f>
        <v>0</v>
      </c>
      <c r="BI386" s="247">
        <f>IF(N386="nulová",J386,0)</f>
        <v>0</v>
      </c>
      <c r="BJ386" s="18" t="s">
        <v>81</v>
      </c>
      <c r="BK386" s="247">
        <f>ROUND(I386*H386,2)</f>
        <v>0</v>
      </c>
      <c r="BL386" s="18" t="s">
        <v>198</v>
      </c>
      <c r="BM386" s="246" t="s">
        <v>496</v>
      </c>
    </row>
    <row r="387" s="2" customFormat="1">
      <c r="A387" s="39"/>
      <c r="B387" s="40"/>
      <c r="C387" s="41"/>
      <c r="D387" s="248" t="s">
        <v>200</v>
      </c>
      <c r="E387" s="41"/>
      <c r="F387" s="249" t="s">
        <v>495</v>
      </c>
      <c r="G387" s="41"/>
      <c r="H387" s="41"/>
      <c r="I387" s="145"/>
      <c r="J387" s="41"/>
      <c r="K387" s="41"/>
      <c r="L387" s="45"/>
      <c r="M387" s="250"/>
      <c r="N387" s="251"/>
      <c r="O387" s="92"/>
      <c r="P387" s="92"/>
      <c r="Q387" s="92"/>
      <c r="R387" s="92"/>
      <c r="S387" s="92"/>
      <c r="T387" s="93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200</v>
      </c>
      <c r="AU387" s="18" t="s">
        <v>212</v>
      </c>
    </row>
    <row r="388" s="13" customFormat="1">
      <c r="A388" s="13"/>
      <c r="B388" s="252"/>
      <c r="C388" s="253"/>
      <c r="D388" s="248" t="s">
        <v>201</v>
      </c>
      <c r="E388" s="254" t="s">
        <v>1</v>
      </c>
      <c r="F388" s="255" t="s">
        <v>497</v>
      </c>
      <c r="G388" s="253"/>
      <c r="H388" s="254" t="s">
        <v>1</v>
      </c>
      <c r="I388" s="256"/>
      <c r="J388" s="253"/>
      <c r="K388" s="253"/>
      <c r="L388" s="257"/>
      <c r="M388" s="258"/>
      <c r="N388" s="259"/>
      <c r="O388" s="259"/>
      <c r="P388" s="259"/>
      <c r="Q388" s="259"/>
      <c r="R388" s="259"/>
      <c r="S388" s="259"/>
      <c r="T388" s="26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1" t="s">
        <v>201</v>
      </c>
      <c r="AU388" s="261" t="s">
        <v>212</v>
      </c>
      <c r="AV388" s="13" t="s">
        <v>81</v>
      </c>
      <c r="AW388" s="13" t="s">
        <v>30</v>
      </c>
      <c r="AX388" s="13" t="s">
        <v>73</v>
      </c>
      <c r="AY388" s="261" t="s">
        <v>191</v>
      </c>
    </row>
    <row r="389" s="14" customFormat="1">
      <c r="A389" s="14"/>
      <c r="B389" s="262"/>
      <c r="C389" s="263"/>
      <c r="D389" s="248" t="s">
        <v>201</v>
      </c>
      <c r="E389" s="264" t="s">
        <v>1</v>
      </c>
      <c r="F389" s="265" t="s">
        <v>486</v>
      </c>
      <c r="G389" s="263"/>
      <c r="H389" s="266">
        <v>2222.0999999999999</v>
      </c>
      <c r="I389" s="267"/>
      <c r="J389" s="263"/>
      <c r="K389" s="263"/>
      <c r="L389" s="268"/>
      <c r="M389" s="269"/>
      <c r="N389" s="270"/>
      <c r="O389" s="270"/>
      <c r="P389" s="270"/>
      <c r="Q389" s="270"/>
      <c r="R389" s="270"/>
      <c r="S389" s="270"/>
      <c r="T389" s="271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72" t="s">
        <v>201</v>
      </c>
      <c r="AU389" s="272" t="s">
        <v>212</v>
      </c>
      <c r="AV389" s="14" t="s">
        <v>83</v>
      </c>
      <c r="AW389" s="14" t="s">
        <v>30</v>
      </c>
      <c r="AX389" s="14" t="s">
        <v>73</v>
      </c>
      <c r="AY389" s="272" t="s">
        <v>191</v>
      </c>
    </row>
    <row r="390" s="15" customFormat="1">
      <c r="A390" s="15"/>
      <c r="B390" s="273"/>
      <c r="C390" s="274"/>
      <c r="D390" s="248" t="s">
        <v>201</v>
      </c>
      <c r="E390" s="275" t="s">
        <v>1</v>
      </c>
      <c r="F390" s="276" t="s">
        <v>205</v>
      </c>
      <c r="G390" s="274"/>
      <c r="H390" s="277">
        <v>2222.0999999999999</v>
      </c>
      <c r="I390" s="278"/>
      <c r="J390" s="274"/>
      <c r="K390" s="274"/>
      <c r="L390" s="279"/>
      <c r="M390" s="280"/>
      <c r="N390" s="281"/>
      <c r="O390" s="281"/>
      <c r="P390" s="281"/>
      <c r="Q390" s="281"/>
      <c r="R390" s="281"/>
      <c r="S390" s="281"/>
      <c r="T390" s="282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83" t="s">
        <v>201</v>
      </c>
      <c r="AU390" s="283" t="s">
        <v>212</v>
      </c>
      <c r="AV390" s="15" t="s">
        <v>198</v>
      </c>
      <c r="AW390" s="15" t="s">
        <v>30</v>
      </c>
      <c r="AX390" s="15" t="s">
        <v>81</v>
      </c>
      <c r="AY390" s="283" t="s">
        <v>191</v>
      </c>
    </row>
    <row r="391" s="2" customFormat="1" ht="16.5" customHeight="1">
      <c r="A391" s="39"/>
      <c r="B391" s="40"/>
      <c r="C391" s="236" t="s">
        <v>498</v>
      </c>
      <c r="D391" s="236" t="s">
        <v>194</v>
      </c>
      <c r="E391" s="237" t="s">
        <v>499</v>
      </c>
      <c r="F391" s="238" t="s">
        <v>500</v>
      </c>
      <c r="G391" s="239" t="s">
        <v>197</v>
      </c>
      <c r="H391" s="240">
        <v>2222.0999999999999</v>
      </c>
      <c r="I391" s="241"/>
      <c r="J391" s="240">
        <f>ROUND(I391*H391,2)</f>
        <v>0</v>
      </c>
      <c r="K391" s="238" t="s">
        <v>275</v>
      </c>
      <c r="L391" s="45"/>
      <c r="M391" s="242" t="s">
        <v>1</v>
      </c>
      <c r="N391" s="243" t="s">
        <v>38</v>
      </c>
      <c r="O391" s="92"/>
      <c r="P391" s="244">
        <f>O391*H391</f>
        <v>0</v>
      </c>
      <c r="Q391" s="244">
        <v>0</v>
      </c>
      <c r="R391" s="244">
        <f>Q391*H391</f>
        <v>0</v>
      </c>
      <c r="S391" s="244">
        <v>0</v>
      </c>
      <c r="T391" s="245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46" t="s">
        <v>198</v>
      </c>
      <c r="AT391" s="246" t="s">
        <v>194</v>
      </c>
      <c r="AU391" s="246" t="s">
        <v>212</v>
      </c>
      <c r="AY391" s="18" t="s">
        <v>191</v>
      </c>
      <c r="BE391" s="247">
        <f>IF(N391="základní",J391,0)</f>
        <v>0</v>
      </c>
      <c r="BF391" s="247">
        <f>IF(N391="snížená",J391,0)</f>
        <v>0</v>
      </c>
      <c r="BG391" s="247">
        <f>IF(N391="zákl. přenesená",J391,0)</f>
        <v>0</v>
      </c>
      <c r="BH391" s="247">
        <f>IF(N391="sníž. přenesená",J391,0)</f>
        <v>0</v>
      </c>
      <c r="BI391" s="247">
        <f>IF(N391="nulová",J391,0)</f>
        <v>0</v>
      </c>
      <c r="BJ391" s="18" t="s">
        <v>81</v>
      </c>
      <c r="BK391" s="247">
        <f>ROUND(I391*H391,2)</f>
        <v>0</v>
      </c>
      <c r="BL391" s="18" t="s">
        <v>198</v>
      </c>
      <c r="BM391" s="246" t="s">
        <v>501</v>
      </c>
    </row>
    <row r="392" s="2" customFormat="1">
      <c r="A392" s="39"/>
      <c r="B392" s="40"/>
      <c r="C392" s="41"/>
      <c r="D392" s="248" t="s">
        <v>200</v>
      </c>
      <c r="E392" s="41"/>
      <c r="F392" s="249" t="s">
        <v>500</v>
      </c>
      <c r="G392" s="41"/>
      <c r="H392" s="41"/>
      <c r="I392" s="145"/>
      <c r="J392" s="41"/>
      <c r="K392" s="41"/>
      <c r="L392" s="45"/>
      <c r="M392" s="250"/>
      <c r="N392" s="251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200</v>
      </c>
      <c r="AU392" s="18" t="s">
        <v>212</v>
      </c>
    </row>
    <row r="393" s="13" customFormat="1">
      <c r="A393" s="13"/>
      <c r="B393" s="252"/>
      <c r="C393" s="253"/>
      <c r="D393" s="248" t="s">
        <v>201</v>
      </c>
      <c r="E393" s="254" t="s">
        <v>1</v>
      </c>
      <c r="F393" s="255" t="s">
        <v>502</v>
      </c>
      <c r="G393" s="253"/>
      <c r="H393" s="254" t="s">
        <v>1</v>
      </c>
      <c r="I393" s="256"/>
      <c r="J393" s="253"/>
      <c r="K393" s="253"/>
      <c r="L393" s="257"/>
      <c r="M393" s="258"/>
      <c r="N393" s="259"/>
      <c r="O393" s="259"/>
      <c r="P393" s="259"/>
      <c r="Q393" s="259"/>
      <c r="R393" s="259"/>
      <c r="S393" s="259"/>
      <c r="T393" s="26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1" t="s">
        <v>201</v>
      </c>
      <c r="AU393" s="261" t="s">
        <v>212</v>
      </c>
      <c r="AV393" s="13" t="s">
        <v>81</v>
      </c>
      <c r="AW393" s="13" t="s">
        <v>30</v>
      </c>
      <c r="AX393" s="13" t="s">
        <v>73</v>
      </c>
      <c r="AY393" s="261" t="s">
        <v>191</v>
      </c>
    </row>
    <row r="394" s="14" customFormat="1">
      <c r="A394" s="14"/>
      <c r="B394" s="262"/>
      <c r="C394" s="263"/>
      <c r="D394" s="248" t="s">
        <v>201</v>
      </c>
      <c r="E394" s="264" t="s">
        <v>1</v>
      </c>
      <c r="F394" s="265" t="s">
        <v>486</v>
      </c>
      <c r="G394" s="263"/>
      <c r="H394" s="266">
        <v>2222.0999999999999</v>
      </c>
      <c r="I394" s="267"/>
      <c r="J394" s="263"/>
      <c r="K394" s="263"/>
      <c r="L394" s="268"/>
      <c r="M394" s="269"/>
      <c r="N394" s="270"/>
      <c r="O394" s="270"/>
      <c r="P394" s="270"/>
      <c r="Q394" s="270"/>
      <c r="R394" s="270"/>
      <c r="S394" s="270"/>
      <c r="T394" s="27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72" t="s">
        <v>201</v>
      </c>
      <c r="AU394" s="272" t="s">
        <v>212</v>
      </c>
      <c r="AV394" s="14" t="s">
        <v>83</v>
      </c>
      <c r="AW394" s="14" t="s">
        <v>30</v>
      </c>
      <c r="AX394" s="14" t="s">
        <v>73</v>
      </c>
      <c r="AY394" s="272" t="s">
        <v>191</v>
      </c>
    </row>
    <row r="395" s="15" customFormat="1">
      <c r="A395" s="15"/>
      <c r="B395" s="273"/>
      <c r="C395" s="274"/>
      <c r="D395" s="248" t="s">
        <v>201</v>
      </c>
      <c r="E395" s="275" t="s">
        <v>1</v>
      </c>
      <c r="F395" s="276" t="s">
        <v>205</v>
      </c>
      <c r="G395" s="274"/>
      <c r="H395" s="277">
        <v>2222.0999999999999</v>
      </c>
      <c r="I395" s="278"/>
      <c r="J395" s="274"/>
      <c r="K395" s="274"/>
      <c r="L395" s="279"/>
      <c r="M395" s="280"/>
      <c r="N395" s="281"/>
      <c r="O395" s="281"/>
      <c r="P395" s="281"/>
      <c r="Q395" s="281"/>
      <c r="R395" s="281"/>
      <c r="S395" s="281"/>
      <c r="T395" s="282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83" t="s">
        <v>201</v>
      </c>
      <c r="AU395" s="283" t="s">
        <v>212</v>
      </c>
      <c r="AV395" s="15" t="s">
        <v>198</v>
      </c>
      <c r="AW395" s="15" t="s">
        <v>30</v>
      </c>
      <c r="AX395" s="15" t="s">
        <v>81</v>
      </c>
      <c r="AY395" s="283" t="s">
        <v>191</v>
      </c>
    </row>
    <row r="396" s="2" customFormat="1" ht="16.5" customHeight="1">
      <c r="A396" s="39"/>
      <c r="B396" s="40"/>
      <c r="C396" s="236" t="s">
        <v>503</v>
      </c>
      <c r="D396" s="236" t="s">
        <v>194</v>
      </c>
      <c r="E396" s="237" t="s">
        <v>504</v>
      </c>
      <c r="F396" s="238" t="s">
        <v>505</v>
      </c>
      <c r="G396" s="239" t="s">
        <v>215</v>
      </c>
      <c r="H396" s="240">
        <v>573.64999999999998</v>
      </c>
      <c r="I396" s="241"/>
      <c r="J396" s="240">
        <f>ROUND(I396*H396,2)</f>
        <v>0</v>
      </c>
      <c r="K396" s="238" t="s">
        <v>275</v>
      </c>
      <c r="L396" s="45"/>
      <c r="M396" s="242" t="s">
        <v>1</v>
      </c>
      <c r="N396" s="243" t="s">
        <v>38</v>
      </c>
      <c r="O396" s="92"/>
      <c r="P396" s="244">
        <f>O396*H396</f>
        <v>0</v>
      </c>
      <c r="Q396" s="244">
        <v>1.86636</v>
      </c>
      <c r="R396" s="244">
        <f>Q396*H396</f>
        <v>1070.637414</v>
      </c>
      <c r="S396" s="244">
        <v>0</v>
      </c>
      <c r="T396" s="245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46" t="s">
        <v>198</v>
      </c>
      <c r="AT396" s="246" t="s">
        <v>194</v>
      </c>
      <c r="AU396" s="246" t="s">
        <v>212</v>
      </c>
      <c r="AY396" s="18" t="s">
        <v>191</v>
      </c>
      <c r="BE396" s="247">
        <f>IF(N396="základní",J396,0)</f>
        <v>0</v>
      </c>
      <c r="BF396" s="247">
        <f>IF(N396="snížená",J396,0)</f>
        <v>0</v>
      </c>
      <c r="BG396" s="247">
        <f>IF(N396="zákl. přenesená",J396,0)</f>
        <v>0</v>
      </c>
      <c r="BH396" s="247">
        <f>IF(N396="sníž. přenesená",J396,0)</f>
        <v>0</v>
      </c>
      <c r="BI396" s="247">
        <f>IF(N396="nulová",J396,0)</f>
        <v>0</v>
      </c>
      <c r="BJ396" s="18" t="s">
        <v>81</v>
      </c>
      <c r="BK396" s="247">
        <f>ROUND(I396*H396,2)</f>
        <v>0</v>
      </c>
      <c r="BL396" s="18" t="s">
        <v>198</v>
      </c>
      <c r="BM396" s="246" t="s">
        <v>506</v>
      </c>
    </row>
    <row r="397" s="2" customFormat="1">
      <c r="A397" s="39"/>
      <c r="B397" s="40"/>
      <c r="C397" s="41"/>
      <c r="D397" s="248" t="s">
        <v>200</v>
      </c>
      <c r="E397" s="41"/>
      <c r="F397" s="249" t="s">
        <v>505</v>
      </c>
      <c r="G397" s="41"/>
      <c r="H397" s="41"/>
      <c r="I397" s="145"/>
      <c r="J397" s="41"/>
      <c r="K397" s="41"/>
      <c r="L397" s="45"/>
      <c r="M397" s="250"/>
      <c r="N397" s="251"/>
      <c r="O397" s="92"/>
      <c r="P397" s="92"/>
      <c r="Q397" s="92"/>
      <c r="R397" s="92"/>
      <c r="S397" s="92"/>
      <c r="T397" s="93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200</v>
      </c>
      <c r="AU397" s="18" t="s">
        <v>212</v>
      </c>
    </row>
    <row r="398" s="13" customFormat="1">
      <c r="A398" s="13"/>
      <c r="B398" s="252"/>
      <c r="C398" s="253"/>
      <c r="D398" s="248" t="s">
        <v>201</v>
      </c>
      <c r="E398" s="254" t="s">
        <v>1</v>
      </c>
      <c r="F398" s="255" t="s">
        <v>507</v>
      </c>
      <c r="G398" s="253"/>
      <c r="H398" s="254" t="s">
        <v>1</v>
      </c>
      <c r="I398" s="256"/>
      <c r="J398" s="253"/>
      <c r="K398" s="253"/>
      <c r="L398" s="257"/>
      <c r="M398" s="258"/>
      <c r="N398" s="259"/>
      <c r="O398" s="259"/>
      <c r="P398" s="259"/>
      <c r="Q398" s="259"/>
      <c r="R398" s="259"/>
      <c r="S398" s="259"/>
      <c r="T398" s="26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1" t="s">
        <v>201</v>
      </c>
      <c r="AU398" s="261" t="s">
        <v>212</v>
      </c>
      <c r="AV398" s="13" t="s">
        <v>81</v>
      </c>
      <c r="AW398" s="13" t="s">
        <v>30</v>
      </c>
      <c r="AX398" s="13" t="s">
        <v>73</v>
      </c>
      <c r="AY398" s="261" t="s">
        <v>191</v>
      </c>
    </row>
    <row r="399" s="13" customFormat="1">
      <c r="A399" s="13"/>
      <c r="B399" s="252"/>
      <c r="C399" s="253"/>
      <c r="D399" s="248" t="s">
        <v>201</v>
      </c>
      <c r="E399" s="254" t="s">
        <v>1</v>
      </c>
      <c r="F399" s="255" t="s">
        <v>508</v>
      </c>
      <c r="G399" s="253"/>
      <c r="H399" s="254" t="s">
        <v>1</v>
      </c>
      <c r="I399" s="256"/>
      <c r="J399" s="253"/>
      <c r="K399" s="253"/>
      <c r="L399" s="257"/>
      <c r="M399" s="258"/>
      <c r="N399" s="259"/>
      <c r="O399" s="259"/>
      <c r="P399" s="259"/>
      <c r="Q399" s="259"/>
      <c r="R399" s="259"/>
      <c r="S399" s="259"/>
      <c r="T399" s="26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1" t="s">
        <v>201</v>
      </c>
      <c r="AU399" s="261" t="s">
        <v>212</v>
      </c>
      <c r="AV399" s="13" t="s">
        <v>81</v>
      </c>
      <c r="AW399" s="13" t="s">
        <v>30</v>
      </c>
      <c r="AX399" s="13" t="s">
        <v>73</v>
      </c>
      <c r="AY399" s="261" t="s">
        <v>191</v>
      </c>
    </row>
    <row r="400" s="13" customFormat="1">
      <c r="A400" s="13"/>
      <c r="B400" s="252"/>
      <c r="C400" s="253"/>
      <c r="D400" s="248" t="s">
        <v>201</v>
      </c>
      <c r="E400" s="254" t="s">
        <v>1</v>
      </c>
      <c r="F400" s="255" t="s">
        <v>509</v>
      </c>
      <c r="G400" s="253"/>
      <c r="H400" s="254" t="s">
        <v>1</v>
      </c>
      <c r="I400" s="256"/>
      <c r="J400" s="253"/>
      <c r="K400" s="253"/>
      <c r="L400" s="257"/>
      <c r="M400" s="258"/>
      <c r="N400" s="259"/>
      <c r="O400" s="259"/>
      <c r="P400" s="259"/>
      <c r="Q400" s="259"/>
      <c r="R400" s="259"/>
      <c r="S400" s="259"/>
      <c r="T400" s="26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1" t="s">
        <v>201</v>
      </c>
      <c r="AU400" s="261" t="s">
        <v>212</v>
      </c>
      <c r="AV400" s="13" t="s">
        <v>81</v>
      </c>
      <c r="AW400" s="13" t="s">
        <v>30</v>
      </c>
      <c r="AX400" s="13" t="s">
        <v>73</v>
      </c>
      <c r="AY400" s="261" t="s">
        <v>191</v>
      </c>
    </row>
    <row r="401" s="14" customFormat="1">
      <c r="A401" s="14"/>
      <c r="B401" s="262"/>
      <c r="C401" s="263"/>
      <c r="D401" s="248" t="s">
        <v>201</v>
      </c>
      <c r="E401" s="264" t="s">
        <v>1</v>
      </c>
      <c r="F401" s="265" t="s">
        <v>510</v>
      </c>
      <c r="G401" s="263"/>
      <c r="H401" s="266">
        <v>573.64999999999998</v>
      </c>
      <c r="I401" s="267"/>
      <c r="J401" s="263"/>
      <c r="K401" s="263"/>
      <c r="L401" s="268"/>
      <c r="M401" s="269"/>
      <c r="N401" s="270"/>
      <c r="O401" s="270"/>
      <c r="P401" s="270"/>
      <c r="Q401" s="270"/>
      <c r="R401" s="270"/>
      <c r="S401" s="270"/>
      <c r="T401" s="271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72" t="s">
        <v>201</v>
      </c>
      <c r="AU401" s="272" t="s">
        <v>212</v>
      </c>
      <c r="AV401" s="14" t="s">
        <v>83</v>
      </c>
      <c r="AW401" s="14" t="s">
        <v>30</v>
      </c>
      <c r="AX401" s="14" t="s">
        <v>73</v>
      </c>
      <c r="AY401" s="272" t="s">
        <v>191</v>
      </c>
    </row>
    <row r="402" s="15" customFormat="1">
      <c r="A402" s="15"/>
      <c r="B402" s="273"/>
      <c r="C402" s="274"/>
      <c r="D402" s="248" t="s">
        <v>201</v>
      </c>
      <c r="E402" s="275" t="s">
        <v>1</v>
      </c>
      <c r="F402" s="276" t="s">
        <v>205</v>
      </c>
      <c r="G402" s="274"/>
      <c r="H402" s="277">
        <v>573.64999999999998</v>
      </c>
      <c r="I402" s="278"/>
      <c r="J402" s="274"/>
      <c r="K402" s="274"/>
      <c r="L402" s="279"/>
      <c r="M402" s="280"/>
      <c r="N402" s="281"/>
      <c r="O402" s="281"/>
      <c r="P402" s="281"/>
      <c r="Q402" s="281"/>
      <c r="R402" s="281"/>
      <c r="S402" s="281"/>
      <c r="T402" s="282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83" t="s">
        <v>201</v>
      </c>
      <c r="AU402" s="283" t="s">
        <v>212</v>
      </c>
      <c r="AV402" s="15" t="s">
        <v>198</v>
      </c>
      <c r="AW402" s="15" t="s">
        <v>30</v>
      </c>
      <c r="AX402" s="15" t="s">
        <v>81</v>
      </c>
      <c r="AY402" s="283" t="s">
        <v>191</v>
      </c>
    </row>
    <row r="403" s="12" customFormat="1" ht="20.88" customHeight="1">
      <c r="A403" s="12"/>
      <c r="B403" s="220"/>
      <c r="C403" s="221"/>
      <c r="D403" s="222" t="s">
        <v>72</v>
      </c>
      <c r="E403" s="234" t="s">
        <v>511</v>
      </c>
      <c r="F403" s="234" t="s">
        <v>512</v>
      </c>
      <c r="G403" s="221"/>
      <c r="H403" s="221"/>
      <c r="I403" s="224"/>
      <c r="J403" s="235">
        <f>BK403</f>
        <v>0</v>
      </c>
      <c r="K403" s="221"/>
      <c r="L403" s="226"/>
      <c r="M403" s="227"/>
      <c r="N403" s="228"/>
      <c r="O403" s="228"/>
      <c r="P403" s="229">
        <f>SUM(P404:P436)</f>
        <v>0</v>
      </c>
      <c r="Q403" s="228"/>
      <c r="R403" s="229">
        <f>SUM(R404:R436)</f>
        <v>2.278794</v>
      </c>
      <c r="S403" s="228"/>
      <c r="T403" s="230">
        <f>SUM(T404:T436)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31" t="s">
        <v>81</v>
      </c>
      <c r="AT403" s="232" t="s">
        <v>72</v>
      </c>
      <c r="AU403" s="232" t="s">
        <v>83</v>
      </c>
      <c r="AY403" s="231" t="s">
        <v>191</v>
      </c>
      <c r="BK403" s="233">
        <f>SUM(BK404:BK436)</f>
        <v>0</v>
      </c>
    </row>
    <row r="404" s="2" customFormat="1" ht="16.5" customHeight="1">
      <c r="A404" s="39"/>
      <c r="B404" s="40"/>
      <c r="C404" s="236" t="s">
        <v>513</v>
      </c>
      <c r="D404" s="236" t="s">
        <v>194</v>
      </c>
      <c r="E404" s="237" t="s">
        <v>514</v>
      </c>
      <c r="F404" s="238" t="s">
        <v>515</v>
      </c>
      <c r="G404" s="239" t="s">
        <v>215</v>
      </c>
      <c r="H404" s="240">
        <v>0.42999999999999999</v>
      </c>
      <c r="I404" s="241"/>
      <c r="J404" s="240">
        <f>ROUND(I404*H404,2)</f>
        <v>0</v>
      </c>
      <c r="K404" s="238" t="s">
        <v>1</v>
      </c>
      <c r="L404" s="45"/>
      <c r="M404" s="242" t="s">
        <v>1</v>
      </c>
      <c r="N404" s="243" t="s">
        <v>38</v>
      </c>
      <c r="O404" s="92"/>
      <c r="P404" s="244">
        <f>O404*H404</f>
        <v>0</v>
      </c>
      <c r="Q404" s="244">
        <v>1.5138</v>
      </c>
      <c r="R404" s="244">
        <f>Q404*H404</f>
        <v>0.65093400000000001</v>
      </c>
      <c r="S404" s="244">
        <v>0</v>
      </c>
      <c r="T404" s="245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46" t="s">
        <v>198</v>
      </c>
      <c r="AT404" s="246" t="s">
        <v>194</v>
      </c>
      <c r="AU404" s="246" t="s">
        <v>212</v>
      </c>
      <c r="AY404" s="18" t="s">
        <v>191</v>
      </c>
      <c r="BE404" s="247">
        <f>IF(N404="základní",J404,0)</f>
        <v>0</v>
      </c>
      <c r="BF404" s="247">
        <f>IF(N404="snížená",J404,0)</f>
        <v>0</v>
      </c>
      <c r="BG404" s="247">
        <f>IF(N404="zákl. přenesená",J404,0)</f>
        <v>0</v>
      </c>
      <c r="BH404" s="247">
        <f>IF(N404="sníž. přenesená",J404,0)</f>
        <v>0</v>
      </c>
      <c r="BI404" s="247">
        <f>IF(N404="nulová",J404,0)</f>
        <v>0</v>
      </c>
      <c r="BJ404" s="18" t="s">
        <v>81</v>
      </c>
      <c r="BK404" s="247">
        <f>ROUND(I404*H404,2)</f>
        <v>0</v>
      </c>
      <c r="BL404" s="18" t="s">
        <v>198</v>
      </c>
      <c r="BM404" s="246" t="s">
        <v>516</v>
      </c>
    </row>
    <row r="405" s="2" customFormat="1">
      <c r="A405" s="39"/>
      <c r="B405" s="40"/>
      <c r="C405" s="41"/>
      <c r="D405" s="248" t="s">
        <v>200</v>
      </c>
      <c r="E405" s="41"/>
      <c r="F405" s="249" t="s">
        <v>515</v>
      </c>
      <c r="G405" s="41"/>
      <c r="H405" s="41"/>
      <c r="I405" s="145"/>
      <c r="J405" s="41"/>
      <c r="K405" s="41"/>
      <c r="L405" s="45"/>
      <c r="M405" s="250"/>
      <c r="N405" s="251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200</v>
      </c>
      <c r="AU405" s="18" t="s">
        <v>212</v>
      </c>
    </row>
    <row r="406" s="13" customFormat="1">
      <c r="A406" s="13"/>
      <c r="B406" s="252"/>
      <c r="C406" s="253"/>
      <c r="D406" s="248" t="s">
        <v>201</v>
      </c>
      <c r="E406" s="254" t="s">
        <v>1</v>
      </c>
      <c r="F406" s="255" t="s">
        <v>517</v>
      </c>
      <c r="G406" s="253"/>
      <c r="H406" s="254" t="s">
        <v>1</v>
      </c>
      <c r="I406" s="256"/>
      <c r="J406" s="253"/>
      <c r="K406" s="253"/>
      <c r="L406" s="257"/>
      <c r="M406" s="258"/>
      <c r="N406" s="259"/>
      <c r="O406" s="259"/>
      <c r="P406" s="259"/>
      <c r="Q406" s="259"/>
      <c r="R406" s="259"/>
      <c r="S406" s="259"/>
      <c r="T406" s="26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1" t="s">
        <v>201</v>
      </c>
      <c r="AU406" s="261" t="s">
        <v>212</v>
      </c>
      <c r="AV406" s="13" t="s">
        <v>81</v>
      </c>
      <c r="AW406" s="13" t="s">
        <v>30</v>
      </c>
      <c r="AX406" s="13" t="s">
        <v>73</v>
      </c>
      <c r="AY406" s="261" t="s">
        <v>191</v>
      </c>
    </row>
    <row r="407" s="14" customFormat="1">
      <c r="A407" s="14"/>
      <c r="B407" s="262"/>
      <c r="C407" s="263"/>
      <c r="D407" s="248" t="s">
        <v>201</v>
      </c>
      <c r="E407" s="264" t="s">
        <v>1</v>
      </c>
      <c r="F407" s="265" t="s">
        <v>518</v>
      </c>
      <c r="G407" s="263"/>
      <c r="H407" s="266">
        <v>0.42999999999999999</v>
      </c>
      <c r="I407" s="267"/>
      <c r="J407" s="263"/>
      <c r="K407" s="263"/>
      <c r="L407" s="268"/>
      <c r="M407" s="269"/>
      <c r="N407" s="270"/>
      <c r="O407" s="270"/>
      <c r="P407" s="270"/>
      <c r="Q407" s="270"/>
      <c r="R407" s="270"/>
      <c r="S407" s="270"/>
      <c r="T407" s="27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72" t="s">
        <v>201</v>
      </c>
      <c r="AU407" s="272" t="s">
        <v>212</v>
      </c>
      <c r="AV407" s="14" t="s">
        <v>83</v>
      </c>
      <c r="AW407" s="14" t="s">
        <v>30</v>
      </c>
      <c r="AX407" s="14" t="s">
        <v>73</v>
      </c>
      <c r="AY407" s="272" t="s">
        <v>191</v>
      </c>
    </row>
    <row r="408" s="15" customFormat="1">
      <c r="A408" s="15"/>
      <c r="B408" s="273"/>
      <c r="C408" s="274"/>
      <c r="D408" s="248" t="s">
        <v>201</v>
      </c>
      <c r="E408" s="275" t="s">
        <v>1</v>
      </c>
      <c r="F408" s="276" t="s">
        <v>205</v>
      </c>
      <c r="G408" s="274"/>
      <c r="H408" s="277">
        <v>0.42999999999999999</v>
      </c>
      <c r="I408" s="278"/>
      <c r="J408" s="274"/>
      <c r="K408" s="274"/>
      <c r="L408" s="279"/>
      <c r="M408" s="280"/>
      <c r="N408" s="281"/>
      <c r="O408" s="281"/>
      <c r="P408" s="281"/>
      <c r="Q408" s="281"/>
      <c r="R408" s="281"/>
      <c r="S408" s="281"/>
      <c r="T408" s="282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83" t="s">
        <v>201</v>
      </c>
      <c r="AU408" s="283" t="s">
        <v>212</v>
      </c>
      <c r="AV408" s="15" t="s">
        <v>198</v>
      </c>
      <c r="AW408" s="15" t="s">
        <v>30</v>
      </c>
      <c r="AX408" s="15" t="s">
        <v>81</v>
      </c>
      <c r="AY408" s="283" t="s">
        <v>191</v>
      </c>
    </row>
    <row r="409" s="2" customFormat="1" ht="21.75" customHeight="1">
      <c r="A409" s="39"/>
      <c r="B409" s="40"/>
      <c r="C409" s="236" t="s">
        <v>519</v>
      </c>
      <c r="D409" s="236" t="s">
        <v>194</v>
      </c>
      <c r="E409" s="237" t="s">
        <v>520</v>
      </c>
      <c r="F409" s="238" t="s">
        <v>521</v>
      </c>
      <c r="G409" s="239" t="s">
        <v>197</v>
      </c>
      <c r="H409" s="240">
        <v>6.9500000000000002</v>
      </c>
      <c r="I409" s="241"/>
      <c r="J409" s="240">
        <f>ROUND(I409*H409,2)</f>
        <v>0</v>
      </c>
      <c r="K409" s="238" t="s">
        <v>1</v>
      </c>
      <c r="L409" s="45"/>
      <c r="M409" s="242" t="s">
        <v>1</v>
      </c>
      <c r="N409" s="243" t="s">
        <v>38</v>
      </c>
      <c r="O409" s="92"/>
      <c r="P409" s="244">
        <f>O409*H409</f>
        <v>0</v>
      </c>
      <c r="Q409" s="244">
        <v>0.19536000000000001</v>
      </c>
      <c r="R409" s="244">
        <f>Q409*H409</f>
        <v>1.3577520000000001</v>
      </c>
      <c r="S409" s="244">
        <v>0</v>
      </c>
      <c r="T409" s="245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46" t="s">
        <v>198</v>
      </c>
      <c r="AT409" s="246" t="s">
        <v>194</v>
      </c>
      <c r="AU409" s="246" t="s">
        <v>212</v>
      </c>
      <c r="AY409" s="18" t="s">
        <v>191</v>
      </c>
      <c r="BE409" s="247">
        <f>IF(N409="základní",J409,0)</f>
        <v>0</v>
      </c>
      <c r="BF409" s="247">
        <f>IF(N409="snížená",J409,0)</f>
        <v>0</v>
      </c>
      <c r="BG409" s="247">
        <f>IF(N409="zákl. přenesená",J409,0)</f>
        <v>0</v>
      </c>
      <c r="BH409" s="247">
        <f>IF(N409="sníž. přenesená",J409,0)</f>
        <v>0</v>
      </c>
      <c r="BI409" s="247">
        <f>IF(N409="nulová",J409,0)</f>
        <v>0</v>
      </c>
      <c r="BJ409" s="18" t="s">
        <v>81</v>
      </c>
      <c r="BK409" s="247">
        <f>ROUND(I409*H409,2)</f>
        <v>0</v>
      </c>
      <c r="BL409" s="18" t="s">
        <v>198</v>
      </c>
      <c r="BM409" s="246" t="s">
        <v>522</v>
      </c>
    </row>
    <row r="410" s="2" customFormat="1">
      <c r="A410" s="39"/>
      <c r="B410" s="40"/>
      <c r="C410" s="41"/>
      <c r="D410" s="248" t="s">
        <v>200</v>
      </c>
      <c r="E410" s="41"/>
      <c r="F410" s="249" t="s">
        <v>521</v>
      </c>
      <c r="G410" s="41"/>
      <c r="H410" s="41"/>
      <c r="I410" s="145"/>
      <c r="J410" s="41"/>
      <c r="K410" s="41"/>
      <c r="L410" s="45"/>
      <c r="M410" s="250"/>
      <c r="N410" s="251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200</v>
      </c>
      <c r="AU410" s="18" t="s">
        <v>212</v>
      </c>
    </row>
    <row r="411" s="13" customFormat="1">
      <c r="A411" s="13"/>
      <c r="B411" s="252"/>
      <c r="C411" s="253"/>
      <c r="D411" s="248" t="s">
        <v>201</v>
      </c>
      <c r="E411" s="254" t="s">
        <v>1</v>
      </c>
      <c r="F411" s="255" t="s">
        <v>523</v>
      </c>
      <c r="G411" s="253"/>
      <c r="H411" s="254" t="s">
        <v>1</v>
      </c>
      <c r="I411" s="256"/>
      <c r="J411" s="253"/>
      <c r="K411" s="253"/>
      <c r="L411" s="257"/>
      <c r="M411" s="258"/>
      <c r="N411" s="259"/>
      <c r="O411" s="259"/>
      <c r="P411" s="259"/>
      <c r="Q411" s="259"/>
      <c r="R411" s="259"/>
      <c r="S411" s="259"/>
      <c r="T411" s="26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1" t="s">
        <v>201</v>
      </c>
      <c r="AU411" s="261" t="s">
        <v>212</v>
      </c>
      <c r="AV411" s="13" t="s">
        <v>81</v>
      </c>
      <c r="AW411" s="13" t="s">
        <v>30</v>
      </c>
      <c r="AX411" s="13" t="s">
        <v>73</v>
      </c>
      <c r="AY411" s="261" t="s">
        <v>191</v>
      </c>
    </row>
    <row r="412" s="13" customFormat="1">
      <c r="A412" s="13"/>
      <c r="B412" s="252"/>
      <c r="C412" s="253"/>
      <c r="D412" s="248" t="s">
        <v>201</v>
      </c>
      <c r="E412" s="254" t="s">
        <v>1</v>
      </c>
      <c r="F412" s="255" t="s">
        <v>524</v>
      </c>
      <c r="G412" s="253"/>
      <c r="H412" s="254" t="s">
        <v>1</v>
      </c>
      <c r="I412" s="256"/>
      <c r="J412" s="253"/>
      <c r="K412" s="253"/>
      <c r="L412" s="257"/>
      <c r="M412" s="258"/>
      <c r="N412" s="259"/>
      <c r="O412" s="259"/>
      <c r="P412" s="259"/>
      <c r="Q412" s="259"/>
      <c r="R412" s="259"/>
      <c r="S412" s="259"/>
      <c r="T412" s="26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1" t="s">
        <v>201</v>
      </c>
      <c r="AU412" s="261" t="s">
        <v>212</v>
      </c>
      <c r="AV412" s="13" t="s">
        <v>81</v>
      </c>
      <c r="AW412" s="13" t="s">
        <v>30</v>
      </c>
      <c r="AX412" s="13" t="s">
        <v>73</v>
      </c>
      <c r="AY412" s="261" t="s">
        <v>191</v>
      </c>
    </row>
    <row r="413" s="14" customFormat="1">
      <c r="A413" s="14"/>
      <c r="B413" s="262"/>
      <c r="C413" s="263"/>
      <c r="D413" s="248" t="s">
        <v>201</v>
      </c>
      <c r="E413" s="264" t="s">
        <v>1</v>
      </c>
      <c r="F413" s="265" t="s">
        <v>525</v>
      </c>
      <c r="G413" s="263"/>
      <c r="H413" s="266">
        <v>5.7599999999999998</v>
      </c>
      <c r="I413" s="267"/>
      <c r="J413" s="263"/>
      <c r="K413" s="263"/>
      <c r="L413" s="268"/>
      <c r="M413" s="269"/>
      <c r="N413" s="270"/>
      <c r="O413" s="270"/>
      <c r="P413" s="270"/>
      <c r="Q413" s="270"/>
      <c r="R413" s="270"/>
      <c r="S413" s="270"/>
      <c r="T413" s="27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72" t="s">
        <v>201</v>
      </c>
      <c r="AU413" s="272" t="s">
        <v>212</v>
      </c>
      <c r="AV413" s="14" t="s">
        <v>83</v>
      </c>
      <c r="AW413" s="14" t="s">
        <v>30</v>
      </c>
      <c r="AX413" s="14" t="s">
        <v>73</v>
      </c>
      <c r="AY413" s="272" t="s">
        <v>191</v>
      </c>
    </row>
    <row r="414" s="13" customFormat="1">
      <c r="A414" s="13"/>
      <c r="B414" s="252"/>
      <c r="C414" s="253"/>
      <c r="D414" s="248" t="s">
        <v>201</v>
      </c>
      <c r="E414" s="254" t="s">
        <v>1</v>
      </c>
      <c r="F414" s="255" t="s">
        <v>526</v>
      </c>
      <c r="G414" s="253"/>
      <c r="H414" s="254" t="s">
        <v>1</v>
      </c>
      <c r="I414" s="256"/>
      <c r="J414" s="253"/>
      <c r="K414" s="253"/>
      <c r="L414" s="257"/>
      <c r="M414" s="258"/>
      <c r="N414" s="259"/>
      <c r="O414" s="259"/>
      <c r="P414" s="259"/>
      <c r="Q414" s="259"/>
      <c r="R414" s="259"/>
      <c r="S414" s="259"/>
      <c r="T414" s="26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1" t="s">
        <v>201</v>
      </c>
      <c r="AU414" s="261" t="s">
        <v>212</v>
      </c>
      <c r="AV414" s="13" t="s">
        <v>81</v>
      </c>
      <c r="AW414" s="13" t="s">
        <v>30</v>
      </c>
      <c r="AX414" s="13" t="s">
        <v>73</v>
      </c>
      <c r="AY414" s="261" t="s">
        <v>191</v>
      </c>
    </row>
    <row r="415" s="13" customFormat="1">
      <c r="A415" s="13"/>
      <c r="B415" s="252"/>
      <c r="C415" s="253"/>
      <c r="D415" s="248" t="s">
        <v>201</v>
      </c>
      <c r="E415" s="254" t="s">
        <v>1</v>
      </c>
      <c r="F415" s="255" t="s">
        <v>527</v>
      </c>
      <c r="G415" s="253"/>
      <c r="H415" s="254" t="s">
        <v>1</v>
      </c>
      <c r="I415" s="256"/>
      <c r="J415" s="253"/>
      <c r="K415" s="253"/>
      <c r="L415" s="257"/>
      <c r="M415" s="258"/>
      <c r="N415" s="259"/>
      <c r="O415" s="259"/>
      <c r="P415" s="259"/>
      <c r="Q415" s="259"/>
      <c r="R415" s="259"/>
      <c r="S415" s="259"/>
      <c r="T415" s="26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1" t="s">
        <v>201</v>
      </c>
      <c r="AU415" s="261" t="s">
        <v>212</v>
      </c>
      <c r="AV415" s="13" t="s">
        <v>81</v>
      </c>
      <c r="AW415" s="13" t="s">
        <v>30</v>
      </c>
      <c r="AX415" s="13" t="s">
        <v>73</v>
      </c>
      <c r="AY415" s="261" t="s">
        <v>191</v>
      </c>
    </row>
    <row r="416" s="13" customFormat="1">
      <c r="A416" s="13"/>
      <c r="B416" s="252"/>
      <c r="C416" s="253"/>
      <c r="D416" s="248" t="s">
        <v>201</v>
      </c>
      <c r="E416" s="254" t="s">
        <v>1</v>
      </c>
      <c r="F416" s="255" t="s">
        <v>528</v>
      </c>
      <c r="G416" s="253"/>
      <c r="H416" s="254" t="s">
        <v>1</v>
      </c>
      <c r="I416" s="256"/>
      <c r="J416" s="253"/>
      <c r="K416" s="253"/>
      <c r="L416" s="257"/>
      <c r="M416" s="258"/>
      <c r="N416" s="259"/>
      <c r="O416" s="259"/>
      <c r="P416" s="259"/>
      <c r="Q416" s="259"/>
      <c r="R416" s="259"/>
      <c r="S416" s="259"/>
      <c r="T416" s="26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1" t="s">
        <v>201</v>
      </c>
      <c r="AU416" s="261" t="s">
        <v>212</v>
      </c>
      <c r="AV416" s="13" t="s">
        <v>81</v>
      </c>
      <c r="AW416" s="13" t="s">
        <v>30</v>
      </c>
      <c r="AX416" s="13" t="s">
        <v>73</v>
      </c>
      <c r="AY416" s="261" t="s">
        <v>191</v>
      </c>
    </row>
    <row r="417" s="14" customFormat="1">
      <c r="A417" s="14"/>
      <c r="B417" s="262"/>
      <c r="C417" s="263"/>
      <c r="D417" s="248" t="s">
        <v>201</v>
      </c>
      <c r="E417" s="264" t="s">
        <v>1</v>
      </c>
      <c r="F417" s="265" t="s">
        <v>529</v>
      </c>
      <c r="G417" s="263"/>
      <c r="H417" s="266">
        <v>1.19</v>
      </c>
      <c r="I417" s="267"/>
      <c r="J417" s="263"/>
      <c r="K417" s="263"/>
      <c r="L417" s="268"/>
      <c r="M417" s="269"/>
      <c r="N417" s="270"/>
      <c r="O417" s="270"/>
      <c r="P417" s="270"/>
      <c r="Q417" s="270"/>
      <c r="R417" s="270"/>
      <c r="S417" s="270"/>
      <c r="T417" s="27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72" t="s">
        <v>201</v>
      </c>
      <c r="AU417" s="272" t="s">
        <v>212</v>
      </c>
      <c r="AV417" s="14" t="s">
        <v>83</v>
      </c>
      <c r="AW417" s="14" t="s">
        <v>30</v>
      </c>
      <c r="AX417" s="14" t="s">
        <v>73</v>
      </c>
      <c r="AY417" s="272" t="s">
        <v>191</v>
      </c>
    </row>
    <row r="418" s="15" customFormat="1">
      <c r="A418" s="15"/>
      <c r="B418" s="273"/>
      <c r="C418" s="274"/>
      <c r="D418" s="248" t="s">
        <v>201</v>
      </c>
      <c r="E418" s="275" t="s">
        <v>1</v>
      </c>
      <c r="F418" s="276" t="s">
        <v>205</v>
      </c>
      <c r="G418" s="274"/>
      <c r="H418" s="277">
        <v>6.9499999999999993</v>
      </c>
      <c r="I418" s="278"/>
      <c r="J418" s="274"/>
      <c r="K418" s="274"/>
      <c r="L418" s="279"/>
      <c r="M418" s="280"/>
      <c r="N418" s="281"/>
      <c r="O418" s="281"/>
      <c r="P418" s="281"/>
      <c r="Q418" s="281"/>
      <c r="R418" s="281"/>
      <c r="S418" s="281"/>
      <c r="T418" s="282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83" t="s">
        <v>201</v>
      </c>
      <c r="AU418" s="283" t="s">
        <v>212</v>
      </c>
      <c r="AV418" s="15" t="s">
        <v>198</v>
      </c>
      <c r="AW418" s="15" t="s">
        <v>30</v>
      </c>
      <c r="AX418" s="15" t="s">
        <v>81</v>
      </c>
      <c r="AY418" s="283" t="s">
        <v>191</v>
      </c>
    </row>
    <row r="419" s="2" customFormat="1" ht="16.5" customHeight="1">
      <c r="A419" s="39"/>
      <c r="B419" s="40"/>
      <c r="C419" s="285" t="s">
        <v>530</v>
      </c>
      <c r="D419" s="285" t="s">
        <v>341</v>
      </c>
      <c r="E419" s="286" t="s">
        <v>531</v>
      </c>
      <c r="F419" s="287" t="s">
        <v>532</v>
      </c>
      <c r="G419" s="288" t="s">
        <v>197</v>
      </c>
      <c r="H419" s="289">
        <v>1.19</v>
      </c>
      <c r="I419" s="290"/>
      <c r="J419" s="289">
        <f>ROUND(I419*H419,2)</f>
        <v>0</v>
      </c>
      <c r="K419" s="287" t="s">
        <v>1</v>
      </c>
      <c r="L419" s="291"/>
      <c r="M419" s="292" t="s">
        <v>1</v>
      </c>
      <c r="N419" s="293" t="s">
        <v>38</v>
      </c>
      <c r="O419" s="92"/>
      <c r="P419" s="244">
        <f>O419*H419</f>
        <v>0</v>
      </c>
      <c r="Q419" s="244">
        <v>0.222</v>
      </c>
      <c r="R419" s="244">
        <f>Q419*H419</f>
        <v>0.26417999999999997</v>
      </c>
      <c r="S419" s="244">
        <v>0</v>
      </c>
      <c r="T419" s="245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46" t="s">
        <v>255</v>
      </c>
      <c r="AT419" s="246" t="s">
        <v>341</v>
      </c>
      <c r="AU419" s="246" t="s">
        <v>212</v>
      </c>
      <c r="AY419" s="18" t="s">
        <v>191</v>
      </c>
      <c r="BE419" s="247">
        <f>IF(N419="základní",J419,0)</f>
        <v>0</v>
      </c>
      <c r="BF419" s="247">
        <f>IF(N419="snížená",J419,0)</f>
        <v>0</v>
      </c>
      <c r="BG419" s="247">
        <f>IF(N419="zákl. přenesená",J419,0)</f>
        <v>0</v>
      </c>
      <c r="BH419" s="247">
        <f>IF(N419="sníž. přenesená",J419,0)</f>
        <v>0</v>
      </c>
      <c r="BI419" s="247">
        <f>IF(N419="nulová",J419,0)</f>
        <v>0</v>
      </c>
      <c r="BJ419" s="18" t="s">
        <v>81</v>
      </c>
      <c r="BK419" s="247">
        <f>ROUND(I419*H419,2)</f>
        <v>0</v>
      </c>
      <c r="BL419" s="18" t="s">
        <v>198</v>
      </c>
      <c r="BM419" s="246" t="s">
        <v>533</v>
      </c>
    </row>
    <row r="420" s="2" customFormat="1">
      <c r="A420" s="39"/>
      <c r="B420" s="40"/>
      <c r="C420" s="41"/>
      <c r="D420" s="248" t="s">
        <v>200</v>
      </c>
      <c r="E420" s="41"/>
      <c r="F420" s="249" t="s">
        <v>532</v>
      </c>
      <c r="G420" s="41"/>
      <c r="H420" s="41"/>
      <c r="I420" s="145"/>
      <c r="J420" s="41"/>
      <c r="K420" s="41"/>
      <c r="L420" s="45"/>
      <c r="M420" s="250"/>
      <c r="N420" s="251"/>
      <c r="O420" s="92"/>
      <c r="P420" s="92"/>
      <c r="Q420" s="92"/>
      <c r="R420" s="92"/>
      <c r="S420" s="92"/>
      <c r="T420" s="93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200</v>
      </c>
      <c r="AU420" s="18" t="s">
        <v>212</v>
      </c>
    </row>
    <row r="421" s="13" customFormat="1">
      <c r="A421" s="13"/>
      <c r="B421" s="252"/>
      <c r="C421" s="253"/>
      <c r="D421" s="248" t="s">
        <v>201</v>
      </c>
      <c r="E421" s="254" t="s">
        <v>1</v>
      </c>
      <c r="F421" s="255" t="s">
        <v>526</v>
      </c>
      <c r="G421" s="253"/>
      <c r="H421" s="254" t="s">
        <v>1</v>
      </c>
      <c r="I421" s="256"/>
      <c r="J421" s="253"/>
      <c r="K421" s="253"/>
      <c r="L421" s="257"/>
      <c r="M421" s="258"/>
      <c r="N421" s="259"/>
      <c r="O421" s="259"/>
      <c r="P421" s="259"/>
      <c r="Q421" s="259"/>
      <c r="R421" s="259"/>
      <c r="S421" s="259"/>
      <c r="T421" s="26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1" t="s">
        <v>201</v>
      </c>
      <c r="AU421" s="261" t="s">
        <v>212</v>
      </c>
      <c r="AV421" s="13" t="s">
        <v>81</v>
      </c>
      <c r="AW421" s="13" t="s">
        <v>30</v>
      </c>
      <c r="AX421" s="13" t="s">
        <v>73</v>
      </c>
      <c r="AY421" s="261" t="s">
        <v>191</v>
      </c>
    </row>
    <row r="422" s="13" customFormat="1">
      <c r="A422" s="13"/>
      <c r="B422" s="252"/>
      <c r="C422" s="253"/>
      <c r="D422" s="248" t="s">
        <v>201</v>
      </c>
      <c r="E422" s="254" t="s">
        <v>1</v>
      </c>
      <c r="F422" s="255" t="s">
        <v>527</v>
      </c>
      <c r="G422" s="253"/>
      <c r="H422" s="254" t="s">
        <v>1</v>
      </c>
      <c r="I422" s="256"/>
      <c r="J422" s="253"/>
      <c r="K422" s="253"/>
      <c r="L422" s="257"/>
      <c r="M422" s="258"/>
      <c r="N422" s="259"/>
      <c r="O422" s="259"/>
      <c r="P422" s="259"/>
      <c r="Q422" s="259"/>
      <c r="R422" s="259"/>
      <c r="S422" s="259"/>
      <c r="T422" s="26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1" t="s">
        <v>201</v>
      </c>
      <c r="AU422" s="261" t="s">
        <v>212</v>
      </c>
      <c r="AV422" s="13" t="s">
        <v>81</v>
      </c>
      <c r="AW422" s="13" t="s">
        <v>30</v>
      </c>
      <c r="AX422" s="13" t="s">
        <v>73</v>
      </c>
      <c r="AY422" s="261" t="s">
        <v>191</v>
      </c>
    </row>
    <row r="423" s="13" customFormat="1">
      <c r="A423" s="13"/>
      <c r="B423" s="252"/>
      <c r="C423" s="253"/>
      <c r="D423" s="248" t="s">
        <v>201</v>
      </c>
      <c r="E423" s="254" t="s">
        <v>1</v>
      </c>
      <c r="F423" s="255" t="s">
        <v>528</v>
      </c>
      <c r="G423" s="253"/>
      <c r="H423" s="254" t="s">
        <v>1</v>
      </c>
      <c r="I423" s="256"/>
      <c r="J423" s="253"/>
      <c r="K423" s="253"/>
      <c r="L423" s="257"/>
      <c r="M423" s="258"/>
      <c r="N423" s="259"/>
      <c r="O423" s="259"/>
      <c r="P423" s="259"/>
      <c r="Q423" s="259"/>
      <c r="R423" s="259"/>
      <c r="S423" s="259"/>
      <c r="T423" s="260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61" t="s">
        <v>201</v>
      </c>
      <c r="AU423" s="261" t="s">
        <v>212</v>
      </c>
      <c r="AV423" s="13" t="s">
        <v>81</v>
      </c>
      <c r="AW423" s="13" t="s">
        <v>30</v>
      </c>
      <c r="AX423" s="13" t="s">
        <v>73</v>
      </c>
      <c r="AY423" s="261" t="s">
        <v>191</v>
      </c>
    </row>
    <row r="424" s="14" customFormat="1">
      <c r="A424" s="14"/>
      <c r="B424" s="262"/>
      <c r="C424" s="263"/>
      <c r="D424" s="248" t="s">
        <v>201</v>
      </c>
      <c r="E424" s="264" t="s">
        <v>1</v>
      </c>
      <c r="F424" s="265" t="s">
        <v>529</v>
      </c>
      <c r="G424" s="263"/>
      <c r="H424" s="266">
        <v>1.19</v>
      </c>
      <c r="I424" s="267"/>
      <c r="J424" s="263"/>
      <c r="K424" s="263"/>
      <c r="L424" s="268"/>
      <c r="M424" s="269"/>
      <c r="N424" s="270"/>
      <c r="O424" s="270"/>
      <c r="P424" s="270"/>
      <c r="Q424" s="270"/>
      <c r="R424" s="270"/>
      <c r="S424" s="270"/>
      <c r="T424" s="271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72" t="s">
        <v>201</v>
      </c>
      <c r="AU424" s="272" t="s">
        <v>212</v>
      </c>
      <c r="AV424" s="14" t="s">
        <v>83</v>
      </c>
      <c r="AW424" s="14" t="s">
        <v>30</v>
      </c>
      <c r="AX424" s="14" t="s">
        <v>73</v>
      </c>
      <c r="AY424" s="272" t="s">
        <v>191</v>
      </c>
    </row>
    <row r="425" s="15" customFormat="1">
      <c r="A425" s="15"/>
      <c r="B425" s="273"/>
      <c r="C425" s="274"/>
      <c r="D425" s="248" t="s">
        <v>201</v>
      </c>
      <c r="E425" s="275" t="s">
        <v>1</v>
      </c>
      <c r="F425" s="276" t="s">
        <v>205</v>
      </c>
      <c r="G425" s="274"/>
      <c r="H425" s="277">
        <v>1.19</v>
      </c>
      <c r="I425" s="278"/>
      <c r="J425" s="274"/>
      <c r="K425" s="274"/>
      <c r="L425" s="279"/>
      <c r="M425" s="280"/>
      <c r="N425" s="281"/>
      <c r="O425" s="281"/>
      <c r="P425" s="281"/>
      <c r="Q425" s="281"/>
      <c r="R425" s="281"/>
      <c r="S425" s="281"/>
      <c r="T425" s="282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83" t="s">
        <v>201</v>
      </c>
      <c r="AU425" s="283" t="s">
        <v>212</v>
      </c>
      <c r="AV425" s="15" t="s">
        <v>198</v>
      </c>
      <c r="AW425" s="15" t="s">
        <v>30</v>
      </c>
      <c r="AX425" s="15" t="s">
        <v>81</v>
      </c>
      <c r="AY425" s="283" t="s">
        <v>191</v>
      </c>
    </row>
    <row r="426" s="2" customFormat="1" ht="16.5" customHeight="1">
      <c r="A426" s="39"/>
      <c r="B426" s="40"/>
      <c r="C426" s="236" t="s">
        <v>534</v>
      </c>
      <c r="D426" s="236" t="s">
        <v>194</v>
      </c>
      <c r="E426" s="237" t="s">
        <v>535</v>
      </c>
      <c r="F426" s="238" t="s">
        <v>536</v>
      </c>
      <c r="G426" s="239" t="s">
        <v>314</v>
      </c>
      <c r="H426" s="240">
        <v>2744</v>
      </c>
      <c r="I426" s="241"/>
      <c r="J426" s="240">
        <f>ROUND(I426*H426,2)</f>
        <v>0</v>
      </c>
      <c r="K426" s="238" t="s">
        <v>1</v>
      </c>
      <c r="L426" s="45"/>
      <c r="M426" s="242" t="s">
        <v>1</v>
      </c>
      <c r="N426" s="243" t="s">
        <v>38</v>
      </c>
      <c r="O426" s="92"/>
      <c r="P426" s="244">
        <f>O426*H426</f>
        <v>0</v>
      </c>
      <c r="Q426" s="244">
        <v>0</v>
      </c>
      <c r="R426" s="244">
        <f>Q426*H426</f>
        <v>0</v>
      </c>
      <c r="S426" s="244">
        <v>0</v>
      </c>
      <c r="T426" s="245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46" t="s">
        <v>198</v>
      </c>
      <c r="AT426" s="246" t="s">
        <v>194</v>
      </c>
      <c r="AU426" s="246" t="s">
        <v>212</v>
      </c>
      <c r="AY426" s="18" t="s">
        <v>191</v>
      </c>
      <c r="BE426" s="247">
        <f>IF(N426="základní",J426,0)</f>
        <v>0</v>
      </c>
      <c r="BF426" s="247">
        <f>IF(N426="snížená",J426,0)</f>
        <v>0</v>
      </c>
      <c r="BG426" s="247">
        <f>IF(N426="zákl. přenesená",J426,0)</f>
        <v>0</v>
      </c>
      <c r="BH426" s="247">
        <f>IF(N426="sníž. přenesená",J426,0)</f>
        <v>0</v>
      </c>
      <c r="BI426" s="247">
        <f>IF(N426="nulová",J426,0)</f>
        <v>0</v>
      </c>
      <c r="BJ426" s="18" t="s">
        <v>81</v>
      </c>
      <c r="BK426" s="247">
        <f>ROUND(I426*H426,2)</f>
        <v>0</v>
      </c>
      <c r="BL426" s="18" t="s">
        <v>198</v>
      </c>
      <c r="BM426" s="246" t="s">
        <v>537</v>
      </c>
    </row>
    <row r="427" s="2" customFormat="1">
      <c r="A427" s="39"/>
      <c r="B427" s="40"/>
      <c r="C427" s="41"/>
      <c r="D427" s="248" t="s">
        <v>200</v>
      </c>
      <c r="E427" s="41"/>
      <c r="F427" s="249" t="s">
        <v>536</v>
      </c>
      <c r="G427" s="41"/>
      <c r="H427" s="41"/>
      <c r="I427" s="145"/>
      <c r="J427" s="41"/>
      <c r="K427" s="41"/>
      <c r="L427" s="45"/>
      <c r="M427" s="250"/>
      <c r="N427" s="251"/>
      <c r="O427" s="92"/>
      <c r="P427" s="92"/>
      <c r="Q427" s="92"/>
      <c r="R427" s="92"/>
      <c r="S427" s="92"/>
      <c r="T427" s="93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200</v>
      </c>
      <c r="AU427" s="18" t="s">
        <v>212</v>
      </c>
    </row>
    <row r="428" s="13" customFormat="1">
      <c r="A428" s="13"/>
      <c r="B428" s="252"/>
      <c r="C428" s="253"/>
      <c r="D428" s="248" t="s">
        <v>201</v>
      </c>
      <c r="E428" s="254" t="s">
        <v>1</v>
      </c>
      <c r="F428" s="255" t="s">
        <v>538</v>
      </c>
      <c r="G428" s="253"/>
      <c r="H428" s="254" t="s">
        <v>1</v>
      </c>
      <c r="I428" s="256"/>
      <c r="J428" s="253"/>
      <c r="K428" s="253"/>
      <c r="L428" s="257"/>
      <c r="M428" s="258"/>
      <c r="N428" s="259"/>
      <c r="O428" s="259"/>
      <c r="P428" s="259"/>
      <c r="Q428" s="259"/>
      <c r="R428" s="259"/>
      <c r="S428" s="259"/>
      <c r="T428" s="26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61" t="s">
        <v>201</v>
      </c>
      <c r="AU428" s="261" t="s">
        <v>212</v>
      </c>
      <c r="AV428" s="13" t="s">
        <v>81</v>
      </c>
      <c r="AW428" s="13" t="s">
        <v>30</v>
      </c>
      <c r="AX428" s="13" t="s">
        <v>73</v>
      </c>
      <c r="AY428" s="261" t="s">
        <v>191</v>
      </c>
    </row>
    <row r="429" s="14" customFormat="1">
      <c r="A429" s="14"/>
      <c r="B429" s="262"/>
      <c r="C429" s="263"/>
      <c r="D429" s="248" t="s">
        <v>201</v>
      </c>
      <c r="E429" s="264" t="s">
        <v>1</v>
      </c>
      <c r="F429" s="265" t="s">
        <v>539</v>
      </c>
      <c r="G429" s="263"/>
      <c r="H429" s="266">
        <v>2744</v>
      </c>
      <c r="I429" s="267"/>
      <c r="J429" s="263"/>
      <c r="K429" s="263"/>
      <c r="L429" s="268"/>
      <c r="M429" s="269"/>
      <c r="N429" s="270"/>
      <c r="O429" s="270"/>
      <c r="P429" s="270"/>
      <c r="Q429" s="270"/>
      <c r="R429" s="270"/>
      <c r="S429" s="270"/>
      <c r="T429" s="27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72" t="s">
        <v>201</v>
      </c>
      <c r="AU429" s="272" t="s">
        <v>212</v>
      </c>
      <c r="AV429" s="14" t="s">
        <v>83</v>
      </c>
      <c r="AW429" s="14" t="s">
        <v>30</v>
      </c>
      <c r="AX429" s="14" t="s">
        <v>73</v>
      </c>
      <c r="AY429" s="272" t="s">
        <v>191</v>
      </c>
    </row>
    <row r="430" s="15" customFormat="1">
      <c r="A430" s="15"/>
      <c r="B430" s="273"/>
      <c r="C430" s="274"/>
      <c r="D430" s="248" t="s">
        <v>201</v>
      </c>
      <c r="E430" s="275" t="s">
        <v>1</v>
      </c>
      <c r="F430" s="276" t="s">
        <v>205</v>
      </c>
      <c r="G430" s="274"/>
      <c r="H430" s="277">
        <v>2744</v>
      </c>
      <c r="I430" s="278"/>
      <c r="J430" s="274"/>
      <c r="K430" s="274"/>
      <c r="L430" s="279"/>
      <c r="M430" s="280"/>
      <c r="N430" s="281"/>
      <c r="O430" s="281"/>
      <c r="P430" s="281"/>
      <c r="Q430" s="281"/>
      <c r="R430" s="281"/>
      <c r="S430" s="281"/>
      <c r="T430" s="282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83" t="s">
        <v>201</v>
      </c>
      <c r="AU430" s="283" t="s">
        <v>212</v>
      </c>
      <c r="AV430" s="15" t="s">
        <v>198</v>
      </c>
      <c r="AW430" s="15" t="s">
        <v>30</v>
      </c>
      <c r="AX430" s="15" t="s">
        <v>81</v>
      </c>
      <c r="AY430" s="283" t="s">
        <v>191</v>
      </c>
    </row>
    <row r="431" s="2" customFormat="1" ht="16.5" customHeight="1">
      <c r="A431" s="39"/>
      <c r="B431" s="40"/>
      <c r="C431" s="236" t="s">
        <v>540</v>
      </c>
      <c r="D431" s="236" t="s">
        <v>194</v>
      </c>
      <c r="E431" s="237" t="s">
        <v>541</v>
      </c>
      <c r="F431" s="238" t="s">
        <v>542</v>
      </c>
      <c r="G431" s="239" t="s">
        <v>197</v>
      </c>
      <c r="H431" s="240">
        <v>15.199999999999999</v>
      </c>
      <c r="I431" s="241"/>
      <c r="J431" s="240">
        <f>ROUND(I431*H431,2)</f>
        <v>0</v>
      </c>
      <c r="K431" s="238" t="s">
        <v>275</v>
      </c>
      <c r="L431" s="45"/>
      <c r="M431" s="242" t="s">
        <v>1</v>
      </c>
      <c r="N431" s="243" t="s">
        <v>38</v>
      </c>
      <c r="O431" s="92"/>
      <c r="P431" s="244">
        <f>O431*H431</f>
        <v>0</v>
      </c>
      <c r="Q431" s="244">
        <v>0.00038999999999999999</v>
      </c>
      <c r="R431" s="244">
        <f>Q431*H431</f>
        <v>0.0059279999999999992</v>
      </c>
      <c r="S431" s="244">
        <v>0</v>
      </c>
      <c r="T431" s="245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46" t="s">
        <v>198</v>
      </c>
      <c r="AT431" s="246" t="s">
        <v>194</v>
      </c>
      <c r="AU431" s="246" t="s">
        <v>212</v>
      </c>
      <c r="AY431" s="18" t="s">
        <v>191</v>
      </c>
      <c r="BE431" s="247">
        <f>IF(N431="základní",J431,0)</f>
        <v>0</v>
      </c>
      <c r="BF431" s="247">
        <f>IF(N431="snížená",J431,0)</f>
        <v>0</v>
      </c>
      <c r="BG431" s="247">
        <f>IF(N431="zákl. přenesená",J431,0)</f>
        <v>0</v>
      </c>
      <c r="BH431" s="247">
        <f>IF(N431="sníž. přenesená",J431,0)</f>
        <v>0</v>
      </c>
      <c r="BI431" s="247">
        <f>IF(N431="nulová",J431,0)</f>
        <v>0</v>
      </c>
      <c r="BJ431" s="18" t="s">
        <v>81</v>
      </c>
      <c r="BK431" s="247">
        <f>ROUND(I431*H431,2)</f>
        <v>0</v>
      </c>
      <c r="BL431" s="18" t="s">
        <v>198</v>
      </c>
      <c r="BM431" s="246" t="s">
        <v>543</v>
      </c>
    </row>
    <row r="432" s="2" customFormat="1">
      <c r="A432" s="39"/>
      <c r="B432" s="40"/>
      <c r="C432" s="41"/>
      <c r="D432" s="248" t="s">
        <v>200</v>
      </c>
      <c r="E432" s="41"/>
      <c r="F432" s="249" t="s">
        <v>542</v>
      </c>
      <c r="G432" s="41"/>
      <c r="H432" s="41"/>
      <c r="I432" s="145"/>
      <c r="J432" s="41"/>
      <c r="K432" s="41"/>
      <c r="L432" s="45"/>
      <c r="M432" s="250"/>
      <c r="N432" s="251"/>
      <c r="O432" s="92"/>
      <c r="P432" s="92"/>
      <c r="Q432" s="92"/>
      <c r="R432" s="92"/>
      <c r="S432" s="92"/>
      <c r="T432" s="93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200</v>
      </c>
      <c r="AU432" s="18" t="s">
        <v>212</v>
      </c>
    </row>
    <row r="433" s="13" customFormat="1">
      <c r="A433" s="13"/>
      <c r="B433" s="252"/>
      <c r="C433" s="253"/>
      <c r="D433" s="248" t="s">
        <v>201</v>
      </c>
      <c r="E433" s="254" t="s">
        <v>1</v>
      </c>
      <c r="F433" s="255" t="s">
        <v>544</v>
      </c>
      <c r="G433" s="253"/>
      <c r="H433" s="254" t="s">
        <v>1</v>
      </c>
      <c r="I433" s="256"/>
      <c r="J433" s="253"/>
      <c r="K433" s="253"/>
      <c r="L433" s="257"/>
      <c r="M433" s="258"/>
      <c r="N433" s="259"/>
      <c r="O433" s="259"/>
      <c r="P433" s="259"/>
      <c r="Q433" s="259"/>
      <c r="R433" s="259"/>
      <c r="S433" s="259"/>
      <c r="T433" s="260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1" t="s">
        <v>201</v>
      </c>
      <c r="AU433" s="261" t="s">
        <v>212</v>
      </c>
      <c r="AV433" s="13" t="s">
        <v>81</v>
      </c>
      <c r="AW433" s="13" t="s">
        <v>30</v>
      </c>
      <c r="AX433" s="13" t="s">
        <v>73</v>
      </c>
      <c r="AY433" s="261" t="s">
        <v>191</v>
      </c>
    </row>
    <row r="434" s="13" customFormat="1">
      <c r="A434" s="13"/>
      <c r="B434" s="252"/>
      <c r="C434" s="253"/>
      <c r="D434" s="248" t="s">
        <v>201</v>
      </c>
      <c r="E434" s="254" t="s">
        <v>1</v>
      </c>
      <c r="F434" s="255" t="s">
        <v>545</v>
      </c>
      <c r="G434" s="253"/>
      <c r="H434" s="254" t="s">
        <v>1</v>
      </c>
      <c r="I434" s="256"/>
      <c r="J434" s="253"/>
      <c r="K434" s="253"/>
      <c r="L434" s="257"/>
      <c r="M434" s="258"/>
      <c r="N434" s="259"/>
      <c r="O434" s="259"/>
      <c r="P434" s="259"/>
      <c r="Q434" s="259"/>
      <c r="R434" s="259"/>
      <c r="S434" s="259"/>
      <c r="T434" s="260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1" t="s">
        <v>201</v>
      </c>
      <c r="AU434" s="261" t="s">
        <v>212</v>
      </c>
      <c r="AV434" s="13" t="s">
        <v>81</v>
      </c>
      <c r="AW434" s="13" t="s">
        <v>30</v>
      </c>
      <c r="AX434" s="13" t="s">
        <v>73</v>
      </c>
      <c r="AY434" s="261" t="s">
        <v>191</v>
      </c>
    </row>
    <row r="435" s="14" customFormat="1">
      <c r="A435" s="14"/>
      <c r="B435" s="262"/>
      <c r="C435" s="263"/>
      <c r="D435" s="248" t="s">
        <v>201</v>
      </c>
      <c r="E435" s="264" t="s">
        <v>1</v>
      </c>
      <c r="F435" s="265" t="s">
        <v>546</v>
      </c>
      <c r="G435" s="263"/>
      <c r="H435" s="266">
        <v>15.199999999999999</v>
      </c>
      <c r="I435" s="267"/>
      <c r="J435" s="263"/>
      <c r="K435" s="263"/>
      <c r="L435" s="268"/>
      <c r="M435" s="269"/>
      <c r="N435" s="270"/>
      <c r="O435" s="270"/>
      <c r="P435" s="270"/>
      <c r="Q435" s="270"/>
      <c r="R435" s="270"/>
      <c r="S435" s="270"/>
      <c r="T435" s="271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72" t="s">
        <v>201</v>
      </c>
      <c r="AU435" s="272" t="s">
        <v>212</v>
      </c>
      <c r="AV435" s="14" t="s">
        <v>83</v>
      </c>
      <c r="AW435" s="14" t="s">
        <v>30</v>
      </c>
      <c r="AX435" s="14" t="s">
        <v>73</v>
      </c>
      <c r="AY435" s="272" t="s">
        <v>191</v>
      </c>
    </row>
    <row r="436" s="15" customFormat="1">
      <c r="A436" s="15"/>
      <c r="B436" s="273"/>
      <c r="C436" s="274"/>
      <c r="D436" s="248" t="s">
        <v>201</v>
      </c>
      <c r="E436" s="275" t="s">
        <v>1</v>
      </c>
      <c r="F436" s="276" t="s">
        <v>205</v>
      </c>
      <c r="G436" s="274"/>
      <c r="H436" s="277">
        <v>15.199999999999999</v>
      </c>
      <c r="I436" s="278"/>
      <c r="J436" s="274"/>
      <c r="K436" s="274"/>
      <c r="L436" s="279"/>
      <c r="M436" s="280"/>
      <c r="N436" s="281"/>
      <c r="O436" s="281"/>
      <c r="P436" s="281"/>
      <c r="Q436" s="281"/>
      <c r="R436" s="281"/>
      <c r="S436" s="281"/>
      <c r="T436" s="282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83" t="s">
        <v>201</v>
      </c>
      <c r="AU436" s="283" t="s">
        <v>212</v>
      </c>
      <c r="AV436" s="15" t="s">
        <v>198</v>
      </c>
      <c r="AW436" s="15" t="s">
        <v>30</v>
      </c>
      <c r="AX436" s="15" t="s">
        <v>81</v>
      </c>
      <c r="AY436" s="283" t="s">
        <v>191</v>
      </c>
    </row>
    <row r="437" s="12" customFormat="1" ht="22.8" customHeight="1">
      <c r="A437" s="12"/>
      <c r="B437" s="220"/>
      <c r="C437" s="221"/>
      <c r="D437" s="222" t="s">
        <v>72</v>
      </c>
      <c r="E437" s="234" t="s">
        <v>255</v>
      </c>
      <c r="F437" s="234" t="s">
        <v>547</v>
      </c>
      <c r="G437" s="221"/>
      <c r="H437" s="221"/>
      <c r="I437" s="224"/>
      <c r="J437" s="235">
        <f>BK437</f>
        <v>0</v>
      </c>
      <c r="K437" s="221"/>
      <c r="L437" s="226"/>
      <c r="M437" s="227"/>
      <c r="N437" s="228"/>
      <c r="O437" s="228"/>
      <c r="P437" s="229">
        <f>SUM(P438:P530)</f>
        <v>0</v>
      </c>
      <c r="Q437" s="228"/>
      <c r="R437" s="229">
        <f>SUM(R438:R530)</f>
        <v>0.878023</v>
      </c>
      <c r="S437" s="228"/>
      <c r="T437" s="230">
        <f>SUM(T438:T530)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231" t="s">
        <v>81</v>
      </c>
      <c r="AT437" s="232" t="s">
        <v>72</v>
      </c>
      <c r="AU437" s="232" t="s">
        <v>81</v>
      </c>
      <c r="AY437" s="231" t="s">
        <v>191</v>
      </c>
      <c r="BK437" s="233">
        <f>SUM(BK438:BK530)</f>
        <v>0</v>
      </c>
    </row>
    <row r="438" s="2" customFormat="1" ht="16.5" customHeight="1">
      <c r="A438" s="39"/>
      <c r="B438" s="40"/>
      <c r="C438" s="236" t="s">
        <v>548</v>
      </c>
      <c r="D438" s="236" t="s">
        <v>194</v>
      </c>
      <c r="E438" s="237" t="s">
        <v>549</v>
      </c>
      <c r="F438" s="238" t="s">
        <v>550</v>
      </c>
      <c r="G438" s="239" t="s">
        <v>197</v>
      </c>
      <c r="H438" s="240">
        <v>151.84999999999999</v>
      </c>
      <c r="I438" s="241"/>
      <c r="J438" s="240">
        <f>ROUND(I438*H438,2)</f>
        <v>0</v>
      </c>
      <c r="K438" s="238" t="s">
        <v>1</v>
      </c>
      <c r="L438" s="45"/>
      <c r="M438" s="242" t="s">
        <v>1</v>
      </c>
      <c r="N438" s="243" t="s">
        <v>38</v>
      </c>
      <c r="O438" s="92"/>
      <c r="P438" s="244">
        <f>O438*H438</f>
        <v>0</v>
      </c>
      <c r="Q438" s="244">
        <v>0.00081999999999999998</v>
      </c>
      <c r="R438" s="244">
        <f>Q438*H438</f>
        <v>0.12451699999999999</v>
      </c>
      <c r="S438" s="244">
        <v>0</v>
      </c>
      <c r="T438" s="245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46" t="s">
        <v>198</v>
      </c>
      <c r="AT438" s="246" t="s">
        <v>194</v>
      </c>
      <c r="AU438" s="246" t="s">
        <v>83</v>
      </c>
      <c r="AY438" s="18" t="s">
        <v>191</v>
      </c>
      <c r="BE438" s="247">
        <f>IF(N438="základní",J438,0)</f>
        <v>0</v>
      </c>
      <c r="BF438" s="247">
        <f>IF(N438="snížená",J438,0)</f>
        <v>0</v>
      </c>
      <c r="BG438" s="247">
        <f>IF(N438="zákl. přenesená",J438,0)</f>
        <v>0</v>
      </c>
      <c r="BH438" s="247">
        <f>IF(N438="sníž. přenesená",J438,0)</f>
        <v>0</v>
      </c>
      <c r="BI438" s="247">
        <f>IF(N438="nulová",J438,0)</f>
        <v>0</v>
      </c>
      <c r="BJ438" s="18" t="s">
        <v>81</v>
      </c>
      <c r="BK438" s="247">
        <f>ROUND(I438*H438,2)</f>
        <v>0</v>
      </c>
      <c r="BL438" s="18" t="s">
        <v>198</v>
      </c>
      <c r="BM438" s="246" t="s">
        <v>551</v>
      </c>
    </row>
    <row r="439" s="2" customFormat="1">
      <c r="A439" s="39"/>
      <c r="B439" s="40"/>
      <c r="C439" s="41"/>
      <c r="D439" s="248" t="s">
        <v>200</v>
      </c>
      <c r="E439" s="41"/>
      <c r="F439" s="249" t="s">
        <v>550</v>
      </c>
      <c r="G439" s="41"/>
      <c r="H439" s="41"/>
      <c r="I439" s="145"/>
      <c r="J439" s="41"/>
      <c r="K439" s="41"/>
      <c r="L439" s="45"/>
      <c r="M439" s="250"/>
      <c r="N439" s="251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200</v>
      </c>
      <c r="AU439" s="18" t="s">
        <v>83</v>
      </c>
    </row>
    <row r="440" s="13" customFormat="1">
      <c r="A440" s="13"/>
      <c r="B440" s="252"/>
      <c r="C440" s="253"/>
      <c r="D440" s="248" t="s">
        <v>201</v>
      </c>
      <c r="E440" s="254" t="s">
        <v>1</v>
      </c>
      <c r="F440" s="255" t="s">
        <v>552</v>
      </c>
      <c r="G440" s="253"/>
      <c r="H440" s="254" t="s">
        <v>1</v>
      </c>
      <c r="I440" s="256"/>
      <c r="J440" s="253"/>
      <c r="K440" s="253"/>
      <c r="L440" s="257"/>
      <c r="M440" s="258"/>
      <c r="N440" s="259"/>
      <c r="O440" s="259"/>
      <c r="P440" s="259"/>
      <c r="Q440" s="259"/>
      <c r="R440" s="259"/>
      <c r="S440" s="259"/>
      <c r="T440" s="26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1" t="s">
        <v>201</v>
      </c>
      <c r="AU440" s="261" t="s">
        <v>83</v>
      </c>
      <c r="AV440" s="13" t="s">
        <v>81</v>
      </c>
      <c r="AW440" s="13" t="s">
        <v>30</v>
      </c>
      <c r="AX440" s="13" t="s">
        <v>73</v>
      </c>
      <c r="AY440" s="261" t="s">
        <v>191</v>
      </c>
    </row>
    <row r="441" s="13" customFormat="1">
      <c r="A441" s="13"/>
      <c r="B441" s="252"/>
      <c r="C441" s="253"/>
      <c r="D441" s="248" t="s">
        <v>201</v>
      </c>
      <c r="E441" s="254" t="s">
        <v>1</v>
      </c>
      <c r="F441" s="255" t="s">
        <v>553</v>
      </c>
      <c r="G441" s="253"/>
      <c r="H441" s="254" t="s">
        <v>1</v>
      </c>
      <c r="I441" s="256"/>
      <c r="J441" s="253"/>
      <c r="K441" s="253"/>
      <c r="L441" s="257"/>
      <c r="M441" s="258"/>
      <c r="N441" s="259"/>
      <c r="O441" s="259"/>
      <c r="P441" s="259"/>
      <c r="Q441" s="259"/>
      <c r="R441" s="259"/>
      <c r="S441" s="259"/>
      <c r="T441" s="260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1" t="s">
        <v>201</v>
      </c>
      <c r="AU441" s="261" t="s">
        <v>83</v>
      </c>
      <c r="AV441" s="13" t="s">
        <v>81</v>
      </c>
      <c r="AW441" s="13" t="s">
        <v>30</v>
      </c>
      <c r="AX441" s="13" t="s">
        <v>73</v>
      </c>
      <c r="AY441" s="261" t="s">
        <v>191</v>
      </c>
    </row>
    <row r="442" s="14" customFormat="1">
      <c r="A442" s="14"/>
      <c r="B442" s="262"/>
      <c r="C442" s="263"/>
      <c r="D442" s="248" t="s">
        <v>201</v>
      </c>
      <c r="E442" s="264" t="s">
        <v>1</v>
      </c>
      <c r="F442" s="265" t="s">
        <v>554</v>
      </c>
      <c r="G442" s="263"/>
      <c r="H442" s="266">
        <v>151.84999999999999</v>
      </c>
      <c r="I442" s="267"/>
      <c r="J442" s="263"/>
      <c r="K442" s="263"/>
      <c r="L442" s="268"/>
      <c r="M442" s="269"/>
      <c r="N442" s="270"/>
      <c r="O442" s="270"/>
      <c r="P442" s="270"/>
      <c r="Q442" s="270"/>
      <c r="R442" s="270"/>
      <c r="S442" s="270"/>
      <c r="T442" s="271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72" t="s">
        <v>201</v>
      </c>
      <c r="AU442" s="272" t="s">
        <v>83</v>
      </c>
      <c r="AV442" s="14" t="s">
        <v>83</v>
      </c>
      <c r="AW442" s="14" t="s">
        <v>30</v>
      </c>
      <c r="AX442" s="14" t="s">
        <v>73</v>
      </c>
      <c r="AY442" s="272" t="s">
        <v>191</v>
      </c>
    </row>
    <row r="443" s="15" customFormat="1">
      <c r="A443" s="15"/>
      <c r="B443" s="273"/>
      <c r="C443" s="274"/>
      <c r="D443" s="248" t="s">
        <v>201</v>
      </c>
      <c r="E443" s="275" t="s">
        <v>1</v>
      </c>
      <c r="F443" s="276" t="s">
        <v>205</v>
      </c>
      <c r="G443" s="274"/>
      <c r="H443" s="277">
        <v>151.84999999999999</v>
      </c>
      <c r="I443" s="278"/>
      <c r="J443" s="274"/>
      <c r="K443" s="274"/>
      <c r="L443" s="279"/>
      <c r="M443" s="280"/>
      <c r="N443" s="281"/>
      <c r="O443" s="281"/>
      <c r="P443" s="281"/>
      <c r="Q443" s="281"/>
      <c r="R443" s="281"/>
      <c r="S443" s="281"/>
      <c r="T443" s="28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83" t="s">
        <v>201</v>
      </c>
      <c r="AU443" s="283" t="s">
        <v>83</v>
      </c>
      <c r="AV443" s="15" t="s">
        <v>198</v>
      </c>
      <c r="AW443" s="15" t="s">
        <v>30</v>
      </c>
      <c r="AX443" s="15" t="s">
        <v>81</v>
      </c>
      <c r="AY443" s="283" t="s">
        <v>191</v>
      </c>
    </row>
    <row r="444" s="2" customFormat="1" ht="16.5" customHeight="1">
      <c r="A444" s="39"/>
      <c r="B444" s="40"/>
      <c r="C444" s="236" t="s">
        <v>555</v>
      </c>
      <c r="D444" s="236" t="s">
        <v>194</v>
      </c>
      <c r="E444" s="237" t="s">
        <v>556</v>
      </c>
      <c r="F444" s="238" t="s">
        <v>557</v>
      </c>
      <c r="G444" s="239" t="s">
        <v>215</v>
      </c>
      <c r="H444" s="240">
        <v>310.92000000000002</v>
      </c>
      <c r="I444" s="241"/>
      <c r="J444" s="240">
        <f>ROUND(I444*H444,2)</f>
        <v>0</v>
      </c>
      <c r="K444" s="238" t="s">
        <v>1</v>
      </c>
      <c r="L444" s="45"/>
      <c r="M444" s="242" t="s">
        <v>1</v>
      </c>
      <c r="N444" s="243" t="s">
        <v>38</v>
      </c>
      <c r="O444" s="92"/>
      <c r="P444" s="244">
        <f>O444*H444</f>
        <v>0</v>
      </c>
      <c r="Q444" s="244">
        <v>0</v>
      </c>
      <c r="R444" s="244">
        <f>Q444*H444</f>
        <v>0</v>
      </c>
      <c r="S444" s="244">
        <v>0</v>
      </c>
      <c r="T444" s="245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46" t="s">
        <v>198</v>
      </c>
      <c r="AT444" s="246" t="s">
        <v>194</v>
      </c>
      <c r="AU444" s="246" t="s">
        <v>83</v>
      </c>
      <c r="AY444" s="18" t="s">
        <v>191</v>
      </c>
      <c r="BE444" s="247">
        <f>IF(N444="základní",J444,0)</f>
        <v>0</v>
      </c>
      <c r="BF444" s="247">
        <f>IF(N444="snížená",J444,0)</f>
        <v>0</v>
      </c>
      <c r="BG444" s="247">
        <f>IF(N444="zákl. přenesená",J444,0)</f>
        <v>0</v>
      </c>
      <c r="BH444" s="247">
        <f>IF(N444="sníž. přenesená",J444,0)</f>
        <v>0</v>
      </c>
      <c r="BI444" s="247">
        <f>IF(N444="nulová",J444,0)</f>
        <v>0</v>
      </c>
      <c r="BJ444" s="18" t="s">
        <v>81</v>
      </c>
      <c r="BK444" s="247">
        <f>ROUND(I444*H444,2)</f>
        <v>0</v>
      </c>
      <c r="BL444" s="18" t="s">
        <v>198</v>
      </c>
      <c r="BM444" s="246" t="s">
        <v>558</v>
      </c>
    </row>
    <row r="445" s="2" customFormat="1">
      <c r="A445" s="39"/>
      <c r="B445" s="40"/>
      <c r="C445" s="41"/>
      <c r="D445" s="248" t="s">
        <v>200</v>
      </c>
      <c r="E445" s="41"/>
      <c r="F445" s="249" t="s">
        <v>557</v>
      </c>
      <c r="G445" s="41"/>
      <c r="H445" s="41"/>
      <c r="I445" s="145"/>
      <c r="J445" s="41"/>
      <c r="K445" s="41"/>
      <c r="L445" s="45"/>
      <c r="M445" s="250"/>
      <c r="N445" s="251"/>
      <c r="O445" s="92"/>
      <c r="P445" s="92"/>
      <c r="Q445" s="92"/>
      <c r="R445" s="92"/>
      <c r="S445" s="92"/>
      <c r="T445" s="93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200</v>
      </c>
      <c r="AU445" s="18" t="s">
        <v>83</v>
      </c>
    </row>
    <row r="446" s="13" customFormat="1">
      <c r="A446" s="13"/>
      <c r="B446" s="252"/>
      <c r="C446" s="253"/>
      <c r="D446" s="248" t="s">
        <v>201</v>
      </c>
      <c r="E446" s="254" t="s">
        <v>1</v>
      </c>
      <c r="F446" s="255" t="s">
        <v>559</v>
      </c>
      <c r="G446" s="253"/>
      <c r="H446" s="254" t="s">
        <v>1</v>
      </c>
      <c r="I446" s="256"/>
      <c r="J446" s="253"/>
      <c r="K446" s="253"/>
      <c r="L446" s="257"/>
      <c r="M446" s="258"/>
      <c r="N446" s="259"/>
      <c r="O446" s="259"/>
      <c r="P446" s="259"/>
      <c r="Q446" s="259"/>
      <c r="R446" s="259"/>
      <c r="S446" s="259"/>
      <c r="T446" s="26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1" t="s">
        <v>201</v>
      </c>
      <c r="AU446" s="261" t="s">
        <v>83</v>
      </c>
      <c r="AV446" s="13" t="s">
        <v>81</v>
      </c>
      <c r="AW446" s="13" t="s">
        <v>30</v>
      </c>
      <c r="AX446" s="13" t="s">
        <v>73</v>
      </c>
      <c r="AY446" s="261" t="s">
        <v>191</v>
      </c>
    </row>
    <row r="447" s="14" customFormat="1">
      <c r="A447" s="14"/>
      <c r="B447" s="262"/>
      <c r="C447" s="263"/>
      <c r="D447" s="248" t="s">
        <v>201</v>
      </c>
      <c r="E447" s="264" t="s">
        <v>1</v>
      </c>
      <c r="F447" s="265" t="s">
        <v>560</v>
      </c>
      <c r="G447" s="263"/>
      <c r="H447" s="266">
        <v>202.62000000000001</v>
      </c>
      <c r="I447" s="267"/>
      <c r="J447" s="263"/>
      <c r="K447" s="263"/>
      <c r="L447" s="268"/>
      <c r="M447" s="269"/>
      <c r="N447" s="270"/>
      <c r="O447" s="270"/>
      <c r="P447" s="270"/>
      <c r="Q447" s="270"/>
      <c r="R447" s="270"/>
      <c r="S447" s="270"/>
      <c r="T447" s="27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72" t="s">
        <v>201</v>
      </c>
      <c r="AU447" s="272" t="s">
        <v>83</v>
      </c>
      <c r="AV447" s="14" t="s">
        <v>83</v>
      </c>
      <c r="AW447" s="14" t="s">
        <v>30</v>
      </c>
      <c r="AX447" s="14" t="s">
        <v>73</v>
      </c>
      <c r="AY447" s="272" t="s">
        <v>191</v>
      </c>
    </row>
    <row r="448" s="13" customFormat="1">
      <c r="A448" s="13"/>
      <c r="B448" s="252"/>
      <c r="C448" s="253"/>
      <c r="D448" s="248" t="s">
        <v>201</v>
      </c>
      <c r="E448" s="254" t="s">
        <v>1</v>
      </c>
      <c r="F448" s="255" t="s">
        <v>561</v>
      </c>
      <c r="G448" s="253"/>
      <c r="H448" s="254" t="s">
        <v>1</v>
      </c>
      <c r="I448" s="256"/>
      <c r="J448" s="253"/>
      <c r="K448" s="253"/>
      <c r="L448" s="257"/>
      <c r="M448" s="258"/>
      <c r="N448" s="259"/>
      <c r="O448" s="259"/>
      <c r="P448" s="259"/>
      <c r="Q448" s="259"/>
      <c r="R448" s="259"/>
      <c r="S448" s="259"/>
      <c r="T448" s="260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61" t="s">
        <v>201</v>
      </c>
      <c r="AU448" s="261" t="s">
        <v>83</v>
      </c>
      <c r="AV448" s="13" t="s">
        <v>81</v>
      </c>
      <c r="AW448" s="13" t="s">
        <v>30</v>
      </c>
      <c r="AX448" s="13" t="s">
        <v>73</v>
      </c>
      <c r="AY448" s="261" t="s">
        <v>191</v>
      </c>
    </row>
    <row r="449" s="13" customFormat="1">
      <c r="A449" s="13"/>
      <c r="B449" s="252"/>
      <c r="C449" s="253"/>
      <c r="D449" s="248" t="s">
        <v>201</v>
      </c>
      <c r="E449" s="254" t="s">
        <v>1</v>
      </c>
      <c r="F449" s="255" t="s">
        <v>562</v>
      </c>
      <c r="G449" s="253"/>
      <c r="H449" s="254" t="s">
        <v>1</v>
      </c>
      <c r="I449" s="256"/>
      <c r="J449" s="253"/>
      <c r="K449" s="253"/>
      <c r="L449" s="257"/>
      <c r="M449" s="258"/>
      <c r="N449" s="259"/>
      <c r="O449" s="259"/>
      <c r="P449" s="259"/>
      <c r="Q449" s="259"/>
      <c r="R449" s="259"/>
      <c r="S449" s="259"/>
      <c r="T449" s="26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1" t="s">
        <v>201</v>
      </c>
      <c r="AU449" s="261" t="s">
        <v>83</v>
      </c>
      <c r="AV449" s="13" t="s">
        <v>81</v>
      </c>
      <c r="AW449" s="13" t="s">
        <v>30</v>
      </c>
      <c r="AX449" s="13" t="s">
        <v>73</v>
      </c>
      <c r="AY449" s="261" t="s">
        <v>191</v>
      </c>
    </row>
    <row r="450" s="14" customFormat="1">
      <c r="A450" s="14"/>
      <c r="B450" s="262"/>
      <c r="C450" s="263"/>
      <c r="D450" s="248" t="s">
        <v>201</v>
      </c>
      <c r="E450" s="264" t="s">
        <v>1</v>
      </c>
      <c r="F450" s="265" t="s">
        <v>563</v>
      </c>
      <c r="G450" s="263"/>
      <c r="H450" s="266">
        <v>27.449999999999999</v>
      </c>
      <c r="I450" s="267"/>
      <c r="J450" s="263"/>
      <c r="K450" s="263"/>
      <c r="L450" s="268"/>
      <c r="M450" s="269"/>
      <c r="N450" s="270"/>
      <c r="O450" s="270"/>
      <c r="P450" s="270"/>
      <c r="Q450" s="270"/>
      <c r="R450" s="270"/>
      <c r="S450" s="270"/>
      <c r="T450" s="27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72" t="s">
        <v>201</v>
      </c>
      <c r="AU450" s="272" t="s">
        <v>83</v>
      </c>
      <c r="AV450" s="14" t="s">
        <v>83</v>
      </c>
      <c r="AW450" s="14" t="s">
        <v>30</v>
      </c>
      <c r="AX450" s="14" t="s">
        <v>73</v>
      </c>
      <c r="AY450" s="272" t="s">
        <v>191</v>
      </c>
    </row>
    <row r="451" s="13" customFormat="1">
      <c r="A451" s="13"/>
      <c r="B451" s="252"/>
      <c r="C451" s="253"/>
      <c r="D451" s="248" t="s">
        <v>201</v>
      </c>
      <c r="E451" s="254" t="s">
        <v>1</v>
      </c>
      <c r="F451" s="255" t="s">
        <v>564</v>
      </c>
      <c r="G451" s="253"/>
      <c r="H451" s="254" t="s">
        <v>1</v>
      </c>
      <c r="I451" s="256"/>
      <c r="J451" s="253"/>
      <c r="K451" s="253"/>
      <c r="L451" s="257"/>
      <c r="M451" s="258"/>
      <c r="N451" s="259"/>
      <c r="O451" s="259"/>
      <c r="P451" s="259"/>
      <c r="Q451" s="259"/>
      <c r="R451" s="259"/>
      <c r="S451" s="259"/>
      <c r="T451" s="260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61" t="s">
        <v>201</v>
      </c>
      <c r="AU451" s="261" t="s">
        <v>83</v>
      </c>
      <c r="AV451" s="13" t="s">
        <v>81</v>
      </c>
      <c r="AW451" s="13" t="s">
        <v>30</v>
      </c>
      <c r="AX451" s="13" t="s">
        <v>73</v>
      </c>
      <c r="AY451" s="261" t="s">
        <v>191</v>
      </c>
    </row>
    <row r="452" s="13" customFormat="1">
      <c r="A452" s="13"/>
      <c r="B452" s="252"/>
      <c r="C452" s="253"/>
      <c r="D452" s="248" t="s">
        <v>201</v>
      </c>
      <c r="E452" s="254" t="s">
        <v>1</v>
      </c>
      <c r="F452" s="255" t="s">
        <v>565</v>
      </c>
      <c r="G452" s="253"/>
      <c r="H452" s="254" t="s">
        <v>1</v>
      </c>
      <c r="I452" s="256"/>
      <c r="J452" s="253"/>
      <c r="K452" s="253"/>
      <c r="L452" s="257"/>
      <c r="M452" s="258"/>
      <c r="N452" s="259"/>
      <c r="O452" s="259"/>
      <c r="P452" s="259"/>
      <c r="Q452" s="259"/>
      <c r="R452" s="259"/>
      <c r="S452" s="259"/>
      <c r="T452" s="260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1" t="s">
        <v>201</v>
      </c>
      <c r="AU452" s="261" t="s">
        <v>83</v>
      </c>
      <c r="AV452" s="13" t="s">
        <v>81</v>
      </c>
      <c r="AW452" s="13" t="s">
        <v>30</v>
      </c>
      <c r="AX452" s="13" t="s">
        <v>73</v>
      </c>
      <c r="AY452" s="261" t="s">
        <v>191</v>
      </c>
    </row>
    <row r="453" s="14" customFormat="1">
      <c r="A453" s="14"/>
      <c r="B453" s="262"/>
      <c r="C453" s="263"/>
      <c r="D453" s="248" t="s">
        <v>201</v>
      </c>
      <c r="E453" s="264" t="s">
        <v>1</v>
      </c>
      <c r="F453" s="265" t="s">
        <v>566</v>
      </c>
      <c r="G453" s="263"/>
      <c r="H453" s="266">
        <v>51.149999999999999</v>
      </c>
      <c r="I453" s="267"/>
      <c r="J453" s="263"/>
      <c r="K453" s="263"/>
      <c r="L453" s="268"/>
      <c r="M453" s="269"/>
      <c r="N453" s="270"/>
      <c r="O453" s="270"/>
      <c r="P453" s="270"/>
      <c r="Q453" s="270"/>
      <c r="R453" s="270"/>
      <c r="S453" s="270"/>
      <c r="T453" s="271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72" t="s">
        <v>201</v>
      </c>
      <c r="AU453" s="272" t="s">
        <v>83</v>
      </c>
      <c r="AV453" s="14" t="s">
        <v>83</v>
      </c>
      <c r="AW453" s="14" t="s">
        <v>30</v>
      </c>
      <c r="AX453" s="14" t="s">
        <v>73</v>
      </c>
      <c r="AY453" s="272" t="s">
        <v>191</v>
      </c>
    </row>
    <row r="454" s="13" customFormat="1">
      <c r="A454" s="13"/>
      <c r="B454" s="252"/>
      <c r="C454" s="253"/>
      <c r="D454" s="248" t="s">
        <v>201</v>
      </c>
      <c r="E454" s="254" t="s">
        <v>1</v>
      </c>
      <c r="F454" s="255" t="s">
        <v>567</v>
      </c>
      <c r="G454" s="253"/>
      <c r="H454" s="254" t="s">
        <v>1</v>
      </c>
      <c r="I454" s="256"/>
      <c r="J454" s="253"/>
      <c r="K454" s="253"/>
      <c r="L454" s="257"/>
      <c r="M454" s="258"/>
      <c r="N454" s="259"/>
      <c r="O454" s="259"/>
      <c r="P454" s="259"/>
      <c r="Q454" s="259"/>
      <c r="R454" s="259"/>
      <c r="S454" s="259"/>
      <c r="T454" s="260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1" t="s">
        <v>201</v>
      </c>
      <c r="AU454" s="261" t="s">
        <v>83</v>
      </c>
      <c r="AV454" s="13" t="s">
        <v>81</v>
      </c>
      <c r="AW454" s="13" t="s">
        <v>30</v>
      </c>
      <c r="AX454" s="13" t="s">
        <v>73</v>
      </c>
      <c r="AY454" s="261" t="s">
        <v>191</v>
      </c>
    </row>
    <row r="455" s="13" customFormat="1">
      <c r="A455" s="13"/>
      <c r="B455" s="252"/>
      <c r="C455" s="253"/>
      <c r="D455" s="248" t="s">
        <v>201</v>
      </c>
      <c r="E455" s="254" t="s">
        <v>1</v>
      </c>
      <c r="F455" s="255" t="s">
        <v>568</v>
      </c>
      <c r="G455" s="253"/>
      <c r="H455" s="254" t="s">
        <v>1</v>
      </c>
      <c r="I455" s="256"/>
      <c r="J455" s="253"/>
      <c r="K455" s="253"/>
      <c r="L455" s="257"/>
      <c r="M455" s="258"/>
      <c r="N455" s="259"/>
      <c r="O455" s="259"/>
      <c r="P455" s="259"/>
      <c r="Q455" s="259"/>
      <c r="R455" s="259"/>
      <c r="S455" s="259"/>
      <c r="T455" s="260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1" t="s">
        <v>201</v>
      </c>
      <c r="AU455" s="261" t="s">
        <v>83</v>
      </c>
      <c r="AV455" s="13" t="s">
        <v>81</v>
      </c>
      <c r="AW455" s="13" t="s">
        <v>30</v>
      </c>
      <c r="AX455" s="13" t="s">
        <v>73</v>
      </c>
      <c r="AY455" s="261" t="s">
        <v>191</v>
      </c>
    </row>
    <row r="456" s="14" customFormat="1">
      <c r="A456" s="14"/>
      <c r="B456" s="262"/>
      <c r="C456" s="263"/>
      <c r="D456" s="248" t="s">
        <v>201</v>
      </c>
      <c r="E456" s="264" t="s">
        <v>1</v>
      </c>
      <c r="F456" s="265" t="s">
        <v>569</v>
      </c>
      <c r="G456" s="263"/>
      <c r="H456" s="266">
        <v>29.699999999999999</v>
      </c>
      <c r="I456" s="267"/>
      <c r="J456" s="263"/>
      <c r="K456" s="263"/>
      <c r="L456" s="268"/>
      <c r="M456" s="269"/>
      <c r="N456" s="270"/>
      <c r="O456" s="270"/>
      <c r="P456" s="270"/>
      <c r="Q456" s="270"/>
      <c r="R456" s="270"/>
      <c r="S456" s="270"/>
      <c r="T456" s="271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72" t="s">
        <v>201</v>
      </c>
      <c r="AU456" s="272" t="s">
        <v>83</v>
      </c>
      <c r="AV456" s="14" t="s">
        <v>83</v>
      </c>
      <c r="AW456" s="14" t="s">
        <v>30</v>
      </c>
      <c r="AX456" s="14" t="s">
        <v>73</v>
      </c>
      <c r="AY456" s="272" t="s">
        <v>191</v>
      </c>
    </row>
    <row r="457" s="15" customFormat="1">
      <c r="A457" s="15"/>
      <c r="B457" s="273"/>
      <c r="C457" s="274"/>
      <c r="D457" s="248" t="s">
        <v>201</v>
      </c>
      <c r="E457" s="275" t="s">
        <v>1</v>
      </c>
      <c r="F457" s="276" t="s">
        <v>205</v>
      </c>
      <c r="G457" s="274"/>
      <c r="H457" s="277">
        <v>310.91999999999996</v>
      </c>
      <c r="I457" s="278"/>
      <c r="J457" s="274"/>
      <c r="K457" s="274"/>
      <c r="L457" s="279"/>
      <c r="M457" s="280"/>
      <c r="N457" s="281"/>
      <c r="O457" s="281"/>
      <c r="P457" s="281"/>
      <c r="Q457" s="281"/>
      <c r="R457" s="281"/>
      <c r="S457" s="281"/>
      <c r="T457" s="282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83" t="s">
        <v>201</v>
      </c>
      <c r="AU457" s="283" t="s">
        <v>83</v>
      </c>
      <c r="AV457" s="15" t="s">
        <v>198</v>
      </c>
      <c r="AW457" s="15" t="s">
        <v>30</v>
      </c>
      <c r="AX457" s="15" t="s">
        <v>81</v>
      </c>
      <c r="AY457" s="283" t="s">
        <v>191</v>
      </c>
    </row>
    <row r="458" s="2" customFormat="1" ht="21.75" customHeight="1">
      <c r="A458" s="39"/>
      <c r="B458" s="40"/>
      <c r="C458" s="236" t="s">
        <v>570</v>
      </c>
      <c r="D458" s="236" t="s">
        <v>194</v>
      </c>
      <c r="E458" s="237" t="s">
        <v>571</v>
      </c>
      <c r="F458" s="238" t="s">
        <v>572</v>
      </c>
      <c r="G458" s="239" t="s">
        <v>215</v>
      </c>
      <c r="H458" s="240">
        <v>109.76000000000001</v>
      </c>
      <c r="I458" s="241"/>
      <c r="J458" s="240">
        <f>ROUND(I458*H458,2)</f>
        <v>0</v>
      </c>
      <c r="K458" s="238" t="s">
        <v>1</v>
      </c>
      <c r="L458" s="45"/>
      <c r="M458" s="242" t="s">
        <v>1</v>
      </c>
      <c r="N458" s="243" t="s">
        <v>38</v>
      </c>
      <c r="O458" s="92"/>
      <c r="P458" s="244">
        <f>O458*H458</f>
        <v>0</v>
      </c>
      <c r="Q458" s="244">
        <v>0</v>
      </c>
      <c r="R458" s="244">
        <f>Q458*H458</f>
        <v>0</v>
      </c>
      <c r="S458" s="244">
        <v>0</v>
      </c>
      <c r="T458" s="245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46" t="s">
        <v>198</v>
      </c>
      <c r="AT458" s="246" t="s">
        <v>194</v>
      </c>
      <c r="AU458" s="246" t="s">
        <v>83</v>
      </c>
      <c r="AY458" s="18" t="s">
        <v>191</v>
      </c>
      <c r="BE458" s="247">
        <f>IF(N458="základní",J458,0)</f>
        <v>0</v>
      </c>
      <c r="BF458" s="247">
        <f>IF(N458="snížená",J458,0)</f>
        <v>0</v>
      </c>
      <c r="BG458" s="247">
        <f>IF(N458="zákl. přenesená",J458,0)</f>
        <v>0</v>
      </c>
      <c r="BH458" s="247">
        <f>IF(N458="sníž. přenesená",J458,0)</f>
        <v>0</v>
      </c>
      <c r="BI458" s="247">
        <f>IF(N458="nulová",J458,0)</f>
        <v>0</v>
      </c>
      <c r="BJ458" s="18" t="s">
        <v>81</v>
      </c>
      <c r="BK458" s="247">
        <f>ROUND(I458*H458,2)</f>
        <v>0</v>
      </c>
      <c r="BL458" s="18" t="s">
        <v>198</v>
      </c>
      <c r="BM458" s="246" t="s">
        <v>573</v>
      </c>
    </row>
    <row r="459" s="2" customFormat="1">
      <c r="A459" s="39"/>
      <c r="B459" s="40"/>
      <c r="C459" s="41"/>
      <c r="D459" s="248" t="s">
        <v>200</v>
      </c>
      <c r="E459" s="41"/>
      <c r="F459" s="249" t="s">
        <v>572</v>
      </c>
      <c r="G459" s="41"/>
      <c r="H459" s="41"/>
      <c r="I459" s="145"/>
      <c r="J459" s="41"/>
      <c r="K459" s="41"/>
      <c r="L459" s="45"/>
      <c r="M459" s="250"/>
      <c r="N459" s="251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200</v>
      </c>
      <c r="AU459" s="18" t="s">
        <v>83</v>
      </c>
    </row>
    <row r="460" s="13" customFormat="1">
      <c r="A460" s="13"/>
      <c r="B460" s="252"/>
      <c r="C460" s="253"/>
      <c r="D460" s="248" t="s">
        <v>201</v>
      </c>
      <c r="E460" s="254" t="s">
        <v>1</v>
      </c>
      <c r="F460" s="255" t="s">
        <v>574</v>
      </c>
      <c r="G460" s="253"/>
      <c r="H460" s="254" t="s">
        <v>1</v>
      </c>
      <c r="I460" s="256"/>
      <c r="J460" s="253"/>
      <c r="K460" s="253"/>
      <c r="L460" s="257"/>
      <c r="M460" s="258"/>
      <c r="N460" s="259"/>
      <c r="O460" s="259"/>
      <c r="P460" s="259"/>
      <c r="Q460" s="259"/>
      <c r="R460" s="259"/>
      <c r="S460" s="259"/>
      <c r="T460" s="260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1" t="s">
        <v>201</v>
      </c>
      <c r="AU460" s="261" t="s">
        <v>83</v>
      </c>
      <c r="AV460" s="13" t="s">
        <v>81</v>
      </c>
      <c r="AW460" s="13" t="s">
        <v>30</v>
      </c>
      <c r="AX460" s="13" t="s">
        <v>73</v>
      </c>
      <c r="AY460" s="261" t="s">
        <v>191</v>
      </c>
    </row>
    <row r="461" s="14" customFormat="1">
      <c r="A461" s="14"/>
      <c r="B461" s="262"/>
      <c r="C461" s="263"/>
      <c r="D461" s="248" t="s">
        <v>201</v>
      </c>
      <c r="E461" s="264" t="s">
        <v>1</v>
      </c>
      <c r="F461" s="265" t="s">
        <v>575</v>
      </c>
      <c r="G461" s="263"/>
      <c r="H461" s="266">
        <v>109.76000000000001</v>
      </c>
      <c r="I461" s="267"/>
      <c r="J461" s="263"/>
      <c r="K461" s="263"/>
      <c r="L461" s="268"/>
      <c r="M461" s="269"/>
      <c r="N461" s="270"/>
      <c r="O461" s="270"/>
      <c r="P461" s="270"/>
      <c r="Q461" s="270"/>
      <c r="R461" s="270"/>
      <c r="S461" s="270"/>
      <c r="T461" s="271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72" t="s">
        <v>201</v>
      </c>
      <c r="AU461" s="272" t="s">
        <v>83</v>
      </c>
      <c r="AV461" s="14" t="s">
        <v>83</v>
      </c>
      <c r="AW461" s="14" t="s">
        <v>30</v>
      </c>
      <c r="AX461" s="14" t="s">
        <v>73</v>
      </c>
      <c r="AY461" s="272" t="s">
        <v>191</v>
      </c>
    </row>
    <row r="462" s="15" customFormat="1">
      <c r="A462" s="15"/>
      <c r="B462" s="273"/>
      <c r="C462" s="274"/>
      <c r="D462" s="248" t="s">
        <v>201</v>
      </c>
      <c r="E462" s="275" t="s">
        <v>1</v>
      </c>
      <c r="F462" s="276" t="s">
        <v>205</v>
      </c>
      <c r="G462" s="274"/>
      <c r="H462" s="277">
        <v>109.76000000000001</v>
      </c>
      <c r="I462" s="278"/>
      <c r="J462" s="274"/>
      <c r="K462" s="274"/>
      <c r="L462" s="279"/>
      <c r="M462" s="280"/>
      <c r="N462" s="281"/>
      <c r="O462" s="281"/>
      <c r="P462" s="281"/>
      <c r="Q462" s="281"/>
      <c r="R462" s="281"/>
      <c r="S462" s="281"/>
      <c r="T462" s="282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83" t="s">
        <v>201</v>
      </c>
      <c r="AU462" s="283" t="s">
        <v>83</v>
      </c>
      <c r="AV462" s="15" t="s">
        <v>198</v>
      </c>
      <c r="AW462" s="15" t="s">
        <v>30</v>
      </c>
      <c r="AX462" s="15" t="s">
        <v>81</v>
      </c>
      <c r="AY462" s="283" t="s">
        <v>191</v>
      </c>
    </row>
    <row r="463" s="2" customFormat="1" ht="21.75" customHeight="1">
      <c r="A463" s="39"/>
      <c r="B463" s="40"/>
      <c r="C463" s="236" t="s">
        <v>576</v>
      </c>
      <c r="D463" s="236" t="s">
        <v>194</v>
      </c>
      <c r="E463" s="237" t="s">
        <v>577</v>
      </c>
      <c r="F463" s="238" t="s">
        <v>578</v>
      </c>
      <c r="G463" s="239" t="s">
        <v>197</v>
      </c>
      <c r="H463" s="240">
        <v>754.60000000000002</v>
      </c>
      <c r="I463" s="241"/>
      <c r="J463" s="240">
        <f>ROUND(I463*H463,2)</f>
        <v>0</v>
      </c>
      <c r="K463" s="238" t="s">
        <v>275</v>
      </c>
      <c r="L463" s="45"/>
      <c r="M463" s="242" t="s">
        <v>1</v>
      </c>
      <c r="N463" s="243" t="s">
        <v>38</v>
      </c>
      <c r="O463" s="92"/>
      <c r="P463" s="244">
        <f>O463*H463</f>
        <v>0</v>
      </c>
      <c r="Q463" s="244">
        <v>0.00017000000000000001</v>
      </c>
      <c r="R463" s="244">
        <f>Q463*H463</f>
        <v>0.12828200000000001</v>
      </c>
      <c r="S463" s="244">
        <v>0</v>
      </c>
      <c r="T463" s="245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46" t="s">
        <v>198</v>
      </c>
      <c r="AT463" s="246" t="s">
        <v>194</v>
      </c>
      <c r="AU463" s="246" t="s">
        <v>83</v>
      </c>
      <c r="AY463" s="18" t="s">
        <v>191</v>
      </c>
      <c r="BE463" s="247">
        <f>IF(N463="základní",J463,0)</f>
        <v>0</v>
      </c>
      <c r="BF463" s="247">
        <f>IF(N463="snížená",J463,0)</f>
        <v>0</v>
      </c>
      <c r="BG463" s="247">
        <f>IF(N463="zákl. přenesená",J463,0)</f>
        <v>0</v>
      </c>
      <c r="BH463" s="247">
        <f>IF(N463="sníž. přenesená",J463,0)</f>
        <v>0</v>
      </c>
      <c r="BI463" s="247">
        <f>IF(N463="nulová",J463,0)</f>
        <v>0</v>
      </c>
      <c r="BJ463" s="18" t="s">
        <v>81</v>
      </c>
      <c r="BK463" s="247">
        <f>ROUND(I463*H463,2)</f>
        <v>0</v>
      </c>
      <c r="BL463" s="18" t="s">
        <v>198</v>
      </c>
      <c r="BM463" s="246" t="s">
        <v>579</v>
      </c>
    </row>
    <row r="464" s="2" customFormat="1">
      <c r="A464" s="39"/>
      <c r="B464" s="40"/>
      <c r="C464" s="41"/>
      <c r="D464" s="248" t="s">
        <v>200</v>
      </c>
      <c r="E464" s="41"/>
      <c r="F464" s="249" t="s">
        <v>578</v>
      </c>
      <c r="G464" s="41"/>
      <c r="H464" s="41"/>
      <c r="I464" s="145"/>
      <c r="J464" s="41"/>
      <c r="K464" s="41"/>
      <c r="L464" s="45"/>
      <c r="M464" s="250"/>
      <c r="N464" s="251"/>
      <c r="O464" s="92"/>
      <c r="P464" s="92"/>
      <c r="Q464" s="92"/>
      <c r="R464" s="92"/>
      <c r="S464" s="92"/>
      <c r="T464" s="93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T464" s="18" t="s">
        <v>200</v>
      </c>
      <c r="AU464" s="18" t="s">
        <v>83</v>
      </c>
    </row>
    <row r="465" s="13" customFormat="1">
      <c r="A465" s="13"/>
      <c r="B465" s="252"/>
      <c r="C465" s="253"/>
      <c r="D465" s="248" t="s">
        <v>201</v>
      </c>
      <c r="E465" s="254" t="s">
        <v>1</v>
      </c>
      <c r="F465" s="255" t="s">
        <v>580</v>
      </c>
      <c r="G465" s="253"/>
      <c r="H465" s="254" t="s">
        <v>1</v>
      </c>
      <c r="I465" s="256"/>
      <c r="J465" s="253"/>
      <c r="K465" s="253"/>
      <c r="L465" s="257"/>
      <c r="M465" s="258"/>
      <c r="N465" s="259"/>
      <c r="O465" s="259"/>
      <c r="P465" s="259"/>
      <c r="Q465" s="259"/>
      <c r="R465" s="259"/>
      <c r="S465" s="259"/>
      <c r="T465" s="26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1" t="s">
        <v>201</v>
      </c>
      <c r="AU465" s="261" t="s">
        <v>83</v>
      </c>
      <c r="AV465" s="13" t="s">
        <v>81</v>
      </c>
      <c r="AW465" s="13" t="s">
        <v>30</v>
      </c>
      <c r="AX465" s="13" t="s">
        <v>73</v>
      </c>
      <c r="AY465" s="261" t="s">
        <v>191</v>
      </c>
    </row>
    <row r="466" s="14" customFormat="1">
      <c r="A466" s="14"/>
      <c r="B466" s="262"/>
      <c r="C466" s="263"/>
      <c r="D466" s="248" t="s">
        <v>201</v>
      </c>
      <c r="E466" s="264" t="s">
        <v>1</v>
      </c>
      <c r="F466" s="265" t="s">
        <v>581</v>
      </c>
      <c r="G466" s="263"/>
      <c r="H466" s="266">
        <v>754.60000000000002</v>
      </c>
      <c r="I466" s="267"/>
      <c r="J466" s="263"/>
      <c r="K466" s="263"/>
      <c r="L466" s="268"/>
      <c r="M466" s="269"/>
      <c r="N466" s="270"/>
      <c r="O466" s="270"/>
      <c r="P466" s="270"/>
      <c r="Q466" s="270"/>
      <c r="R466" s="270"/>
      <c r="S466" s="270"/>
      <c r="T466" s="27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72" t="s">
        <v>201</v>
      </c>
      <c r="AU466" s="272" t="s">
        <v>83</v>
      </c>
      <c r="AV466" s="14" t="s">
        <v>83</v>
      </c>
      <c r="AW466" s="14" t="s">
        <v>30</v>
      </c>
      <c r="AX466" s="14" t="s">
        <v>73</v>
      </c>
      <c r="AY466" s="272" t="s">
        <v>191</v>
      </c>
    </row>
    <row r="467" s="15" customFormat="1">
      <c r="A467" s="15"/>
      <c r="B467" s="273"/>
      <c r="C467" s="274"/>
      <c r="D467" s="248" t="s">
        <v>201</v>
      </c>
      <c r="E467" s="275" t="s">
        <v>1</v>
      </c>
      <c r="F467" s="276" t="s">
        <v>205</v>
      </c>
      <c r="G467" s="274"/>
      <c r="H467" s="277">
        <v>754.60000000000002</v>
      </c>
      <c r="I467" s="278"/>
      <c r="J467" s="274"/>
      <c r="K467" s="274"/>
      <c r="L467" s="279"/>
      <c r="M467" s="280"/>
      <c r="N467" s="281"/>
      <c r="O467" s="281"/>
      <c r="P467" s="281"/>
      <c r="Q467" s="281"/>
      <c r="R467" s="281"/>
      <c r="S467" s="281"/>
      <c r="T467" s="282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83" t="s">
        <v>201</v>
      </c>
      <c r="AU467" s="283" t="s">
        <v>83</v>
      </c>
      <c r="AV467" s="15" t="s">
        <v>198</v>
      </c>
      <c r="AW467" s="15" t="s">
        <v>30</v>
      </c>
      <c r="AX467" s="15" t="s">
        <v>81</v>
      </c>
      <c r="AY467" s="283" t="s">
        <v>191</v>
      </c>
    </row>
    <row r="468" s="2" customFormat="1" ht="21.75" customHeight="1">
      <c r="A468" s="39"/>
      <c r="B468" s="40"/>
      <c r="C468" s="285" t="s">
        <v>582</v>
      </c>
      <c r="D468" s="285" t="s">
        <v>341</v>
      </c>
      <c r="E468" s="286" t="s">
        <v>583</v>
      </c>
      <c r="F468" s="287" t="s">
        <v>584</v>
      </c>
      <c r="G468" s="288" t="s">
        <v>197</v>
      </c>
      <c r="H468" s="289">
        <v>754.60000000000002</v>
      </c>
      <c r="I468" s="290"/>
      <c r="J468" s="289">
        <f>ROUND(I468*H468,2)</f>
        <v>0</v>
      </c>
      <c r="K468" s="287" t="s">
        <v>275</v>
      </c>
      <c r="L468" s="291"/>
      <c r="M468" s="292" t="s">
        <v>1</v>
      </c>
      <c r="N468" s="293" t="s">
        <v>38</v>
      </c>
      <c r="O468" s="92"/>
      <c r="P468" s="244">
        <f>O468*H468</f>
        <v>0</v>
      </c>
      <c r="Q468" s="244">
        <v>0.00029999999999999997</v>
      </c>
      <c r="R468" s="244">
        <f>Q468*H468</f>
        <v>0.22638</v>
      </c>
      <c r="S468" s="244">
        <v>0</v>
      </c>
      <c r="T468" s="245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46" t="s">
        <v>255</v>
      </c>
      <c r="AT468" s="246" t="s">
        <v>341</v>
      </c>
      <c r="AU468" s="246" t="s">
        <v>83</v>
      </c>
      <c r="AY468" s="18" t="s">
        <v>191</v>
      </c>
      <c r="BE468" s="247">
        <f>IF(N468="základní",J468,0)</f>
        <v>0</v>
      </c>
      <c r="BF468" s="247">
        <f>IF(N468="snížená",J468,0)</f>
        <v>0</v>
      </c>
      <c r="BG468" s="247">
        <f>IF(N468="zákl. přenesená",J468,0)</f>
        <v>0</v>
      </c>
      <c r="BH468" s="247">
        <f>IF(N468="sníž. přenesená",J468,0)</f>
        <v>0</v>
      </c>
      <c r="BI468" s="247">
        <f>IF(N468="nulová",J468,0)</f>
        <v>0</v>
      </c>
      <c r="BJ468" s="18" t="s">
        <v>81</v>
      </c>
      <c r="BK468" s="247">
        <f>ROUND(I468*H468,2)</f>
        <v>0</v>
      </c>
      <c r="BL468" s="18" t="s">
        <v>198</v>
      </c>
      <c r="BM468" s="246" t="s">
        <v>585</v>
      </c>
    </row>
    <row r="469" s="2" customFormat="1">
      <c r="A469" s="39"/>
      <c r="B469" s="40"/>
      <c r="C469" s="41"/>
      <c r="D469" s="248" t="s">
        <v>200</v>
      </c>
      <c r="E469" s="41"/>
      <c r="F469" s="249" t="s">
        <v>584</v>
      </c>
      <c r="G469" s="41"/>
      <c r="H469" s="41"/>
      <c r="I469" s="145"/>
      <c r="J469" s="41"/>
      <c r="K469" s="41"/>
      <c r="L469" s="45"/>
      <c r="M469" s="250"/>
      <c r="N469" s="251"/>
      <c r="O469" s="92"/>
      <c r="P469" s="92"/>
      <c r="Q469" s="92"/>
      <c r="R469" s="92"/>
      <c r="S469" s="92"/>
      <c r="T469" s="93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200</v>
      </c>
      <c r="AU469" s="18" t="s">
        <v>83</v>
      </c>
    </row>
    <row r="470" s="13" customFormat="1">
      <c r="A470" s="13"/>
      <c r="B470" s="252"/>
      <c r="C470" s="253"/>
      <c r="D470" s="248" t="s">
        <v>201</v>
      </c>
      <c r="E470" s="254" t="s">
        <v>1</v>
      </c>
      <c r="F470" s="255" t="s">
        <v>580</v>
      </c>
      <c r="G470" s="253"/>
      <c r="H470" s="254" t="s">
        <v>1</v>
      </c>
      <c r="I470" s="256"/>
      <c r="J470" s="253"/>
      <c r="K470" s="253"/>
      <c r="L470" s="257"/>
      <c r="M470" s="258"/>
      <c r="N470" s="259"/>
      <c r="O470" s="259"/>
      <c r="P470" s="259"/>
      <c r="Q470" s="259"/>
      <c r="R470" s="259"/>
      <c r="S470" s="259"/>
      <c r="T470" s="26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1" t="s">
        <v>201</v>
      </c>
      <c r="AU470" s="261" t="s">
        <v>83</v>
      </c>
      <c r="AV470" s="13" t="s">
        <v>81</v>
      </c>
      <c r="AW470" s="13" t="s">
        <v>30</v>
      </c>
      <c r="AX470" s="13" t="s">
        <v>73</v>
      </c>
      <c r="AY470" s="261" t="s">
        <v>191</v>
      </c>
    </row>
    <row r="471" s="13" customFormat="1">
      <c r="A471" s="13"/>
      <c r="B471" s="252"/>
      <c r="C471" s="253"/>
      <c r="D471" s="248" t="s">
        <v>201</v>
      </c>
      <c r="E471" s="254" t="s">
        <v>1</v>
      </c>
      <c r="F471" s="255" t="s">
        <v>562</v>
      </c>
      <c r="G471" s="253"/>
      <c r="H471" s="254" t="s">
        <v>1</v>
      </c>
      <c r="I471" s="256"/>
      <c r="J471" s="253"/>
      <c r="K471" s="253"/>
      <c r="L471" s="257"/>
      <c r="M471" s="258"/>
      <c r="N471" s="259"/>
      <c r="O471" s="259"/>
      <c r="P471" s="259"/>
      <c r="Q471" s="259"/>
      <c r="R471" s="259"/>
      <c r="S471" s="259"/>
      <c r="T471" s="260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61" t="s">
        <v>201</v>
      </c>
      <c r="AU471" s="261" t="s">
        <v>83</v>
      </c>
      <c r="AV471" s="13" t="s">
        <v>81</v>
      </c>
      <c r="AW471" s="13" t="s">
        <v>30</v>
      </c>
      <c r="AX471" s="13" t="s">
        <v>73</v>
      </c>
      <c r="AY471" s="261" t="s">
        <v>191</v>
      </c>
    </row>
    <row r="472" s="14" customFormat="1">
      <c r="A472" s="14"/>
      <c r="B472" s="262"/>
      <c r="C472" s="263"/>
      <c r="D472" s="248" t="s">
        <v>201</v>
      </c>
      <c r="E472" s="264" t="s">
        <v>1</v>
      </c>
      <c r="F472" s="265" t="s">
        <v>581</v>
      </c>
      <c r="G472" s="263"/>
      <c r="H472" s="266">
        <v>754.60000000000002</v>
      </c>
      <c r="I472" s="267"/>
      <c r="J472" s="263"/>
      <c r="K472" s="263"/>
      <c r="L472" s="268"/>
      <c r="M472" s="269"/>
      <c r="N472" s="270"/>
      <c r="O472" s="270"/>
      <c r="P472" s="270"/>
      <c r="Q472" s="270"/>
      <c r="R472" s="270"/>
      <c r="S472" s="270"/>
      <c r="T472" s="271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72" t="s">
        <v>201</v>
      </c>
      <c r="AU472" s="272" t="s">
        <v>83</v>
      </c>
      <c r="AV472" s="14" t="s">
        <v>83</v>
      </c>
      <c r="AW472" s="14" t="s">
        <v>30</v>
      </c>
      <c r="AX472" s="14" t="s">
        <v>73</v>
      </c>
      <c r="AY472" s="272" t="s">
        <v>191</v>
      </c>
    </row>
    <row r="473" s="15" customFormat="1">
      <c r="A473" s="15"/>
      <c r="B473" s="273"/>
      <c r="C473" s="274"/>
      <c r="D473" s="248" t="s">
        <v>201</v>
      </c>
      <c r="E473" s="275" t="s">
        <v>1</v>
      </c>
      <c r="F473" s="276" t="s">
        <v>205</v>
      </c>
      <c r="G473" s="274"/>
      <c r="H473" s="277">
        <v>754.60000000000002</v>
      </c>
      <c r="I473" s="278"/>
      <c r="J473" s="274"/>
      <c r="K473" s="274"/>
      <c r="L473" s="279"/>
      <c r="M473" s="280"/>
      <c r="N473" s="281"/>
      <c r="O473" s="281"/>
      <c r="P473" s="281"/>
      <c r="Q473" s="281"/>
      <c r="R473" s="281"/>
      <c r="S473" s="281"/>
      <c r="T473" s="282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83" t="s">
        <v>201</v>
      </c>
      <c r="AU473" s="283" t="s">
        <v>83</v>
      </c>
      <c r="AV473" s="15" t="s">
        <v>198</v>
      </c>
      <c r="AW473" s="15" t="s">
        <v>30</v>
      </c>
      <c r="AX473" s="15" t="s">
        <v>81</v>
      </c>
      <c r="AY473" s="283" t="s">
        <v>191</v>
      </c>
    </row>
    <row r="474" s="2" customFormat="1" ht="16.5" customHeight="1">
      <c r="A474" s="39"/>
      <c r="B474" s="40"/>
      <c r="C474" s="236" t="s">
        <v>586</v>
      </c>
      <c r="D474" s="236" t="s">
        <v>194</v>
      </c>
      <c r="E474" s="237" t="s">
        <v>587</v>
      </c>
      <c r="F474" s="238" t="s">
        <v>588</v>
      </c>
      <c r="G474" s="239" t="s">
        <v>215</v>
      </c>
      <c r="H474" s="240">
        <v>6.8600000000000003</v>
      </c>
      <c r="I474" s="241"/>
      <c r="J474" s="240">
        <f>ROUND(I474*H474,2)</f>
        <v>0</v>
      </c>
      <c r="K474" s="238" t="s">
        <v>275</v>
      </c>
      <c r="L474" s="45"/>
      <c r="M474" s="242" t="s">
        <v>1</v>
      </c>
      <c r="N474" s="243" t="s">
        <v>38</v>
      </c>
      <c r="O474" s="92"/>
      <c r="P474" s="244">
        <f>O474*H474</f>
        <v>0</v>
      </c>
      <c r="Q474" s="244">
        <v>0</v>
      </c>
      <c r="R474" s="244">
        <f>Q474*H474</f>
        <v>0</v>
      </c>
      <c r="S474" s="244">
        <v>0</v>
      </c>
      <c r="T474" s="245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46" t="s">
        <v>198</v>
      </c>
      <c r="AT474" s="246" t="s">
        <v>194</v>
      </c>
      <c r="AU474" s="246" t="s">
        <v>83</v>
      </c>
      <c r="AY474" s="18" t="s">
        <v>191</v>
      </c>
      <c r="BE474" s="247">
        <f>IF(N474="základní",J474,0)</f>
        <v>0</v>
      </c>
      <c r="BF474" s="247">
        <f>IF(N474="snížená",J474,0)</f>
        <v>0</v>
      </c>
      <c r="BG474" s="247">
        <f>IF(N474="zákl. přenesená",J474,0)</f>
        <v>0</v>
      </c>
      <c r="BH474" s="247">
        <f>IF(N474="sníž. přenesená",J474,0)</f>
        <v>0</v>
      </c>
      <c r="BI474" s="247">
        <f>IF(N474="nulová",J474,0)</f>
        <v>0</v>
      </c>
      <c r="BJ474" s="18" t="s">
        <v>81</v>
      </c>
      <c r="BK474" s="247">
        <f>ROUND(I474*H474,2)</f>
        <v>0</v>
      </c>
      <c r="BL474" s="18" t="s">
        <v>198</v>
      </c>
      <c r="BM474" s="246" t="s">
        <v>589</v>
      </c>
    </row>
    <row r="475" s="2" customFormat="1">
      <c r="A475" s="39"/>
      <c r="B475" s="40"/>
      <c r="C475" s="41"/>
      <c r="D475" s="248" t="s">
        <v>200</v>
      </c>
      <c r="E475" s="41"/>
      <c r="F475" s="249" t="s">
        <v>588</v>
      </c>
      <c r="G475" s="41"/>
      <c r="H475" s="41"/>
      <c r="I475" s="145"/>
      <c r="J475" s="41"/>
      <c r="K475" s="41"/>
      <c r="L475" s="45"/>
      <c r="M475" s="250"/>
      <c r="N475" s="251"/>
      <c r="O475" s="92"/>
      <c r="P475" s="92"/>
      <c r="Q475" s="92"/>
      <c r="R475" s="92"/>
      <c r="S475" s="92"/>
      <c r="T475" s="93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200</v>
      </c>
      <c r="AU475" s="18" t="s">
        <v>83</v>
      </c>
    </row>
    <row r="476" s="13" customFormat="1">
      <c r="A476" s="13"/>
      <c r="B476" s="252"/>
      <c r="C476" s="253"/>
      <c r="D476" s="248" t="s">
        <v>201</v>
      </c>
      <c r="E476" s="254" t="s">
        <v>1</v>
      </c>
      <c r="F476" s="255" t="s">
        <v>590</v>
      </c>
      <c r="G476" s="253"/>
      <c r="H476" s="254" t="s">
        <v>1</v>
      </c>
      <c r="I476" s="256"/>
      <c r="J476" s="253"/>
      <c r="K476" s="253"/>
      <c r="L476" s="257"/>
      <c r="M476" s="258"/>
      <c r="N476" s="259"/>
      <c r="O476" s="259"/>
      <c r="P476" s="259"/>
      <c r="Q476" s="259"/>
      <c r="R476" s="259"/>
      <c r="S476" s="259"/>
      <c r="T476" s="26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1" t="s">
        <v>201</v>
      </c>
      <c r="AU476" s="261" t="s">
        <v>83</v>
      </c>
      <c r="AV476" s="13" t="s">
        <v>81</v>
      </c>
      <c r="AW476" s="13" t="s">
        <v>30</v>
      </c>
      <c r="AX476" s="13" t="s">
        <v>73</v>
      </c>
      <c r="AY476" s="261" t="s">
        <v>191</v>
      </c>
    </row>
    <row r="477" s="14" customFormat="1">
      <c r="A477" s="14"/>
      <c r="B477" s="262"/>
      <c r="C477" s="263"/>
      <c r="D477" s="248" t="s">
        <v>201</v>
      </c>
      <c r="E477" s="264" t="s">
        <v>1</v>
      </c>
      <c r="F477" s="265" t="s">
        <v>591</v>
      </c>
      <c r="G477" s="263"/>
      <c r="H477" s="266">
        <v>6.8600000000000003</v>
      </c>
      <c r="I477" s="267"/>
      <c r="J477" s="263"/>
      <c r="K477" s="263"/>
      <c r="L477" s="268"/>
      <c r="M477" s="269"/>
      <c r="N477" s="270"/>
      <c r="O477" s="270"/>
      <c r="P477" s="270"/>
      <c r="Q477" s="270"/>
      <c r="R477" s="270"/>
      <c r="S477" s="270"/>
      <c r="T477" s="271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72" t="s">
        <v>201</v>
      </c>
      <c r="AU477" s="272" t="s">
        <v>83</v>
      </c>
      <c r="AV477" s="14" t="s">
        <v>83</v>
      </c>
      <c r="AW477" s="14" t="s">
        <v>30</v>
      </c>
      <c r="AX477" s="14" t="s">
        <v>73</v>
      </c>
      <c r="AY477" s="272" t="s">
        <v>191</v>
      </c>
    </row>
    <row r="478" s="15" customFormat="1">
      <c r="A478" s="15"/>
      <c r="B478" s="273"/>
      <c r="C478" s="274"/>
      <c r="D478" s="248" t="s">
        <v>201</v>
      </c>
      <c r="E478" s="275" t="s">
        <v>1</v>
      </c>
      <c r="F478" s="276" t="s">
        <v>205</v>
      </c>
      <c r="G478" s="274"/>
      <c r="H478" s="277">
        <v>6.8600000000000003</v>
      </c>
      <c r="I478" s="278"/>
      <c r="J478" s="274"/>
      <c r="K478" s="274"/>
      <c r="L478" s="279"/>
      <c r="M478" s="280"/>
      <c r="N478" s="281"/>
      <c r="O478" s="281"/>
      <c r="P478" s="281"/>
      <c r="Q478" s="281"/>
      <c r="R478" s="281"/>
      <c r="S478" s="281"/>
      <c r="T478" s="282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83" t="s">
        <v>201</v>
      </c>
      <c r="AU478" s="283" t="s">
        <v>83</v>
      </c>
      <c r="AV478" s="15" t="s">
        <v>198</v>
      </c>
      <c r="AW478" s="15" t="s">
        <v>30</v>
      </c>
      <c r="AX478" s="15" t="s">
        <v>81</v>
      </c>
      <c r="AY478" s="283" t="s">
        <v>191</v>
      </c>
    </row>
    <row r="479" s="2" customFormat="1" ht="21.75" customHeight="1">
      <c r="A479" s="39"/>
      <c r="B479" s="40"/>
      <c r="C479" s="236" t="s">
        <v>592</v>
      </c>
      <c r="D479" s="236" t="s">
        <v>194</v>
      </c>
      <c r="E479" s="237" t="s">
        <v>593</v>
      </c>
      <c r="F479" s="238" t="s">
        <v>594</v>
      </c>
      <c r="G479" s="239" t="s">
        <v>314</v>
      </c>
      <c r="H479" s="240">
        <v>343</v>
      </c>
      <c r="I479" s="241"/>
      <c r="J479" s="240">
        <f>ROUND(I479*H479,2)</f>
        <v>0</v>
      </c>
      <c r="K479" s="238" t="s">
        <v>275</v>
      </c>
      <c r="L479" s="45"/>
      <c r="M479" s="242" t="s">
        <v>1</v>
      </c>
      <c r="N479" s="243" t="s">
        <v>38</v>
      </c>
      <c r="O479" s="92"/>
      <c r="P479" s="244">
        <f>O479*H479</f>
        <v>0</v>
      </c>
      <c r="Q479" s="244">
        <v>0.00116</v>
      </c>
      <c r="R479" s="244">
        <f>Q479*H479</f>
        <v>0.39788000000000001</v>
      </c>
      <c r="S479" s="244">
        <v>0</v>
      </c>
      <c r="T479" s="245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46" t="s">
        <v>198</v>
      </c>
      <c r="AT479" s="246" t="s">
        <v>194</v>
      </c>
      <c r="AU479" s="246" t="s">
        <v>83</v>
      </c>
      <c r="AY479" s="18" t="s">
        <v>191</v>
      </c>
      <c r="BE479" s="247">
        <f>IF(N479="základní",J479,0)</f>
        <v>0</v>
      </c>
      <c r="BF479" s="247">
        <f>IF(N479="snížená",J479,0)</f>
        <v>0</v>
      </c>
      <c r="BG479" s="247">
        <f>IF(N479="zákl. přenesená",J479,0)</f>
        <v>0</v>
      </c>
      <c r="BH479" s="247">
        <f>IF(N479="sníž. přenesená",J479,0)</f>
        <v>0</v>
      </c>
      <c r="BI479" s="247">
        <f>IF(N479="nulová",J479,0)</f>
        <v>0</v>
      </c>
      <c r="BJ479" s="18" t="s">
        <v>81</v>
      </c>
      <c r="BK479" s="247">
        <f>ROUND(I479*H479,2)</f>
        <v>0</v>
      </c>
      <c r="BL479" s="18" t="s">
        <v>198</v>
      </c>
      <c r="BM479" s="246" t="s">
        <v>595</v>
      </c>
    </row>
    <row r="480" s="2" customFormat="1">
      <c r="A480" s="39"/>
      <c r="B480" s="40"/>
      <c r="C480" s="41"/>
      <c r="D480" s="248" t="s">
        <v>200</v>
      </c>
      <c r="E480" s="41"/>
      <c r="F480" s="249" t="s">
        <v>594</v>
      </c>
      <c r="G480" s="41"/>
      <c r="H480" s="41"/>
      <c r="I480" s="145"/>
      <c r="J480" s="41"/>
      <c r="K480" s="41"/>
      <c r="L480" s="45"/>
      <c r="M480" s="250"/>
      <c r="N480" s="251"/>
      <c r="O480" s="92"/>
      <c r="P480" s="92"/>
      <c r="Q480" s="92"/>
      <c r="R480" s="92"/>
      <c r="S480" s="92"/>
      <c r="T480" s="93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200</v>
      </c>
      <c r="AU480" s="18" t="s">
        <v>83</v>
      </c>
    </row>
    <row r="481" s="13" customFormat="1">
      <c r="A481" s="13"/>
      <c r="B481" s="252"/>
      <c r="C481" s="253"/>
      <c r="D481" s="248" t="s">
        <v>201</v>
      </c>
      <c r="E481" s="254" t="s">
        <v>1</v>
      </c>
      <c r="F481" s="255" t="s">
        <v>596</v>
      </c>
      <c r="G481" s="253"/>
      <c r="H481" s="254" t="s">
        <v>1</v>
      </c>
      <c r="I481" s="256"/>
      <c r="J481" s="253"/>
      <c r="K481" s="253"/>
      <c r="L481" s="257"/>
      <c r="M481" s="258"/>
      <c r="N481" s="259"/>
      <c r="O481" s="259"/>
      <c r="P481" s="259"/>
      <c r="Q481" s="259"/>
      <c r="R481" s="259"/>
      <c r="S481" s="259"/>
      <c r="T481" s="26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1" t="s">
        <v>201</v>
      </c>
      <c r="AU481" s="261" t="s">
        <v>83</v>
      </c>
      <c r="AV481" s="13" t="s">
        <v>81</v>
      </c>
      <c r="AW481" s="13" t="s">
        <v>30</v>
      </c>
      <c r="AX481" s="13" t="s">
        <v>73</v>
      </c>
      <c r="AY481" s="261" t="s">
        <v>191</v>
      </c>
    </row>
    <row r="482" s="13" customFormat="1">
      <c r="A482" s="13"/>
      <c r="B482" s="252"/>
      <c r="C482" s="253"/>
      <c r="D482" s="248" t="s">
        <v>201</v>
      </c>
      <c r="E482" s="254" t="s">
        <v>1</v>
      </c>
      <c r="F482" s="255" t="s">
        <v>597</v>
      </c>
      <c r="G482" s="253"/>
      <c r="H482" s="254" t="s">
        <v>1</v>
      </c>
      <c r="I482" s="256"/>
      <c r="J482" s="253"/>
      <c r="K482" s="253"/>
      <c r="L482" s="257"/>
      <c r="M482" s="258"/>
      <c r="N482" s="259"/>
      <c r="O482" s="259"/>
      <c r="P482" s="259"/>
      <c r="Q482" s="259"/>
      <c r="R482" s="259"/>
      <c r="S482" s="259"/>
      <c r="T482" s="260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1" t="s">
        <v>201</v>
      </c>
      <c r="AU482" s="261" t="s">
        <v>83</v>
      </c>
      <c r="AV482" s="13" t="s">
        <v>81</v>
      </c>
      <c r="AW482" s="13" t="s">
        <v>30</v>
      </c>
      <c r="AX482" s="13" t="s">
        <v>73</v>
      </c>
      <c r="AY482" s="261" t="s">
        <v>191</v>
      </c>
    </row>
    <row r="483" s="13" customFormat="1">
      <c r="A483" s="13"/>
      <c r="B483" s="252"/>
      <c r="C483" s="253"/>
      <c r="D483" s="248" t="s">
        <v>201</v>
      </c>
      <c r="E483" s="254" t="s">
        <v>1</v>
      </c>
      <c r="F483" s="255" t="s">
        <v>598</v>
      </c>
      <c r="G483" s="253"/>
      <c r="H483" s="254" t="s">
        <v>1</v>
      </c>
      <c r="I483" s="256"/>
      <c r="J483" s="253"/>
      <c r="K483" s="253"/>
      <c r="L483" s="257"/>
      <c r="M483" s="258"/>
      <c r="N483" s="259"/>
      <c r="O483" s="259"/>
      <c r="P483" s="259"/>
      <c r="Q483" s="259"/>
      <c r="R483" s="259"/>
      <c r="S483" s="259"/>
      <c r="T483" s="260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1" t="s">
        <v>201</v>
      </c>
      <c r="AU483" s="261" t="s">
        <v>83</v>
      </c>
      <c r="AV483" s="13" t="s">
        <v>81</v>
      </c>
      <c r="AW483" s="13" t="s">
        <v>30</v>
      </c>
      <c r="AX483" s="13" t="s">
        <v>73</v>
      </c>
      <c r="AY483" s="261" t="s">
        <v>191</v>
      </c>
    </row>
    <row r="484" s="14" customFormat="1">
      <c r="A484" s="14"/>
      <c r="B484" s="262"/>
      <c r="C484" s="263"/>
      <c r="D484" s="248" t="s">
        <v>201</v>
      </c>
      <c r="E484" s="264" t="s">
        <v>1</v>
      </c>
      <c r="F484" s="265" t="s">
        <v>360</v>
      </c>
      <c r="G484" s="263"/>
      <c r="H484" s="266">
        <v>343</v>
      </c>
      <c r="I484" s="267"/>
      <c r="J484" s="263"/>
      <c r="K484" s="263"/>
      <c r="L484" s="268"/>
      <c r="M484" s="269"/>
      <c r="N484" s="270"/>
      <c r="O484" s="270"/>
      <c r="P484" s="270"/>
      <c r="Q484" s="270"/>
      <c r="R484" s="270"/>
      <c r="S484" s="270"/>
      <c r="T484" s="271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72" t="s">
        <v>201</v>
      </c>
      <c r="AU484" s="272" t="s">
        <v>83</v>
      </c>
      <c r="AV484" s="14" t="s">
        <v>83</v>
      </c>
      <c r="AW484" s="14" t="s">
        <v>30</v>
      </c>
      <c r="AX484" s="14" t="s">
        <v>73</v>
      </c>
      <c r="AY484" s="272" t="s">
        <v>191</v>
      </c>
    </row>
    <row r="485" s="15" customFormat="1">
      <c r="A485" s="15"/>
      <c r="B485" s="273"/>
      <c r="C485" s="274"/>
      <c r="D485" s="248" t="s">
        <v>201</v>
      </c>
      <c r="E485" s="275" t="s">
        <v>1</v>
      </c>
      <c r="F485" s="276" t="s">
        <v>205</v>
      </c>
      <c r="G485" s="274"/>
      <c r="H485" s="277">
        <v>343</v>
      </c>
      <c r="I485" s="278"/>
      <c r="J485" s="274"/>
      <c r="K485" s="274"/>
      <c r="L485" s="279"/>
      <c r="M485" s="280"/>
      <c r="N485" s="281"/>
      <c r="O485" s="281"/>
      <c r="P485" s="281"/>
      <c r="Q485" s="281"/>
      <c r="R485" s="281"/>
      <c r="S485" s="281"/>
      <c r="T485" s="282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83" t="s">
        <v>201</v>
      </c>
      <c r="AU485" s="283" t="s">
        <v>83</v>
      </c>
      <c r="AV485" s="15" t="s">
        <v>198</v>
      </c>
      <c r="AW485" s="15" t="s">
        <v>30</v>
      </c>
      <c r="AX485" s="15" t="s">
        <v>81</v>
      </c>
      <c r="AY485" s="283" t="s">
        <v>191</v>
      </c>
    </row>
    <row r="486" s="2" customFormat="1" ht="16.5" customHeight="1">
      <c r="A486" s="39"/>
      <c r="B486" s="40"/>
      <c r="C486" s="236" t="s">
        <v>599</v>
      </c>
      <c r="D486" s="236" t="s">
        <v>194</v>
      </c>
      <c r="E486" s="237" t="s">
        <v>600</v>
      </c>
      <c r="F486" s="238" t="s">
        <v>601</v>
      </c>
      <c r="G486" s="239" t="s">
        <v>215</v>
      </c>
      <c r="H486" s="240">
        <v>22.68</v>
      </c>
      <c r="I486" s="241"/>
      <c r="J486" s="240">
        <f>ROUND(I486*H486,2)</f>
        <v>0</v>
      </c>
      <c r="K486" s="238" t="s">
        <v>1</v>
      </c>
      <c r="L486" s="45"/>
      <c r="M486" s="242" t="s">
        <v>1</v>
      </c>
      <c r="N486" s="243" t="s">
        <v>38</v>
      </c>
      <c r="O486" s="92"/>
      <c r="P486" s="244">
        <f>O486*H486</f>
        <v>0</v>
      </c>
      <c r="Q486" s="244">
        <v>0</v>
      </c>
      <c r="R486" s="244">
        <f>Q486*H486</f>
        <v>0</v>
      </c>
      <c r="S486" s="244">
        <v>0</v>
      </c>
      <c r="T486" s="245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46" t="s">
        <v>198</v>
      </c>
      <c r="AT486" s="246" t="s">
        <v>194</v>
      </c>
      <c r="AU486" s="246" t="s">
        <v>83</v>
      </c>
      <c r="AY486" s="18" t="s">
        <v>191</v>
      </c>
      <c r="BE486" s="247">
        <f>IF(N486="základní",J486,0)</f>
        <v>0</v>
      </c>
      <c r="BF486" s="247">
        <f>IF(N486="snížená",J486,0)</f>
        <v>0</v>
      </c>
      <c r="BG486" s="247">
        <f>IF(N486="zákl. přenesená",J486,0)</f>
        <v>0</v>
      </c>
      <c r="BH486" s="247">
        <f>IF(N486="sníž. přenesená",J486,0)</f>
        <v>0</v>
      </c>
      <c r="BI486" s="247">
        <f>IF(N486="nulová",J486,0)</f>
        <v>0</v>
      </c>
      <c r="BJ486" s="18" t="s">
        <v>81</v>
      </c>
      <c r="BK486" s="247">
        <f>ROUND(I486*H486,2)</f>
        <v>0</v>
      </c>
      <c r="BL486" s="18" t="s">
        <v>198</v>
      </c>
      <c r="BM486" s="246" t="s">
        <v>602</v>
      </c>
    </row>
    <row r="487" s="2" customFormat="1">
      <c r="A487" s="39"/>
      <c r="B487" s="40"/>
      <c r="C487" s="41"/>
      <c r="D487" s="248" t="s">
        <v>200</v>
      </c>
      <c r="E487" s="41"/>
      <c r="F487" s="249" t="s">
        <v>601</v>
      </c>
      <c r="G487" s="41"/>
      <c r="H487" s="41"/>
      <c r="I487" s="145"/>
      <c r="J487" s="41"/>
      <c r="K487" s="41"/>
      <c r="L487" s="45"/>
      <c r="M487" s="250"/>
      <c r="N487" s="251"/>
      <c r="O487" s="92"/>
      <c r="P487" s="92"/>
      <c r="Q487" s="92"/>
      <c r="R487" s="92"/>
      <c r="S487" s="92"/>
      <c r="T487" s="93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200</v>
      </c>
      <c r="AU487" s="18" t="s">
        <v>83</v>
      </c>
    </row>
    <row r="488" s="13" customFormat="1">
      <c r="A488" s="13"/>
      <c r="B488" s="252"/>
      <c r="C488" s="253"/>
      <c r="D488" s="248" t="s">
        <v>201</v>
      </c>
      <c r="E488" s="254" t="s">
        <v>1</v>
      </c>
      <c r="F488" s="255" t="s">
        <v>603</v>
      </c>
      <c r="G488" s="253"/>
      <c r="H488" s="254" t="s">
        <v>1</v>
      </c>
      <c r="I488" s="256"/>
      <c r="J488" s="253"/>
      <c r="K488" s="253"/>
      <c r="L488" s="257"/>
      <c r="M488" s="258"/>
      <c r="N488" s="259"/>
      <c r="O488" s="259"/>
      <c r="P488" s="259"/>
      <c r="Q488" s="259"/>
      <c r="R488" s="259"/>
      <c r="S488" s="259"/>
      <c r="T488" s="260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1" t="s">
        <v>201</v>
      </c>
      <c r="AU488" s="261" t="s">
        <v>83</v>
      </c>
      <c r="AV488" s="13" t="s">
        <v>81</v>
      </c>
      <c r="AW488" s="13" t="s">
        <v>30</v>
      </c>
      <c r="AX488" s="13" t="s">
        <v>73</v>
      </c>
      <c r="AY488" s="261" t="s">
        <v>191</v>
      </c>
    </row>
    <row r="489" s="13" customFormat="1">
      <c r="A489" s="13"/>
      <c r="B489" s="252"/>
      <c r="C489" s="253"/>
      <c r="D489" s="248" t="s">
        <v>201</v>
      </c>
      <c r="E489" s="254" t="s">
        <v>1</v>
      </c>
      <c r="F489" s="255" t="s">
        <v>604</v>
      </c>
      <c r="G489" s="253"/>
      <c r="H489" s="254" t="s">
        <v>1</v>
      </c>
      <c r="I489" s="256"/>
      <c r="J489" s="253"/>
      <c r="K489" s="253"/>
      <c r="L489" s="257"/>
      <c r="M489" s="258"/>
      <c r="N489" s="259"/>
      <c r="O489" s="259"/>
      <c r="P489" s="259"/>
      <c r="Q489" s="259"/>
      <c r="R489" s="259"/>
      <c r="S489" s="259"/>
      <c r="T489" s="260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1" t="s">
        <v>201</v>
      </c>
      <c r="AU489" s="261" t="s">
        <v>83</v>
      </c>
      <c r="AV489" s="13" t="s">
        <v>81</v>
      </c>
      <c r="AW489" s="13" t="s">
        <v>30</v>
      </c>
      <c r="AX489" s="13" t="s">
        <v>73</v>
      </c>
      <c r="AY489" s="261" t="s">
        <v>191</v>
      </c>
    </row>
    <row r="490" s="14" customFormat="1">
      <c r="A490" s="14"/>
      <c r="B490" s="262"/>
      <c r="C490" s="263"/>
      <c r="D490" s="248" t="s">
        <v>201</v>
      </c>
      <c r="E490" s="264" t="s">
        <v>1</v>
      </c>
      <c r="F490" s="265" t="s">
        <v>605</v>
      </c>
      <c r="G490" s="263"/>
      <c r="H490" s="266">
        <v>10.98</v>
      </c>
      <c r="I490" s="267"/>
      <c r="J490" s="263"/>
      <c r="K490" s="263"/>
      <c r="L490" s="268"/>
      <c r="M490" s="269"/>
      <c r="N490" s="270"/>
      <c r="O490" s="270"/>
      <c r="P490" s="270"/>
      <c r="Q490" s="270"/>
      <c r="R490" s="270"/>
      <c r="S490" s="270"/>
      <c r="T490" s="271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72" t="s">
        <v>201</v>
      </c>
      <c r="AU490" s="272" t="s">
        <v>83</v>
      </c>
      <c r="AV490" s="14" t="s">
        <v>83</v>
      </c>
      <c r="AW490" s="14" t="s">
        <v>30</v>
      </c>
      <c r="AX490" s="14" t="s">
        <v>73</v>
      </c>
      <c r="AY490" s="272" t="s">
        <v>191</v>
      </c>
    </row>
    <row r="491" s="13" customFormat="1">
      <c r="A491" s="13"/>
      <c r="B491" s="252"/>
      <c r="C491" s="253"/>
      <c r="D491" s="248" t="s">
        <v>201</v>
      </c>
      <c r="E491" s="254" t="s">
        <v>1</v>
      </c>
      <c r="F491" s="255" t="s">
        <v>606</v>
      </c>
      <c r="G491" s="253"/>
      <c r="H491" s="254" t="s">
        <v>1</v>
      </c>
      <c r="I491" s="256"/>
      <c r="J491" s="253"/>
      <c r="K491" s="253"/>
      <c r="L491" s="257"/>
      <c r="M491" s="258"/>
      <c r="N491" s="259"/>
      <c r="O491" s="259"/>
      <c r="P491" s="259"/>
      <c r="Q491" s="259"/>
      <c r="R491" s="259"/>
      <c r="S491" s="259"/>
      <c r="T491" s="260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1" t="s">
        <v>201</v>
      </c>
      <c r="AU491" s="261" t="s">
        <v>83</v>
      </c>
      <c r="AV491" s="13" t="s">
        <v>81</v>
      </c>
      <c r="AW491" s="13" t="s">
        <v>30</v>
      </c>
      <c r="AX491" s="13" t="s">
        <v>73</v>
      </c>
      <c r="AY491" s="261" t="s">
        <v>191</v>
      </c>
    </row>
    <row r="492" s="14" customFormat="1">
      <c r="A492" s="14"/>
      <c r="B492" s="262"/>
      <c r="C492" s="263"/>
      <c r="D492" s="248" t="s">
        <v>201</v>
      </c>
      <c r="E492" s="264" t="s">
        <v>1</v>
      </c>
      <c r="F492" s="265" t="s">
        <v>607</v>
      </c>
      <c r="G492" s="263"/>
      <c r="H492" s="266">
        <v>11.699999999999999</v>
      </c>
      <c r="I492" s="267"/>
      <c r="J492" s="263"/>
      <c r="K492" s="263"/>
      <c r="L492" s="268"/>
      <c r="M492" s="269"/>
      <c r="N492" s="270"/>
      <c r="O492" s="270"/>
      <c r="P492" s="270"/>
      <c r="Q492" s="270"/>
      <c r="R492" s="270"/>
      <c r="S492" s="270"/>
      <c r="T492" s="271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72" t="s">
        <v>201</v>
      </c>
      <c r="AU492" s="272" t="s">
        <v>83</v>
      </c>
      <c r="AV492" s="14" t="s">
        <v>83</v>
      </c>
      <c r="AW492" s="14" t="s">
        <v>30</v>
      </c>
      <c r="AX492" s="14" t="s">
        <v>73</v>
      </c>
      <c r="AY492" s="272" t="s">
        <v>191</v>
      </c>
    </row>
    <row r="493" s="15" customFormat="1">
      <c r="A493" s="15"/>
      <c r="B493" s="273"/>
      <c r="C493" s="274"/>
      <c r="D493" s="248" t="s">
        <v>201</v>
      </c>
      <c r="E493" s="275" t="s">
        <v>1</v>
      </c>
      <c r="F493" s="276" t="s">
        <v>205</v>
      </c>
      <c r="G493" s="274"/>
      <c r="H493" s="277">
        <v>22.68</v>
      </c>
      <c r="I493" s="278"/>
      <c r="J493" s="274"/>
      <c r="K493" s="274"/>
      <c r="L493" s="279"/>
      <c r="M493" s="280"/>
      <c r="N493" s="281"/>
      <c r="O493" s="281"/>
      <c r="P493" s="281"/>
      <c r="Q493" s="281"/>
      <c r="R493" s="281"/>
      <c r="S493" s="281"/>
      <c r="T493" s="282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83" t="s">
        <v>201</v>
      </c>
      <c r="AU493" s="283" t="s">
        <v>83</v>
      </c>
      <c r="AV493" s="15" t="s">
        <v>198</v>
      </c>
      <c r="AW493" s="15" t="s">
        <v>30</v>
      </c>
      <c r="AX493" s="15" t="s">
        <v>81</v>
      </c>
      <c r="AY493" s="283" t="s">
        <v>191</v>
      </c>
    </row>
    <row r="494" s="2" customFormat="1" ht="21.75" customHeight="1">
      <c r="A494" s="39"/>
      <c r="B494" s="40"/>
      <c r="C494" s="236" t="s">
        <v>608</v>
      </c>
      <c r="D494" s="236" t="s">
        <v>194</v>
      </c>
      <c r="E494" s="237" t="s">
        <v>609</v>
      </c>
      <c r="F494" s="238" t="s">
        <v>610</v>
      </c>
      <c r="G494" s="239" t="s">
        <v>215</v>
      </c>
      <c r="H494" s="240">
        <v>11.699999999999999</v>
      </c>
      <c r="I494" s="241"/>
      <c r="J494" s="240">
        <f>ROUND(I494*H494,2)</f>
        <v>0</v>
      </c>
      <c r="K494" s="238" t="s">
        <v>1</v>
      </c>
      <c r="L494" s="45"/>
      <c r="M494" s="242" t="s">
        <v>1</v>
      </c>
      <c r="N494" s="243" t="s">
        <v>38</v>
      </c>
      <c r="O494" s="92"/>
      <c r="P494" s="244">
        <f>O494*H494</f>
        <v>0</v>
      </c>
      <c r="Q494" s="244">
        <v>0</v>
      </c>
      <c r="R494" s="244">
        <f>Q494*H494</f>
        <v>0</v>
      </c>
      <c r="S494" s="244">
        <v>0</v>
      </c>
      <c r="T494" s="245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46" t="s">
        <v>198</v>
      </c>
      <c r="AT494" s="246" t="s">
        <v>194</v>
      </c>
      <c r="AU494" s="246" t="s">
        <v>83</v>
      </c>
      <c r="AY494" s="18" t="s">
        <v>191</v>
      </c>
      <c r="BE494" s="247">
        <f>IF(N494="základní",J494,0)</f>
        <v>0</v>
      </c>
      <c r="BF494" s="247">
        <f>IF(N494="snížená",J494,0)</f>
        <v>0</v>
      </c>
      <c r="BG494" s="247">
        <f>IF(N494="zákl. přenesená",J494,0)</f>
        <v>0</v>
      </c>
      <c r="BH494" s="247">
        <f>IF(N494="sníž. přenesená",J494,0)</f>
        <v>0</v>
      </c>
      <c r="BI494" s="247">
        <f>IF(N494="nulová",J494,0)</f>
        <v>0</v>
      </c>
      <c r="BJ494" s="18" t="s">
        <v>81</v>
      </c>
      <c r="BK494" s="247">
        <f>ROUND(I494*H494,2)</f>
        <v>0</v>
      </c>
      <c r="BL494" s="18" t="s">
        <v>198</v>
      </c>
      <c r="BM494" s="246" t="s">
        <v>611</v>
      </c>
    </row>
    <row r="495" s="2" customFormat="1">
      <c r="A495" s="39"/>
      <c r="B495" s="40"/>
      <c r="C495" s="41"/>
      <c r="D495" s="248" t="s">
        <v>200</v>
      </c>
      <c r="E495" s="41"/>
      <c r="F495" s="249" t="s">
        <v>610</v>
      </c>
      <c r="G495" s="41"/>
      <c r="H495" s="41"/>
      <c r="I495" s="145"/>
      <c r="J495" s="41"/>
      <c r="K495" s="41"/>
      <c r="L495" s="45"/>
      <c r="M495" s="250"/>
      <c r="N495" s="251"/>
      <c r="O495" s="92"/>
      <c r="P495" s="92"/>
      <c r="Q495" s="92"/>
      <c r="R495" s="92"/>
      <c r="S495" s="92"/>
      <c r="T495" s="93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200</v>
      </c>
      <c r="AU495" s="18" t="s">
        <v>83</v>
      </c>
    </row>
    <row r="496" s="13" customFormat="1">
      <c r="A496" s="13"/>
      <c r="B496" s="252"/>
      <c r="C496" s="253"/>
      <c r="D496" s="248" t="s">
        <v>201</v>
      </c>
      <c r="E496" s="254" t="s">
        <v>1</v>
      </c>
      <c r="F496" s="255" t="s">
        <v>612</v>
      </c>
      <c r="G496" s="253"/>
      <c r="H496" s="254" t="s">
        <v>1</v>
      </c>
      <c r="I496" s="256"/>
      <c r="J496" s="253"/>
      <c r="K496" s="253"/>
      <c r="L496" s="257"/>
      <c r="M496" s="258"/>
      <c r="N496" s="259"/>
      <c r="O496" s="259"/>
      <c r="P496" s="259"/>
      <c r="Q496" s="259"/>
      <c r="R496" s="259"/>
      <c r="S496" s="259"/>
      <c r="T496" s="260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1" t="s">
        <v>201</v>
      </c>
      <c r="AU496" s="261" t="s">
        <v>83</v>
      </c>
      <c r="AV496" s="13" t="s">
        <v>81</v>
      </c>
      <c r="AW496" s="13" t="s">
        <v>30</v>
      </c>
      <c r="AX496" s="13" t="s">
        <v>73</v>
      </c>
      <c r="AY496" s="261" t="s">
        <v>191</v>
      </c>
    </row>
    <row r="497" s="14" customFormat="1">
      <c r="A497" s="14"/>
      <c r="B497" s="262"/>
      <c r="C497" s="263"/>
      <c r="D497" s="248" t="s">
        <v>201</v>
      </c>
      <c r="E497" s="264" t="s">
        <v>1</v>
      </c>
      <c r="F497" s="265" t="s">
        <v>607</v>
      </c>
      <c r="G497" s="263"/>
      <c r="H497" s="266">
        <v>11.699999999999999</v>
      </c>
      <c r="I497" s="267"/>
      <c r="J497" s="263"/>
      <c r="K497" s="263"/>
      <c r="L497" s="268"/>
      <c r="M497" s="269"/>
      <c r="N497" s="270"/>
      <c r="O497" s="270"/>
      <c r="P497" s="270"/>
      <c r="Q497" s="270"/>
      <c r="R497" s="270"/>
      <c r="S497" s="270"/>
      <c r="T497" s="271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72" t="s">
        <v>201</v>
      </c>
      <c r="AU497" s="272" t="s">
        <v>83</v>
      </c>
      <c r="AV497" s="14" t="s">
        <v>83</v>
      </c>
      <c r="AW497" s="14" t="s">
        <v>30</v>
      </c>
      <c r="AX497" s="14" t="s">
        <v>73</v>
      </c>
      <c r="AY497" s="272" t="s">
        <v>191</v>
      </c>
    </row>
    <row r="498" s="15" customFormat="1">
      <c r="A498" s="15"/>
      <c r="B498" s="273"/>
      <c r="C498" s="274"/>
      <c r="D498" s="248" t="s">
        <v>201</v>
      </c>
      <c r="E498" s="275" t="s">
        <v>1</v>
      </c>
      <c r="F498" s="276" t="s">
        <v>205</v>
      </c>
      <c r="G498" s="274"/>
      <c r="H498" s="277">
        <v>11.699999999999999</v>
      </c>
      <c r="I498" s="278"/>
      <c r="J498" s="274"/>
      <c r="K498" s="274"/>
      <c r="L498" s="279"/>
      <c r="M498" s="280"/>
      <c r="N498" s="281"/>
      <c r="O498" s="281"/>
      <c r="P498" s="281"/>
      <c r="Q498" s="281"/>
      <c r="R498" s="281"/>
      <c r="S498" s="281"/>
      <c r="T498" s="282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83" t="s">
        <v>201</v>
      </c>
      <c r="AU498" s="283" t="s">
        <v>83</v>
      </c>
      <c r="AV498" s="15" t="s">
        <v>198</v>
      </c>
      <c r="AW498" s="15" t="s">
        <v>30</v>
      </c>
      <c r="AX498" s="15" t="s">
        <v>81</v>
      </c>
      <c r="AY498" s="283" t="s">
        <v>191</v>
      </c>
    </row>
    <row r="499" s="2" customFormat="1" ht="16.5" customHeight="1">
      <c r="A499" s="39"/>
      <c r="B499" s="40"/>
      <c r="C499" s="236" t="s">
        <v>613</v>
      </c>
      <c r="D499" s="236" t="s">
        <v>194</v>
      </c>
      <c r="E499" s="237" t="s">
        <v>614</v>
      </c>
      <c r="F499" s="238" t="s">
        <v>615</v>
      </c>
      <c r="G499" s="239" t="s">
        <v>314</v>
      </c>
      <c r="H499" s="240">
        <v>36.600000000000001</v>
      </c>
      <c r="I499" s="241"/>
      <c r="J499" s="240">
        <f>ROUND(I499*H499,2)</f>
        <v>0</v>
      </c>
      <c r="K499" s="238" t="s">
        <v>1</v>
      </c>
      <c r="L499" s="45"/>
      <c r="M499" s="242" t="s">
        <v>1</v>
      </c>
      <c r="N499" s="243" t="s">
        <v>38</v>
      </c>
      <c r="O499" s="92"/>
      <c r="P499" s="244">
        <f>O499*H499</f>
        <v>0</v>
      </c>
      <c r="Q499" s="244">
        <v>1.0000000000000001E-05</v>
      </c>
      <c r="R499" s="244">
        <f>Q499*H499</f>
        <v>0.00036600000000000006</v>
      </c>
      <c r="S499" s="244">
        <v>0</v>
      </c>
      <c r="T499" s="245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46" t="s">
        <v>198</v>
      </c>
      <c r="AT499" s="246" t="s">
        <v>194</v>
      </c>
      <c r="AU499" s="246" t="s">
        <v>83</v>
      </c>
      <c r="AY499" s="18" t="s">
        <v>191</v>
      </c>
      <c r="BE499" s="247">
        <f>IF(N499="základní",J499,0)</f>
        <v>0</v>
      </c>
      <c r="BF499" s="247">
        <f>IF(N499="snížená",J499,0)</f>
        <v>0</v>
      </c>
      <c r="BG499" s="247">
        <f>IF(N499="zákl. přenesená",J499,0)</f>
        <v>0</v>
      </c>
      <c r="BH499" s="247">
        <f>IF(N499="sníž. přenesená",J499,0)</f>
        <v>0</v>
      </c>
      <c r="BI499" s="247">
        <f>IF(N499="nulová",J499,0)</f>
        <v>0</v>
      </c>
      <c r="BJ499" s="18" t="s">
        <v>81</v>
      </c>
      <c r="BK499" s="247">
        <f>ROUND(I499*H499,2)</f>
        <v>0</v>
      </c>
      <c r="BL499" s="18" t="s">
        <v>198</v>
      </c>
      <c r="BM499" s="246" t="s">
        <v>616</v>
      </c>
    </row>
    <row r="500" s="2" customFormat="1">
      <c r="A500" s="39"/>
      <c r="B500" s="40"/>
      <c r="C500" s="41"/>
      <c r="D500" s="248" t="s">
        <v>200</v>
      </c>
      <c r="E500" s="41"/>
      <c r="F500" s="249" t="s">
        <v>615</v>
      </c>
      <c r="G500" s="41"/>
      <c r="H500" s="41"/>
      <c r="I500" s="145"/>
      <c r="J500" s="41"/>
      <c r="K500" s="41"/>
      <c r="L500" s="45"/>
      <c r="M500" s="250"/>
      <c r="N500" s="251"/>
      <c r="O500" s="92"/>
      <c r="P500" s="92"/>
      <c r="Q500" s="92"/>
      <c r="R500" s="92"/>
      <c r="S500" s="92"/>
      <c r="T500" s="93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200</v>
      </c>
      <c r="AU500" s="18" t="s">
        <v>83</v>
      </c>
    </row>
    <row r="501" s="2" customFormat="1">
      <c r="A501" s="39"/>
      <c r="B501" s="40"/>
      <c r="C501" s="41"/>
      <c r="D501" s="248" t="s">
        <v>277</v>
      </c>
      <c r="E501" s="41"/>
      <c r="F501" s="284" t="s">
        <v>617</v>
      </c>
      <c r="G501" s="41"/>
      <c r="H501" s="41"/>
      <c r="I501" s="145"/>
      <c r="J501" s="41"/>
      <c r="K501" s="41"/>
      <c r="L501" s="45"/>
      <c r="M501" s="250"/>
      <c r="N501" s="251"/>
      <c r="O501" s="92"/>
      <c r="P501" s="92"/>
      <c r="Q501" s="92"/>
      <c r="R501" s="92"/>
      <c r="S501" s="92"/>
      <c r="T501" s="93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277</v>
      </c>
      <c r="AU501" s="18" t="s">
        <v>83</v>
      </c>
    </row>
    <row r="502" s="13" customFormat="1">
      <c r="A502" s="13"/>
      <c r="B502" s="252"/>
      <c r="C502" s="253"/>
      <c r="D502" s="248" t="s">
        <v>201</v>
      </c>
      <c r="E502" s="254" t="s">
        <v>1</v>
      </c>
      <c r="F502" s="255" t="s">
        <v>618</v>
      </c>
      <c r="G502" s="253"/>
      <c r="H502" s="254" t="s">
        <v>1</v>
      </c>
      <c r="I502" s="256"/>
      <c r="J502" s="253"/>
      <c r="K502" s="253"/>
      <c r="L502" s="257"/>
      <c r="M502" s="258"/>
      <c r="N502" s="259"/>
      <c r="O502" s="259"/>
      <c r="P502" s="259"/>
      <c r="Q502" s="259"/>
      <c r="R502" s="259"/>
      <c r="S502" s="259"/>
      <c r="T502" s="260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1" t="s">
        <v>201</v>
      </c>
      <c r="AU502" s="261" t="s">
        <v>83</v>
      </c>
      <c r="AV502" s="13" t="s">
        <v>81</v>
      </c>
      <c r="AW502" s="13" t="s">
        <v>30</v>
      </c>
      <c r="AX502" s="13" t="s">
        <v>73</v>
      </c>
      <c r="AY502" s="261" t="s">
        <v>191</v>
      </c>
    </row>
    <row r="503" s="13" customFormat="1">
      <c r="A503" s="13"/>
      <c r="B503" s="252"/>
      <c r="C503" s="253"/>
      <c r="D503" s="248" t="s">
        <v>201</v>
      </c>
      <c r="E503" s="254" t="s">
        <v>1</v>
      </c>
      <c r="F503" s="255" t="s">
        <v>619</v>
      </c>
      <c r="G503" s="253"/>
      <c r="H503" s="254" t="s">
        <v>1</v>
      </c>
      <c r="I503" s="256"/>
      <c r="J503" s="253"/>
      <c r="K503" s="253"/>
      <c r="L503" s="257"/>
      <c r="M503" s="258"/>
      <c r="N503" s="259"/>
      <c r="O503" s="259"/>
      <c r="P503" s="259"/>
      <c r="Q503" s="259"/>
      <c r="R503" s="259"/>
      <c r="S503" s="259"/>
      <c r="T503" s="260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1" t="s">
        <v>201</v>
      </c>
      <c r="AU503" s="261" t="s">
        <v>83</v>
      </c>
      <c r="AV503" s="13" t="s">
        <v>81</v>
      </c>
      <c r="AW503" s="13" t="s">
        <v>30</v>
      </c>
      <c r="AX503" s="13" t="s">
        <v>73</v>
      </c>
      <c r="AY503" s="261" t="s">
        <v>191</v>
      </c>
    </row>
    <row r="504" s="13" customFormat="1">
      <c r="A504" s="13"/>
      <c r="B504" s="252"/>
      <c r="C504" s="253"/>
      <c r="D504" s="248" t="s">
        <v>201</v>
      </c>
      <c r="E504" s="254" t="s">
        <v>1</v>
      </c>
      <c r="F504" s="255" t="s">
        <v>620</v>
      </c>
      <c r="G504" s="253"/>
      <c r="H504" s="254" t="s">
        <v>1</v>
      </c>
      <c r="I504" s="256"/>
      <c r="J504" s="253"/>
      <c r="K504" s="253"/>
      <c r="L504" s="257"/>
      <c r="M504" s="258"/>
      <c r="N504" s="259"/>
      <c r="O504" s="259"/>
      <c r="P504" s="259"/>
      <c r="Q504" s="259"/>
      <c r="R504" s="259"/>
      <c r="S504" s="259"/>
      <c r="T504" s="260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61" t="s">
        <v>201</v>
      </c>
      <c r="AU504" s="261" t="s">
        <v>83</v>
      </c>
      <c r="AV504" s="13" t="s">
        <v>81</v>
      </c>
      <c r="AW504" s="13" t="s">
        <v>30</v>
      </c>
      <c r="AX504" s="13" t="s">
        <v>73</v>
      </c>
      <c r="AY504" s="261" t="s">
        <v>191</v>
      </c>
    </row>
    <row r="505" s="14" customFormat="1">
      <c r="A505" s="14"/>
      <c r="B505" s="262"/>
      <c r="C505" s="263"/>
      <c r="D505" s="248" t="s">
        <v>201</v>
      </c>
      <c r="E505" s="264" t="s">
        <v>1</v>
      </c>
      <c r="F505" s="265" t="s">
        <v>621</v>
      </c>
      <c r="G505" s="263"/>
      <c r="H505" s="266">
        <v>36.600000000000001</v>
      </c>
      <c r="I505" s="267"/>
      <c r="J505" s="263"/>
      <c r="K505" s="263"/>
      <c r="L505" s="268"/>
      <c r="M505" s="269"/>
      <c r="N505" s="270"/>
      <c r="O505" s="270"/>
      <c r="P505" s="270"/>
      <c r="Q505" s="270"/>
      <c r="R505" s="270"/>
      <c r="S505" s="270"/>
      <c r="T505" s="271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72" t="s">
        <v>201</v>
      </c>
      <c r="AU505" s="272" t="s">
        <v>83</v>
      </c>
      <c r="AV505" s="14" t="s">
        <v>83</v>
      </c>
      <c r="AW505" s="14" t="s">
        <v>30</v>
      </c>
      <c r="AX505" s="14" t="s">
        <v>73</v>
      </c>
      <c r="AY505" s="272" t="s">
        <v>191</v>
      </c>
    </row>
    <row r="506" s="15" customFormat="1">
      <c r="A506" s="15"/>
      <c r="B506" s="273"/>
      <c r="C506" s="274"/>
      <c r="D506" s="248" t="s">
        <v>201</v>
      </c>
      <c r="E506" s="275" t="s">
        <v>1</v>
      </c>
      <c r="F506" s="276" t="s">
        <v>205</v>
      </c>
      <c r="G506" s="274"/>
      <c r="H506" s="277">
        <v>36.600000000000001</v>
      </c>
      <c r="I506" s="278"/>
      <c r="J506" s="274"/>
      <c r="K506" s="274"/>
      <c r="L506" s="279"/>
      <c r="M506" s="280"/>
      <c r="N506" s="281"/>
      <c r="O506" s="281"/>
      <c r="P506" s="281"/>
      <c r="Q506" s="281"/>
      <c r="R506" s="281"/>
      <c r="S506" s="281"/>
      <c r="T506" s="282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83" t="s">
        <v>201</v>
      </c>
      <c r="AU506" s="283" t="s">
        <v>83</v>
      </c>
      <c r="AV506" s="15" t="s">
        <v>198</v>
      </c>
      <c r="AW506" s="15" t="s">
        <v>30</v>
      </c>
      <c r="AX506" s="15" t="s">
        <v>81</v>
      </c>
      <c r="AY506" s="283" t="s">
        <v>191</v>
      </c>
    </row>
    <row r="507" s="2" customFormat="1" ht="21.75" customHeight="1">
      <c r="A507" s="39"/>
      <c r="B507" s="40"/>
      <c r="C507" s="236" t="s">
        <v>365</v>
      </c>
      <c r="D507" s="236" t="s">
        <v>194</v>
      </c>
      <c r="E507" s="237" t="s">
        <v>622</v>
      </c>
      <c r="F507" s="238" t="s">
        <v>623</v>
      </c>
      <c r="G507" s="239" t="s">
        <v>314</v>
      </c>
      <c r="H507" s="240">
        <v>59.799999999999997</v>
      </c>
      <c r="I507" s="241"/>
      <c r="J507" s="240">
        <f>ROUND(I507*H507,2)</f>
        <v>0</v>
      </c>
      <c r="K507" s="238" t="s">
        <v>1</v>
      </c>
      <c r="L507" s="45"/>
      <c r="M507" s="242" t="s">
        <v>1</v>
      </c>
      <c r="N507" s="243" t="s">
        <v>38</v>
      </c>
      <c r="O507" s="92"/>
      <c r="P507" s="244">
        <f>O507*H507</f>
        <v>0</v>
      </c>
      <c r="Q507" s="244">
        <v>1.0000000000000001E-05</v>
      </c>
      <c r="R507" s="244">
        <f>Q507*H507</f>
        <v>0.00059800000000000001</v>
      </c>
      <c r="S507" s="244">
        <v>0</v>
      </c>
      <c r="T507" s="245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46" t="s">
        <v>198</v>
      </c>
      <c r="AT507" s="246" t="s">
        <v>194</v>
      </c>
      <c r="AU507" s="246" t="s">
        <v>83</v>
      </c>
      <c r="AY507" s="18" t="s">
        <v>191</v>
      </c>
      <c r="BE507" s="247">
        <f>IF(N507="základní",J507,0)</f>
        <v>0</v>
      </c>
      <c r="BF507" s="247">
        <f>IF(N507="snížená",J507,0)</f>
        <v>0</v>
      </c>
      <c r="BG507" s="247">
        <f>IF(N507="zákl. přenesená",J507,0)</f>
        <v>0</v>
      </c>
      <c r="BH507" s="247">
        <f>IF(N507="sníž. přenesená",J507,0)</f>
        <v>0</v>
      </c>
      <c r="BI507" s="247">
        <f>IF(N507="nulová",J507,0)</f>
        <v>0</v>
      </c>
      <c r="BJ507" s="18" t="s">
        <v>81</v>
      </c>
      <c r="BK507" s="247">
        <f>ROUND(I507*H507,2)</f>
        <v>0</v>
      </c>
      <c r="BL507" s="18" t="s">
        <v>198</v>
      </c>
      <c r="BM507" s="246" t="s">
        <v>624</v>
      </c>
    </row>
    <row r="508" s="2" customFormat="1">
      <c r="A508" s="39"/>
      <c r="B508" s="40"/>
      <c r="C508" s="41"/>
      <c r="D508" s="248" t="s">
        <v>200</v>
      </c>
      <c r="E508" s="41"/>
      <c r="F508" s="249" t="s">
        <v>623</v>
      </c>
      <c r="G508" s="41"/>
      <c r="H508" s="41"/>
      <c r="I508" s="145"/>
      <c r="J508" s="41"/>
      <c r="K508" s="41"/>
      <c r="L508" s="45"/>
      <c r="M508" s="250"/>
      <c r="N508" s="251"/>
      <c r="O508" s="92"/>
      <c r="P508" s="92"/>
      <c r="Q508" s="92"/>
      <c r="R508" s="92"/>
      <c r="S508" s="92"/>
      <c r="T508" s="93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200</v>
      </c>
      <c r="AU508" s="18" t="s">
        <v>83</v>
      </c>
    </row>
    <row r="509" s="13" customFormat="1">
      <c r="A509" s="13"/>
      <c r="B509" s="252"/>
      <c r="C509" s="253"/>
      <c r="D509" s="248" t="s">
        <v>201</v>
      </c>
      <c r="E509" s="254" t="s">
        <v>1</v>
      </c>
      <c r="F509" s="255" t="s">
        <v>625</v>
      </c>
      <c r="G509" s="253"/>
      <c r="H509" s="254" t="s">
        <v>1</v>
      </c>
      <c r="I509" s="256"/>
      <c r="J509" s="253"/>
      <c r="K509" s="253"/>
      <c r="L509" s="257"/>
      <c r="M509" s="258"/>
      <c r="N509" s="259"/>
      <c r="O509" s="259"/>
      <c r="P509" s="259"/>
      <c r="Q509" s="259"/>
      <c r="R509" s="259"/>
      <c r="S509" s="259"/>
      <c r="T509" s="260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1" t="s">
        <v>201</v>
      </c>
      <c r="AU509" s="261" t="s">
        <v>83</v>
      </c>
      <c r="AV509" s="13" t="s">
        <v>81</v>
      </c>
      <c r="AW509" s="13" t="s">
        <v>30</v>
      </c>
      <c r="AX509" s="13" t="s">
        <v>73</v>
      </c>
      <c r="AY509" s="261" t="s">
        <v>191</v>
      </c>
    </row>
    <row r="510" s="14" customFormat="1">
      <c r="A510" s="14"/>
      <c r="B510" s="262"/>
      <c r="C510" s="263"/>
      <c r="D510" s="248" t="s">
        <v>201</v>
      </c>
      <c r="E510" s="264" t="s">
        <v>1</v>
      </c>
      <c r="F510" s="265" t="s">
        <v>626</v>
      </c>
      <c r="G510" s="263"/>
      <c r="H510" s="266">
        <v>59.799999999999997</v>
      </c>
      <c r="I510" s="267"/>
      <c r="J510" s="263"/>
      <c r="K510" s="263"/>
      <c r="L510" s="268"/>
      <c r="M510" s="269"/>
      <c r="N510" s="270"/>
      <c r="O510" s="270"/>
      <c r="P510" s="270"/>
      <c r="Q510" s="270"/>
      <c r="R510" s="270"/>
      <c r="S510" s="270"/>
      <c r="T510" s="271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72" t="s">
        <v>201</v>
      </c>
      <c r="AU510" s="272" t="s">
        <v>83</v>
      </c>
      <c r="AV510" s="14" t="s">
        <v>83</v>
      </c>
      <c r="AW510" s="14" t="s">
        <v>30</v>
      </c>
      <c r="AX510" s="14" t="s">
        <v>73</v>
      </c>
      <c r="AY510" s="272" t="s">
        <v>191</v>
      </c>
    </row>
    <row r="511" s="15" customFormat="1">
      <c r="A511" s="15"/>
      <c r="B511" s="273"/>
      <c r="C511" s="274"/>
      <c r="D511" s="248" t="s">
        <v>201</v>
      </c>
      <c r="E511" s="275" t="s">
        <v>1</v>
      </c>
      <c r="F511" s="276" t="s">
        <v>205</v>
      </c>
      <c r="G511" s="274"/>
      <c r="H511" s="277">
        <v>59.799999999999997</v>
      </c>
      <c r="I511" s="278"/>
      <c r="J511" s="274"/>
      <c r="K511" s="274"/>
      <c r="L511" s="279"/>
      <c r="M511" s="280"/>
      <c r="N511" s="281"/>
      <c r="O511" s="281"/>
      <c r="P511" s="281"/>
      <c r="Q511" s="281"/>
      <c r="R511" s="281"/>
      <c r="S511" s="281"/>
      <c r="T511" s="282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83" t="s">
        <v>201</v>
      </c>
      <c r="AU511" s="283" t="s">
        <v>83</v>
      </c>
      <c r="AV511" s="15" t="s">
        <v>198</v>
      </c>
      <c r="AW511" s="15" t="s">
        <v>30</v>
      </c>
      <c r="AX511" s="15" t="s">
        <v>81</v>
      </c>
      <c r="AY511" s="283" t="s">
        <v>191</v>
      </c>
    </row>
    <row r="512" s="2" customFormat="1" ht="21.75" customHeight="1">
      <c r="A512" s="39"/>
      <c r="B512" s="40"/>
      <c r="C512" s="236" t="s">
        <v>627</v>
      </c>
      <c r="D512" s="236" t="s">
        <v>194</v>
      </c>
      <c r="E512" s="237" t="s">
        <v>628</v>
      </c>
      <c r="F512" s="238" t="s">
        <v>629</v>
      </c>
      <c r="G512" s="239" t="s">
        <v>370</v>
      </c>
      <c r="H512" s="240">
        <v>58</v>
      </c>
      <c r="I512" s="241"/>
      <c r="J512" s="240">
        <f>ROUND(I512*H512,2)</f>
        <v>0</v>
      </c>
      <c r="K512" s="238" t="s">
        <v>1</v>
      </c>
      <c r="L512" s="45"/>
      <c r="M512" s="242" t="s">
        <v>1</v>
      </c>
      <c r="N512" s="243" t="s">
        <v>38</v>
      </c>
      <c r="O512" s="92"/>
      <c r="P512" s="244">
        <f>O512*H512</f>
        <v>0</v>
      </c>
      <c r="Q512" s="244">
        <v>0</v>
      </c>
      <c r="R512" s="244">
        <f>Q512*H512</f>
        <v>0</v>
      </c>
      <c r="S512" s="244">
        <v>0</v>
      </c>
      <c r="T512" s="245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46" t="s">
        <v>198</v>
      </c>
      <c r="AT512" s="246" t="s">
        <v>194</v>
      </c>
      <c r="AU512" s="246" t="s">
        <v>83</v>
      </c>
      <c r="AY512" s="18" t="s">
        <v>191</v>
      </c>
      <c r="BE512" s="247">
        <f>IF(N512="základní",J512,0)</f>
        <v>0</v>
      </c>
      <c r="BF512" s="247">
        <f>IF(N512="snížená",J512,0)</f>
        <v>0</v>
      </c>
      <c r="BG512" s="247">
        <f>IF(N512="zákl. přenesená",J512,0)</f>
        <v>0</v>
      </c>
      <c r="BH512" s="247">
        <f>IF(N512="sníž. přenesená",J512,0)</f>
        <v>0</v>
      </c>
      <c r="BI512" s="247">
        <f>IF(N512="nulová",J512,0)</f>
        <v>0</v>
      </c>
      <c r="BJ512" s="18" t="s">
        <v>81</v>
      </c>
      <c r="BK512" s="247">
        <f>ROUND(I512*H512,2)</f>
        <v>0</v>
      </c>
      <c r="BL512" s="18" t="s">
        <v>198</v>
      </c>
      <c r="BM512" s="246" t="s">
        <v>630</v>
      </c>
    </row>
    <row r="513" s="2" customFormat="1">
      <c r="A513" s="39"/>
      <c r="B513" s="40"/>
      <c r="C513" s="41"/>
      <c r="D513" s="248" t="s">
        <v>200</v>
      </c>
      <c r="E513" s="41"/>
      <c r="F513" s="249" t="s">
        <v>629</v>
      </c>
      <c r="G513" s="41"/>
      <c r="H513" s="41"/>
      <c r="I513" s="145"/>
      <c r="J513" s="41"/>
      <c r="K513" s="41"/>
      <c r="L513" s="45"/>
      <c r="M513" s="250"/>
      <c r="N513" s="251"/>
      <c r="O513" s="92"/>
      <c r="P513" s="92"/>
      <c r="Q513" s="92"/>
      <c r="R513" s="92"/>
      <c r="S513" s="92"/>
      <c r="T513" s="93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200</v>
      </c>
      <c r="AU513" s="18" t="s">
        <v>83</v>
      </c>
    </row>
    <row r="514" s="13" customFormat="1">
      <c r="A514" s="13"/>
      <c r="B514" s="252"/>
      <c r="C514" s="253"/>
      <c r="D514" s="248" t="s">
        <v>201</v>
      </c>
      <c r="E514" s="254" t="s">
        <v>1</v>
      </c>
      <c r="F514" s="255" t="s">
        <v>631</v>
      </c>
      <c r="G514" s="253"/>
      <c r="H514" s="254" t="s">
        <v>1</v>
      </c>
      <c r="I514" s="256"/>
      <c r="J514" s="253"/>
      <c r="K514" s="253"/>
      <c r="L514" s="257"/>
      <c r="M514" s="258"/>
      <c r="N514" s="259"/>
      <c r="O514" s="259"/>
      <c r="P514" s="259"/>
      <c r="Q514" s="259"/>
      <c r="R514" s="259"/>
      <c r="S514" s="259"/>
      <c r="T514" s="26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1" t="s">
        <v>201</v>
      </c>
      <c r="AU514" s="261" t="s">
        <v>83</v>
      </c>
      <c r="AV514" s="13" t="s">
        <v>81</v>
      </c>
      <c r="AW514" s="13" t="s">
        <v>30</v>
      </c>
      <c r="AX514" s="13" t="s">
        <v>73</v>
      </c>
      <c r="AY514" s="261" t="s">
        <v>191</v>
      </c>
    </row>
    <row r="515" s="13" customFormat="1">
      <c r="A515" s="13"/>
      <c r="B515" s="252"/>
      <c r="C515" s="253"/>
      <c r="D515" s="248" t="s">
        <v>201</v>
      </c>
      <c r="E515" s="254" t="s">
        <v>1</v>
      </c>
      <c r="F515" s="255" t="s">
        <v>632</v>
      </c>
      <c r="G515" s="253"/>
      <c r="H515" s="254" t="s">
        <v>1</v>
      </c>
      <c r="I515" s="256"/>
      <c r="J515" s="253"/>
      <c r="K515" s="253"/>
      <c r="L515" s="257"/>
      <c r="M515" s="258"/>
      <c r="N515" s="259"/>
      <c r="O515" s="259"/>
      <c r="P515" s="259"/>
      <c r="Q515" s="259"/>
      <c r="R515" s="259"/>
      <c r="S515" s="259"/>
      <c r="T515" s="260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1" t="s">
        <v>201</v>
      </c>
      <c r="AU515" s="261" t="s">
        <v>83</v>
      </c>
      <c r="AV515" s="13" t="s">
        <v>81</v>
      </c>
      <c r="AW515" s="13" t="s">
        <v>30</v>
      </c>
      <c r="AX515" s="13" t="s">
        <v>73</v>
      </c>
      <c r="AY515" s="261" t="s">
        <v>191</v>
      </c>
    </row>
    <row r="516" s="14" customFormat="1">
      <c r="A516" s="14"/>
      <c r="B516" s="262"/>
      <c r="C516" s="263"/>
      <c r="D516" s="248" t="s">
        <v>201</v>
      </c>
      <c r="E516" s="264" t="s">
        <v>1</v>
      </c>
      <c r="F516" s="265" t="s">
        <v>608</v>
      </c>
      <c r="G516" s="263"/>
      <c r="H516" s="266">
        <v>55</v>
      </c>
      <c r="I516" s="267"/>
      <c r="J516" s="263"/>
      <c r="K516" s="263"/>
      <c r="L516" s="268"/>
      <c r="M516" s="269"/>
      <c r="N516" s="270"/>
      <c r="O516" s="270"/>
      <c r="P516" s="270"/>
      <c r="Q516" s="270"/>
      <c r="R516" s="270"/>
      <c r="S516" s="270"/>
      <c r="T516" s="271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72" t="s">
        <v>201</v>
      </c>
      <c r="AU516" s="272" t="s">
        <v>83</v>
      </c>
      <c r="AV516" s="14" t="s">
        <v>83</v>
      </c>
      <c r="AW516" s="14" t="s">
        <v>30</v>
      </c>
      <c r="AX516" s="14" t="s">
        <v>73</v>
      </c>
      <c r="AY516" s="272" t="s">
        <v>191</v>
      </c>
    </row>
    <row r="517" s="13" customFormat="1">
      <c r="A517" s="13"/>
      <c r="B517" s="252"/>
      <c r="C517" s="253"/>
      <c r="D517" s="248" t="s">
        <v>201</v>
      </c>
      <c r="E517" s="254" t="s">
        <v>1</v>
      </c>
      <c r="F517" s="255" t="s">
        <v>633</v>
      </c>
      <c r="G517" s="253"/>
      <c r="H517" s="254" t="s">
        <v>1</v>
      </c>
      <c r="I517" s="256"/>
      <c r="J517" s="253"/>
      <c r="K517" s="253"/>
      <c r="L517" s="257"/>
      <c r="M517" s="258"/>
      <c r="N517" s="259"/>
      <c r="O517" s="259"/>
      <c r="P517" s="259"/>
      <c r="Q517" s="259"/>
      <c r="R517" s="259"/>
      <c r="S517" s="259"/>
      <c r="T517" s="260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1" t="s">
        <v>201</v>
      </c>
      <c r="AU517" s="261" t="s">
        <v>83</v>
      </c>
      <c r="AV517" s="13" t="s">
        <v>81</v>
      </c>
      <c r="AW517" s="13" t="s">
        <v>30</v>
      </c>
      <c r="AX517" s="13" t="s">
        <v>73</v>
      </c>
      <c r="AY517" s="261" t="s">
        <v>191</v>
      </c>
    </row>
    <row r="518" s="13" customFormat="1">
      <c r="A518" s="13"/>
      <c r="B518" s="252"/>
      <c r="C518" s="253"/>
      <c r="D518" s="248" t="s">
        <v>201</v>
      </c>
      <c r="E518" s="254" t="s">
        <v>1</v>
      </c>
      <c r="F518" s="255" t="s">
        <v>634</v>
      </c>
      <c r="G518" s="253"/>
      <c r="H518" s="254" t="s">
        <v>1</v>
      </c>
      <c r="I518" s="256"/>
      <c r="J518" s="253"/>
      <c r="K518" s="253"/>
      <c r="L518" s="257"/>
      <c r="M518" s="258"/>
      <c r="N518" s="259"/>
      <c r="O518" s="259"/>
      <c r="P518" s="259"/>
      <c r="Q518" s="259"/>
      <c r="R518" s="259"/>
      <c r="S518" s="259"/>
      <c r="T518" s="260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1" t="s">
        <v>201</v>
      </c>
      <c r="AU518" s="261" t="s">
        <v>83</v>
      </c>
      <c r="AV518" s="13" t="s">
        <v>81</v>
      </c>
      <c r="AW518" s="13" t="s">
        <v>30</v>
      </c>
      <c r="AX518" s="13" t="s">
        <v>73</v>
      </c>
      <c r="AY518" s="261" t="s">
        <v>191</v>
      </c>
    </row>
    <row r="519" s="14" customFormat="1">
      <c r="A519" s="14"/>
      <c r="B519" s="262"/>
      <c r="C519" s="263"/>
      <c r="D519" s="248" t="s">
        <v>201</v>
      </c>
      <c r="E519" s="264" t="s">
        <v>1</v>
      </c>
      <c r="F519" s="265" t="s">
        <v>212</v>
      </c>
      <c r="G519" s="263"/>
      <c r="H519" s="266">
        <v>3</v>
      </c>
      <c r="I519" s="267"/>
      <c r="J519" s="263"/>
      <c r="K519" s="263"/>
      <c r="L519" s="268"/>
      <c r="M519" s="269"/>
      <c r="N519" s="270"/>
      <c r="O519" s="270"/>
      <c r="P519" s="270"/>
      <c r="Q519" s="270"/>
      <c r="R519" s="270"/>
      <c r="S519" s="270"/>
      <c r="T519" s="271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72" t="s">
        <v>201</v>
      </c>
      <c r="AU519" s="272" t="s">
        <v>83</v>
      </c>
      <c r="AV519" s="14" t="s">
        <v>83</v>
      </c>
      <c r="AW519" s="14" t="s">
        <v>30</v>
      </c>
      <c r="AX519" s="14" t="s">
        <v>73</v>
      </c>
      <c r="AY519" s="272" t="s">
        <v>191</v>
      </c>
    </row>
    <row r="520" s="15" customFormat="1">
      <c r="A520" s="15"/>
      <c r="B520" s="273"/>
      <c r="C520" s="274"/>
      <c r="D520" s="248" t="s">
        <v>201</v>
      </c>
      <c r="E520" s="275" t="s">
        <v>1</v>
      </c>
      <c r="F520" s="276" t="s">
        <v>205</v>
      </c>
      <c r="G520" s="274"/>
      <c r="H520" s="277">
        <v>58</v>
      </c>
      <c r="I520" s="278"/>
      <c r="J520" s="274"/>
      <c r="K520" s="274"/>
      <c r="L520" s="279"/>
      <c r="M520" s="280"/>
      <c r="N520" s="281"/>
      <c r="O520" s="281"/>
      <c r="P520" s="281"/>
      <c r="Q520" s="281"/>
      <c r="R520" s="281"/>
      <c r="S520" s="281"/>
      <c r="T520" s="282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83" t="s">
        <v>201</v>
      </c>
      <c r="AU520" s="283" t="s">
        <v>83</v>
      </c>
      <c r="AV520" s="15" t="s">
        <v>198</v>
      </c>
      <c r="AW520" s="15" t="s">
        <v>30</v>
      </c>
      <c r="AX520" s="15" t="s">
        <v>81</v>
      </c>
      <c r="AY520" s="283" t="s">
        <v>191</v>
      </c>
    </row>
    <row r="521" s="2" customFormat="1" ht="16.5" customHeight="1">
      <c r="A521" s="39"/>
      <c r="B521" s="40"/>
      <c r="C521" s="236" t="s">
        <v>511</v>
      </c>
      <c r="D521" s="236" t="s">
        <v>194</v>
      </c>
      <c r="E521" s="237" t="s">
        <v>635</v>
      </c>
      <c r="F521" s="238" t="s">
        <v>636</v>
      </c>
      <c r="G521" s="239" t="s">
        <v>370</v>
      </c>
      <c r="H521" s="240">
        <v>26</v>
      </c>
      <c r="I521" s="241"/>
      <c r="J521" s="240">
        <f>ROUND(I521*H521,2)</f>
        <v>0</v>
      </c>
      <c r="K521" s="238" t="s">
        <v>1</v>
      </c>
      <c r="L521" s="45"/>
      <c r="M521" s="242" t="s">
        <v>1</v>
      </c>
      <c r="N521" s="243" t="s">
        <v>38</v>
      </c>
      <c r="O521" s="92"/>
      <c r="P521" s="244">
        <f>O521*H521</f>
        <v>0</v>
      </c>
      <c r="Q521" s="244">
        <v>0</v>
      </c>
      <c r="R521" s="244">
        <f>Q521*H521</f>
        <v>0</v>
      </c>
      <c r="S521" s="244">
        <v>0</v>
      </c>
      <c r="T521" s="245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46" t="s">
        <v>198</v>
      </c>
      <c r="AT521" s="246" t="s">
        <v>194</v>
      </c>
      <c r="AU521" s="246" t="s">
        <v>83</v>
      </c>
      <c r="AY521" s="18" t="s">
        <v>191</v>
      </c>
      <c r="BE521" s="247">
        <f>IF(N521="základní",J521,0)</f>
        <v>0</v>
      </c>
      <c r="BF521" s="247">
        <f>IF(N521="snížená",J521,0)</f>
        <v>0</v>
      </c>
      <c r="BG521" s="247">
        <f>IF(N521="zákl. přenesená",J521,0)</f>
        <v>0</v>
      </c>
      <c r="BH521" s="247">
        <f>IF(N521="sníž. přenesená",J521,0)</f>
        <v>0</v>
      </c>
      <c r="BI521" s="247">
        <f>IF(N521="nulová",J521,0)</f>
        <v>0</v>
      </c>
      <c r="BJ521" s="18" t="s">
        <v>81</v>
      </c>
      <c r="BK521" s="247">
        <f>ROUND(I521*H521,2)</f>
        <v>0</v>
      </c>
      <c r="BL521" s="18" t="s">
        <v>198</v>
      </c>
      <c r="BM521" s="246" t="s">
        <v>637</v>
      </c>
    </row>
    <row r="522" s="2" customFormat="1">
      <c r="A522" s="39"/>
      <c r="B522" s="40"/>
      <c r="C522" s="41"/>
      <c r="D522" s="248" t="s">
        <v>200</v>
      </c>
      <c r="E522" s="41"/>
      <c r="F522" s="249" t="s">
        <v>636</v>
      </c>
      <c r="G522" s="41"/>
      <c r="H522" s="41"/>
      <c r="I522" s="145"/>
      <c r="J522" s="41"/>
      <c r="K522" s="41"/>
      <c r="L522" s="45"/>
      <c r="M522" s="250"/>
      <c r="N522" s="251"/>
      <c r="O522" s="92"/>
      <c r="P522" s="92"/>
      <c r="Q522" s="92"/>
      <c r="R522" s="92"/>
      <c r="S522" s="92"/>
      <c r="T522" s="93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200</v>
      </c>
      <c r="AU522" s="18" t="s">
        <v>83</v>
      </c>
    </row>
    <row r="523" s="2" customFormat="1">
      <c r="A523" s="39"/>
      <c r="B523" s="40"/>
      <c r="C523" s="41"/>
      <c r="D523" s="248" t="s">
        <v>277</v>
      </c>
      <c r="E523" s="41"/>
      <c r="F523" s="284" t="s">
        <v>638</v>
      </c>
      <c r="G523" s="41"/>
      <c r="H523" s="41"/>
      <c r="I523" s="145"/>
      <c r="J523" s="41"/>
      <c r="K523" s="41"/>
      <c r="L523" s="45"/>
      <c r="M523" s="250"/>
      <c r="N523" s="251"/>
      <c r="O523" s="92"/>
      <c r="P523" s="92"/>
      <c r="Q523" s="92"/>
      <c r="R523" s="92"/>
      <c r="S523" s="92"/>
      <c r="T523" s="93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277</v>
      </c>
      <c r="AU523" s="18" t="s">
        <v>83</v>
      </c>
    </row>
    <row r="524" s="14" customFormat="1">
      <c r="A524" s="14"/>
      <c r="B524" s="262"/>
      <c r="C524" s="263"/>
      <c r="D524" s="248" t="s">
        <v>201</v>
      </c>
      <c r="E524" s="264" t="s">
        <v>1</v>
      </c>
      <c r="F524" s="265" t="s">
        <v>404</v>
      </c>
      <c r="G524" s="263"/>
      <c r="H524" s="266">
        <v>26</v>
      </c>
      <c r="I524" s="267"/>
      <c r="J524" s="263"/>
      <c r="K524" s="263"/>
      <c r="L524" s="268"/>
      <c r="M524" s="269"/>
      <c r="N524" s="270"/>
      <c r="O524" s="270"/>
      <c r="P524" s="270"/>
      <c r="Q524" s="270"/>
      <c r="R524" s="270"/>
      <c r="S524" s="270"/>
      <c r="T524" s="271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72" t="s">
        <v>201</v>
      </c>
      <c r="AU524" s="272" t="s">
        <v>83</v>
      </c>
      <c r="AV524" s="14" t="s">
        <v>83</v>
      </c>
      <c r="AW524" s="14" t="s">
        <v>30</v>
      </c>
      <c r="AX524" s="14" t="s">
        <v>73</v>
      </c>
      <c r="AY524" s="272" t="s">
        <v>191</v>
      </c>
    </row>
    <row r="525" s="15" customFormat="1">
      <c r="A525" s="15"/>
      <c r="B525" s="273"/>
      <c r="C525" s="274"/>
      <c r="D525" s="248" t="s">
        <v>201</v>
      </c>
      <c r="E525" s="275" t="s">
        <v>1</v>
      </c>
      <c r="F525" s="276" t="s">
        <v>205</v>
      </c>
      <c r="G525" s="274"/>
      <c r="H525" s="277">
        <v>26</v>
      </c>
      <c r="I525" s="278"/>
      <c r="J525" s="274"/>
      <c r="K525" s="274"/>
      <c r="L525" s="279"/>
      <c r="M525" s="280"/>
      <c r="N525" s="281"/>
      <c r="O525" s="281"/>
      <c r="P525" s="281"/>
      <c r="Q525" s="281"/>
      <c r="R525" s="281"/>
      <c r="S525" s="281"/>
      <c r="T525" s="282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83" t="s">
        <v>201</v>
      </c>
      <c r="AU525" s="283" t="s">
        <v>83</v>
      </c>
      <c r="AV525" s="15" t="s">
        <v>198</v>
      </c>
      <c r="AW525" s="15" t="s">
        <v>30</v>
      </c>
      <c r="AX525" s="15" t="s">
        <v>81</v>
      </c>
      <c r="AY525" s="283" t="s">
        <v>191</v>
      </c>
    </row>
    <row r="526" s="2" customFormat="1" ht="16.5" customHeight="1">
      <c r="A526" s="39"/>
      <c r="B526" s="40"/>
      <c r="C526" s="236" t="s">
        <v>639</v>
      </c>
      <c r="D526" s="236" t="s">
        <v>194</v>
      </c>
      <c r="E526" s="237" t="s">
        <v>640</v>
      </c>
      <c r="F526" s="238" t="s">
        <v>641</v>
      </c>
      <c r="G526" s="239" t="s">
        <v>642</v>
      </c>
      <c r="H526" s="240">
        <v>13</v>
      </c>
      <c r="I526" s="241"/>
      <c r="J526" s="240">
        <f>ROUND(I526*H526,2)</f>
        <v>0</v>
      </c>
      <c r="K526" s="238" t="s">
        <v>1</v>
      </c>
      <c r="L526" s="45"/>
      <c r="M526" s="242" t="s">
        <v>1</v>
      </c>
      <c r="N526" s="243" t="s">
        <v>38</v>
      </c>
      <c r="O526" s="92"/>
      <c r="P526" s="244">
        <f>O526*H526</f>
        <v>0</v>
      </c>
      <c r="Q526" s="244">
        <v>0</v>
      </c>
      <c r="R526" s="244">
        <f>Q526*H526</f>
        <v>0</v>
      </c>
      <c r="S526" s="244">
        <v>0</v>
      </c>
      <c r="T526" s="245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46" t="s">
        <v>198</v>
      </c>
      <c r="AT526" s="246" t="s">
        <v>194</v>
      </c>
      <c r="AU526" s="246" t="s">
        <v>83</v>
      </c>
      <c r="AY526" s="18" t="s">
        <v>191</v>
      </c>
      <c r="BE526" s="247">
        <f>IF(N526="základní",J526,0)</f>
        <v>0</v>
      </c>
      <c r="BF526" s="247">
        <f>IF(N526="snížená",J526,0)</f>
        <v>0</v>
      </c>
      <c r="BG526" s="247">
        <f>IF(N526="zákl. přenesená",J526,0)</f>
        <v>0</v>
      </c>
      <c r="BH526" s="247">
        <f>IF(N526="sníž. přenesená",J526,0)</f>
        <v>0</v>
      </c>
      <c r="BI526" s="247">
        <f>IF(N526="nulová",J526,0)</f>
        <v>0</v>
      </c>
      <c r="BJ526" s="18" t="s">
        <v>81</v>
      </c>
      <c r="BK526" s="247">
        <f>ROUND(I526*H526,2)</f>
        <v>0</v>
      </c>
      <c r="BL526" s="18" t="s">
        <v>198</v>
      </c>
      <c r="BM526" s="246" t="s">
        <v>643</v>
      </c>
    </row>
    <row r="527" s="2" customFormat="1">
      <c r="A527" s="39"/>
      <c r="B527" s="40"/>
      <c r="C527" s="41"/>
      <c r="D527" s="248" t="s">
        <v>200</v>
      </c>
      <c r="E527" s="41"/>
      <c r="F527" s="249" t="s">
        <v>641</v>
      </c>
      <c r="G527" s="41"/>
      <c r="H527" s="41"/>
      <c r="I527" s="145"/>
      <c r="J527" s="41"/>
      <c r="K527" s="41"/>
      <c r="L527" s="45"/>
      <c r="M527" s="250"/>
      <c r="N527" s="251"/>
      <c r="O527" s="92"/>
      <c r="P527" s="92"/>
      <c r="Q527" s="92"/>
      <c r="R527" s="92"/>
      <c r="S527" s="92"/>
      <c r="T527" s="93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200</v>
      </c>
      <c r="AU527" s="18" t="s">
        <v>83</v>
      </c>
    </row>
    <row r="528" s="13" customFormat="1">
      <c r="A528" s="13"/>
      <c r="B528" s="252"/>
      <c r="C528" s="253"/>
      <c r="D528" s="248" t="s">
        <v>201</v>
      </c>
      <c r="E528" s="254" t="s">
        <v>1</v>
      </c>
      <c r="F528" s="255" t="s">
        <v>644</v>
      </c>
      <c r="G528" s="253"/>
      <c r="H528" s="254" t="s">
        <v>1</v>
      </c>
      <c r="I528" s="256"/>
      <c r="J528" s="253"/>
      <c r="K528" s="253"/>
      <c r="L528" s="257"/>
      <c r="M528" s="258"/>
      <c r="N528" s="259"/>
      <c r="O528" s="259"/>
      <c r="P528" s="259"/>
      <c r="Q528" s="259"/>
      <c r="R528" s="259"/>
      <c r="S528" s="259"/>
      <c r="T528" s="260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61" t="s">
        <v>201</v>
      </c>
      <c r="AU528" s="261" t="s">
        <v>83</v>
      </c>
      <c r="AV528" s="13" t="s">
        <v>81</v>
      </c>
      <c r="AW528" s="13" t="s">
        <v>30</v>
      </c>
      <c r="AX528" s="13" t="s">
        <v>73</v>
      </c>
      <c r="AY528" s="261" t="s">
        <v>191</v>
      </c>
    </row>
    <row r="529" s="14" customFormat="1">
      <c r="A529" s="14"/>
      <c r="B529" s="262"/>
      <c r="C529" s="263"/>
      <c r="D529" s="248" t="s">
        <v>201</v>
      </c>
      <c r="E529" s="264" t="s">
        <v>1</v>
      </c>
      <c r="F529" s="265" t="s">
        <v>299</v>
      </c>
      <c r="G529" s="263"/>
      <c r="H529" s="266">
        <v>13</v>
      </c>
      <c r="I529" s="267"/>
      <c r="J529" s="263"/>
      <c r="K529" s="263"/>
      <c r="L529" s="268"/>
      <c r="M529" s="269"/>
      <c r="N529" s="270"/>
      <c r="O529" s="270"/>
      <c r="P529" s="270"/>
      <c r="Q529" s="270"/>
      <c r="R529" s="270"/>
      <c r="S529" s="270"/>
      <c r="T529" s="271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72" t="s">
        <v>201</v>
      </c>
      <c r="AU529" s="272" t="s">
        <v>83</v>
      </c>
      <c r="AV529" s="14" t="s">
        <v>83</v>
      </c>
      <c r="AW529" s="14" t="s">
        <v>30</v>
      </c>
      <c r="AX529" s="14" t="s">
        <v>73</v>
      </c>
      <c r="AY529" s="272" t="s">
        <v>191</v>
      </c>
    </row>
    <row r="530" s="15" customFormat="1">
      <c r="A530" s="15"/>
      <c r="B530" s="273"/>
      <c r="C530" s="274"/>
      <c r="D530" s="248" t="s">
        <v>201</v>
      </c>
      <c r="E530" s="275" t="s">
        <v>1</v>
      </c>
      <c r="F530" s="276" t="s">
        <v>205</v>
      </c>
      <c r="G530" s="274"/>
      <c r="H530" s="277">
        <v>13</v>
      </c>
      <c r="I530" s="278"/>
      <c r="J530" s="274"/>
      <c r="K530" s="274"/>
      <c r="L530" s="279"/>
      <c r="M530" s="280"/>
      <c r="N530" s="281"/>
      <c r="O530" s="281"/>
      <c r="P530" s="281"/>
      <c r="Q530" s="281"/>
      <c r="R530" s="281"/>
      <c r="S530" s="281"/>
      <c r="T530" s="282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83" t="s">
        <v>201</v>
      </c>
      <c r="AU530" s="283" t="s">
        <v>83</v>
      </c>
      <c r="AV530" s="15" t="s">
        <v>198</v>
      </c>
      <c r="AW530" s="15" t="s">
        <v>30</v>
      </c>
      <c r="AX530" s="15" t="s">
        <v>81</v>
      </c>
      <c r="AY530" s="283" t="s">
        <v>191</v>
      </c>
    </row>
    <row r="531" s="12" customFormat="1" ht="22.8" customHeight="1">
      <c r="A531" s="12"/>
      <c r="B531" s="220"/>
      <c r="C531" s="221"/>
      <c r="D531" s="222" t="s">
        <v>72</v>
      </c>
      <c r="E531" s="234" t="s">
        <v>272</v>
      </c>
      <c r="F531" s="234" t="s">
        <v>645</v>
      </c>
      <c r="G531" s="221"/>
      <c r="H531" s="221"/>
      <c r="I531" s="224"/>
      <c r="J531" s="235">
        <f>BK531</f>
        <v>0</v>
      </c>
      <c r="K531" s="221"/>
      <c r="L531" s="226"/>
      <c r="M531" s="227"/>
      <c r="N531" s="228"/>
      <c r="O531" s="228"/>
      <c r="P531" s="229">
        <f>P532+SUM(P533:P617)</f>
        <v>0</v>
      </c>
      <c r="Q531" s="228"/>
      <c r="R531" s="229">
        <f>R532+SUM(R533:R617)</f>
        <v>415.77439629999998</v>
      </c>
      <c r="S531" s="228"/>
      <c r="T531" s="230">
        <f>T532+SUM(T533:T617)</f>
        <v>0</v>
      </c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R531" s="231" t="s">
        <v>81</v>
      </c>
      <c r="AT531" s="232" t="s">
        <v>72</v>
      </c>
      <c r="AU531" s="232" t="s">
        <v>81</v>
      </c>
      <c r="AY531" s="231" t="s">
        <v>191</v>
      </c>
      <c r="BK531" s="233">
        <f>BK532+SUM(BK533:BK617)</f>
        <v>0</v>
      </c>
    </row>
    <row r="532" s="2" customFormat="1" ht="16.5" customHeight="1">
      <c r="A532" s="39"/>
      <c r="B532" s="40"/>
      <c r="C532" s="236" t="s">
        <v>646</v>
      </c>
      <c r="D532" s="236" t="s">
        <v>194</v>
      </c>
      <c r="E532" s="237" t="s">
        <v>647</v>
      </c>
      <c r="F532" s="238" t="s">
        <v>648</v>
      </c>
      <c r="G532" s="239" t="s">
        <v>314</v>
      </c>
      <c r="H532" s="240">
        <v>19.199999999999999</v>
      </c>
      <c r="I532" s="241"/>
      <c r="J532" s="240">
        <f>ROUND(I532*H532,2)</f>
        <v>0</v>
      </c>
      <c r="K532" s="238" t="s">
        <v>1</v>
      </c>
      <c r="L532" s="45"/>
      <c r="M532" s="242" t="s">
        <v>1</v>
      </c>
      <c r="N532" s="243" t="s">
        <v>38</v>
      </c>
      <c r="O532" s="92"/>
      <c r="P532" s="244">
        <f>O532*H532</f>
        <v>0</v>
      </c>
      <c r="Q532" s="244">
        <v>0</v>
      </c>
      <c r="R532" s="244">
        <f>Q532*H532</f>
        <v>0</v>
      </c>
      <c r="S532" s="244">
        <v>0</v>
      </c>
      <c r="T532" s="245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46" t="s">
        <v>198</v>
      </c>
      <c r="AT532" s="246" t="s">
        <v>194</v>
      </c>
      <c r="AU532" s="246" t="s">
        <v>83</v>
      </c>
      <c r="AY532" s="18" t="s">
        <v>191</v>
      </c>
      <c r="BE532" s="247">
        <f>IF(N532="základní",J532,0)</f>
        <v>0</v>
      </c>
      <c r="BF532" s="247">
        <f>IF(N532="snížená",J532,0)</f>
        <v>0</v>
      </c>
      <c r="BG532" s="247">
        <f>IF(N532="zákl. přenesená",J532,0)</f>
        <v>0</v>
      </c>
      <c r="BH532" s="247">
        <f>IF(N532="sníž. přenesená",J532,0)</f>
        <v>0</v>
      </c>
      <c r="BI532" s="247">
        <f>IF(N532="nulová",J532,0)</f>
        <v>0</v>
      </c>
      <c r="BJ532" s="18" t="s">
        <v>81</v>
      </c>
      <c r="BK532" s="247">
        <f>ROUND(I532*H532,2)</f>
        <v>0</v>
      </c>
      <c r="BL532" s="18" t="s">
        <v>198</v>
      </c>
      <c r="BM532" s="246" t="s">
        <v>649</v>
      </c>
    </row>
    <row r="533" s="2" customFormat="1">
      <c r="A533" s="39"/>
      <c r="B533" s="40"/>
      <c r="C533" s="41"/>
      <c r="D533" s="248" t="s">
        <v>200</v>
      </c>
      <c r="E533" s="41"/>
      <c r="F533" s="249" t="s">
        <v>648</v>
      </c>
      <c r="G533" s="41"/>
      <c r="H533" s="41"/>
      <c r="I533" s="145"/>
      <c r="J533" s="41"/>
      <c r="K533" s="41"/>
      <c r="L533" s="45"/>
      <c r="M533" s="250"/>
      <c r="N533" s="251"/>
      <c r="O533" s="92"/>
      <c r="P533" s="92"/>
      <c r="Q533" s="92"/>
      <c r="R533" s="92"/>
      <c r="S533" s="92"/>
      <c r="T533" s="93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200</v>
      </c>
      <c r="AU533" s="18" t="s">
        <v>83</v>
      </c>
    </row>
    <row r="534" s="14" customFormat="1">
      <c r="A534" s="14"/>
      <c r="B534" s="262"/>
      <c r="C534" s="263"/>
      <c r="D534" s="248" t="s">
        <v>201</v>
      </c>
      <c r="E534" s="264" t="s">
        <v>1</v>
      </c>
      <c r="F534" s="265" t="s">
        <v>650</v>
      </c>
      <c r="G534" s="263"/>
      <c r="H534" s="266">
        <v>19.199999999999999</v>
      </c>
      <c r="I534" s="267"/>
      <c r="J534" s="263"/>
      <c r="K534" s="263"/>
      <c r="L534" s="268"/>
      <c r="M534" s="269"/>
      <c r="N534" s="270"/>
      <c r="O534" s="270"/>
      <c r="P534" s="270"/>
      <c r="Q534" s="270"/>
      <c r="R534" s="270"/>
      <c r="S534" s="270"/>
      <c r="T534" s="271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72" t="s">
        <v>201</v>
      </c>
      <c r="AU534" s="272" t="s">
        <v>83</v>
      </c>
      <c r="AV534" s="14" t="s">
        <v>83</v>
      </c>
      <c r="AW534" s="14" t="s">
        <v>30</v>
      </c>
      <c r="AX534" s="14" t="s">
        <v>73</v>
      </c>
      <c r="AY534" s="272" t="s">
        <v>191</v>
      </c>
    </row>
    <row r="535" s="15" customFormat="1">
      <c r="A535" s="15"/>
      <c r="B535" s="273"/>
      <c r="C535" s="274"/>
      <c r="D535" s="248" t="s">
        <v>201</v>
      </c>
      <c r="E535" s="275" t="s">
        <v>1</v>
      </c>
      <c r="F535" s="276" t="s">
        <v>205</v>
      </c>
      <c r="G535" s="274"/>
      <c r="H535" s="277">
        <v>19.199999999999999</v>
      </c>
      <c r="I535" s="278"/>
      <c r="J535" s="274"/>
      <c r="K535" s="274"/>
      <c r="L535" s="279"/>
      <c r="M535" s="280"/>
      <c r="N535" s="281"/>
      <c r="O535" s="281"/>
      <c r="P535" s="281"/>
      <c r="Q535" s="281"/>
      <c r="R535" s="281"/>
      <c r="S535" s="281"/>
      <c r="T535" s="282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83" t="s">
        <v>201</v>
      </c>
      <c r="AU535" s="283" t="s">
        <v>83</v>
      </c>
      <c r="AV535" s="15" t="s">
        <v>198</v>
      </c>
      <c r="AW535" s="15" t="s">
        <v>30</v>
      </c>
      <c r="AX535" s="15" t="s">
        <v>81</v>
      </c>
      <c r="AY535" s="283" t="s">
        <v>191</v>
      </c>
    </row>
    <row r="536" s="2" customFormat="1" ht="21.75" customHeight="1">
      <c r="A536" s="39"/>
      <c r="B536" s="40"/>
      <c r="C536" s="236" t="s">
        <v>651</v>
      </c>
      <c r="D536" s="236" t="s">
        <v>194</v>
      </c>
      <c r="E536" s="237" t="s">
        <v>652</v>
      </c>
      <c r="F536" s="238" t="s">
        <v>653</v>
      </c>
      <c r="G536" s="239" t="s">
        <v>314</v>
      </c>
      <c r="H536" s="240">
        <v>208.62000000000001</v>
      </c>
      <c r="I536" s="241"/>
      <c r="J536" s="240">
        <f>ROUND(I536*H536,2)</f>
        <v>0</v>
      </c>
      <c r="K536" s="238" t="s">
        <v>1</v>
      </c>
      <c r="L536" s="45"/>
      <c r="M536" s="242" t="s">
        <v>1</v>
      </c>
      <c r="N536" s="243" t="s">
        <v>38</v>
      </c>
      <c r="O536" s="92"/>
      <c r="P536" s="244">
        <f>O536*H536</f>
        <v>0</v>
      </c>
      <c r="Q536" s="244">
        <v>0</v>
      </c>
      <c r="R536" s="244">
        <f>Q536*H536</f>
        <v>0</v>
      </c>
      <c r="S536" s="244">
        <v>0</v>
      </c>
      <c r="T536" s="245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46" t="s">
        <v>198</v>
      </c>
      <c r="AT536" s="246" t="s">
        <v>194</v>
      </c>
      <c r="AU536" s="246" t="s">
        <v>83</v>
      </c>
      <c r="AY536" s="18" t="s">
        <v>191</v>
      </c>
      <c r="BE536" s="247">
        <f>IF(N536="základní",J536,0)</f>
        <v>0</v>
      </c>
      <c r="BF536" s="247">
        <f>IF(N536="snížená",J536,0)</f>
        <v>0</v>
      </c>
      <c r="BG536" s="247">
        <f>IF(N536="zákl. přenesená",J536,0)</f>
        <v>0</v>
      </c>
      <c r="BH536" s="247">
        <f>IF(N536="sníž. přenesená",J536,0)</f>
        <v>0</v>
      </c>
      <c r="BI536" s="247">
        <f>IF(N536="nulová",J536,0)</f>
        <v>0</v>
      </c>
      <c r="BJ536" s="18" t="s">
        <v>81</v>
      </c>
      <c r="BK536" s="247">
        <f>ROUND(I536*H536,2)</f>
        <v>0</v>
      </c>
      <c r="BL536" s="18" t="s">
        <v>198</v>
      </c>
      <c r="BM536" s="246" t="s">
        <v>654</v>
      </c>
    </row>
    <row r="537" s="2" customFormat="1">
      <c r="A537" s="39"/>
      <c r="B537" s="40"/>
      <c r="C537" s="41"/>
      <c r="D537" s="248" t="s">
        <v>200</v>
      </c>
      <c r="E537" s="41"/>
      <c r="F537" s="249" t="s">
        <v>653</v>
      </c>
      <c r="G537" s="41"/>
      <c r="H537" s="41"/>
      <c r="I537" s="145"/>
      <c r="J537" s="41"/>
      <c r="K537" s="41"/>
      <c r="L537" s="45"/>
      <c r="M537" s="250"/>
      <c r="N537" s="251"/>
      <c r="O537" s="92"/>
      <c r="P537" s="92"/>
      <c r="Q537" s="92"/>
      <c r="R537" s="92"/>
      <c r="S537" s="92"/>
      <c r="T537" s="93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T537" s="18" t="s">
        <v>200</v>
      </c>
      <c r="AU537" s="18" t="s">
        <v>83</v>
      </c>
    </row>
    <row r="538" s="13" customFormat="1">
      <c r="A538" s="13"/>
      <c r="B538" s="252"/>
      <c r="C538" s="253"/>
      <c r="D538" s="248" t="s">
        <v>201</v>
      </c>
      <c r="E538" s="254" t="s">
        <v>1</v>
      </c>
      <c r="F538" s="255" t="s">
        <v>655</v>
      </c>
      <c r="G538" s="253"/>
      <c r="H538" s="254" t="s">
        <v>1</v>
      </c>
      <c r="I538" s="256"/>
      <c r="J538" s="253"/>
      <c r="K538" s="253"/>
      <c r="L538" s="257"/>
      <c r="M538" s="258"/>
      <c r="N538" s="259"/>
      <c r="O538" s="259"/>
      <c r="P538" s="259"/>
      <c r="Q538" s="259"/>
      <c r="R538" s="259"/>
      <c r="S538" s="259"/>
      <c r="T538" s="260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1" t="s">
        <v>201</v>
      </c>
      <c r="AU538" s="261" t="s">
        <v>83</v>
      </c>
      <c r="AV538" s="13" t="s">
        <v>81</v>
      </c>
      <c r="AW538" s="13" t="s">
        <v>30</v>
      </c>
      <c r="AX538" s="13" t="s">
        <v>73</v>
      </c>
      <c r="AY538" s="261" t="s">
        <v>191</v>
      </c>
    </row>
    <row r="539" s="13" customFormat="1">
      <c r="A539" s="13"/>
      <c r="B539" s="252"/>
      <c r="C539" s="253"/>
      <c r="D539" s="248" t="s">
        <v>201</v>
      </c>
      <c r="E539" s="254" t="s">
        <v>1</v>
      </c>
      <c r="F539" s="255" t="s">
        <v>656</v>
      </c>
      <c r="G539" s="253"/>
      <c r="H539" s="254" t="s">
        <v>1</v>
      </c>
      <c r="I539" s="256"/>
      <c r="J539" s="253"/>
      <c r="K539" s="253"/>
      <c r="L539" s="257"/>
      <c r="M539" s="258"/>
      <c r="N539" s="259"/>
      <c r="O539" s="259"/>
      <c r="P539" s="259"/>
      <c r="Q539" s="259"/>
      <c r="R539" s="259"/>
      <c r="S539" s="259"/>
      <c r="T539" s="260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1" t="s">
        <v>201</v>
      </c>
      <c r="AU539" s="261" t="s">
        <v>83</v>
      </c>
      <c r="AV539" s="13" t="s">
        <v>81</v>
      </c>
      <c r="AW539" s="13" t="s">
        <v>30</v>
      </c>
      <c r="AX539" s="13" t="s">
        <v>73</v>
      </c>
      <c r="AY539" s="261" t="s">
        <v>191</v>
      </c>
    </row>
    <row r="540" s="14" customFormat="1">
      <c r="A540" s="14"/>
      <c r="B540" s="262"/>
      <c r="C540" s="263"/>
      <c r="D540" s="248" t="s">
        <v>201</v>
      </c>
      <c r="E540" s="264" t="s">
        <v>1</v>
      </c>
      <c r="F540" s="265" t="s">
        <v>657</v>
      </c>
      <c r="G540" s="263"/>
      <c r="H540" s="266">
        <v>74.620000000000005</v>
      </c>
      <c r="I540" s="267"/>
      <c r="J540" s="263"/>
      <c r="K540" s="263"/>
      <c r="L540" s="268"/>
      <c r="M540" s="269"/>
      <c r="N540" s="270"/>
      <c r="O540" s="270"/>
      <c r="P540" s="270"/>
      <c r="Q540" s="270"/>
      <c r="R540" s="270"/>
      <c r="S540" s="270"/>
      <c r="T540" s="271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72" t="s">
        <v>201</v>
      </c>
      <c r="AU540" s="272" t="s">
        <v>83</v>
      </c>
      <c r="AV540" s="14" t="s">
        <v>83</v>
      </c>
      <c r="AW540" s="14" t="s">
        <v>30</v>
      </c>
      <c r="AX540" s="14" t="s">
        <v>73</v>
      </c>
      <c r="AY540" s="272" t="s">
        <v>191</v>
      </c>
    </row>
    <row r="541" s="13" customFormat="1">
      <c r="A541" s="13"/>
      <c r="B541" s="252"/>
      <c r="C541" s="253"/>
      <c r="D541" s="248" t="s">
        <v>201</v>
      </c>
      <c r="E541" s="254" t="s">
        <v>1</v>
      </c>
      <c r="F541" s="255" t="s">
        <v>658</v>
      </c>
      <c r="G541" s="253"/>
      <c r="H541" s="254" t="s">
        <v>1</v>
      </c>
      <c r="I541" s="256"/>
      <c r="J541" s="253"/>
      <c r="K541" s="253"/>
      <c r="L541" s="257"/>
      <c r="M541" s="258"/>
      <c r="N541" s="259"/>
      <c r="O541" s="259"/>
      <c r="P541" s="259"/>
      <c r="Q541" s="259"/>
      <c r="R541" s="259"/>
      <c r="S541" s="259"/>
      <c r="T541" s="260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61" t="s">
        <v>201</v>
      </c>
      <c r="AU541" s="261" t="s">
        <v>83</v>
      </c>
      <c r="AV541" s="13" t="s">
        <v>81</v>
      </c>
      <c r="AW541" s="13" t="s">
        <v>30</v>
      </c>
      <c r="AX541" s="13" t="s">
        <v>73</v>
      </c>
      <c r="AY541" s="261" t="s">
        <v>191</v>
      </c>
    </row>
    <row r="542" s="13" customFormat="1">
      <c r="A542" s="13"/>
      <c r="B542" s="252"/>
      <c r="C542" s="253"/>
      <c r="D542" s="248" t="s">
        <v>201</v>
      </c>
      <c r="E542" s="254" t="s">
        <v>1</v>
      </c>
      <c r="F542" s="255" t="s">
        <v>659</v>
      </c>
      <c r="G542" s="253"/>
      <c r="H542" s="254" t="s">
        <v>1</v>
      </c>
      <c r="I542" s="256"/>
      <c r="J542" s="253"/>
      <c r="K542" s="253"/>
      <c r="L542" s="257"/>
      <c r="M542" s="258"/>
      <c r="N542" s="259"/>
      <c r="O542" s="259"/>
      <c r="P542" s="259"/>
      <c r="Q542" s="259"/>
      <c r="R542" s="259"/>
      <c r="S542" s="259"/>
      <c r="T542" s="260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1" t="s">
        <v>201</v>
      </c>
      <c r="AU542" s="261" t="s">
        <v>83</v>
      </c>
      <c r="AV542" s="13" t="s">
        <v>81</v>
      </c>
      <c r="AW542" s="13" t="s">
        <v>30</v>
      </c>
      <c r="AX542" s="13" t="s">
        <v>73</v>
      </c>
      <c r="AY542" s="261" t="s">
        <v>191</v>
      </c>
    </row>
    <row r="543" s="14" customFormat="1">
      <c r="A543" s="14"/>
      <c r="B543" s="262"/>
      <c r="C543" s="263"/>
      <c r="D543" s="248" t="s">
        <v>201</v>
      </c>
      <c r="E543" s="264" t="s">
        <v>1</v>
      </c>
      <c r="F543" s="265" t="s">
        <v>660</v>
      </c>
      <c r="G543" s="263"/>
      <c r="H543" s="266">
        <v>134</v>
      </c>
      <c r="I543" s="267"/>
      <c r="J543" s="263"/>
      <c r="K543" s="263"/>
      <c r="L543" s="268"/>
      <c r="M543" s="269"/>
      <c r="N543" s="270"/>
      <c r="O543" s="270"/>
      <c r="P543" s="270"/>
      <c r="Q543" s="270"/>
      <c r="R543" s="270"/>
      <c r="S543" s="270"/>
      <c r="T543" s="271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72" t="s">
        <v>201</v>
      </c>
      <c r="AU543" s="272" t="s">
        <v>83</v>
      </c>
      <c r="AV543" s="14" t="s">
        <v>83</v>
      </c>
      <c r="AW543" s="14" t="s">
        <v>30</v>
      </c>
      <c r="AX543" s="14" t="s">
        <v>73</v>
      </c>
      <c r="AY543" s="272" t="s">
        <v>191</v>
      </c>
    </row>
    <row r="544" s="15" customFormat="1">
      <c r="A544" s="15"/>
      <c r="B544" s="273"/>
      <c r="C544" s="274"/>
      <c r="D544" s="248" t="s">
        <v>201</v>
      </c>
      <c r="E544" s="275" t="s">
        <v>1</v>
      </c>
      <c r="F544" s="276" t="s">
        <v>205</v>
      </c>
      <c r="G544" s="274"/>
      <c r="H544" s="277">
        <v>208.62000000000001</v>
      </c>
      <c r="I544" s="278"/>
      <c r="J544" s="274"/>
      <c r="K544" s="274"/>
      <c r="L544" s="279"/>
      <c r="M544" s="280"/>
      <c r="N544" s="281"/>
      <c r="O544" s="281"/>
      <c r="P544" s="281"/>
      <c r="Q544" s="281"/>
      <c r="R544" s="281"/>
      <c r="S544" s="281"/>
      <c r="T544" s="282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83" t="s">
        <v>201</v>
      </c>
      <c r="AU544" s="283" t="s">
        <v>83</v>
      </c>
      <c r="AV544" s="15" t="s">
        <v>198</v>
      </c>
      <c r="AW544" s="15" t="s">
        <v>30</v>
      </c>
      <c r="AX544" s="15" t="s">
        <v>81</v>
      </c>
      <c r="AY544" s="283" t="s">
        <v>191</v>
      </c>
    </row>
    <row r="545" s="2" customFormat="1" ht="21.75" customHeight="1">
      <c r="A545" s="39"/>
      <c r="B545" s="40"/>
      <c r="C545" s="236" t="s">
        <v>661</v>
      </c>
      <c r="D545" s="236" t="s">
        <v>194</v>
      </c>
      <c r="E545" s="237" t="s">
        <v>662</v>
      </c>
      <c r="F545" s="238" t="s">
        <v>663</v>
      </c>
      <c r="G545" s="239" t="s">
        <v>314</v>
      </c>
      <c r="H545" s="240">
        <v>13.199999999999999</v>
      </c>
      <c r="I545" s="241"/>
      <c r="J545" s="240">
        <f>ROUND(I545*H545,2)</f>
        <v>0</v>
      </c>
      <c r="K545" s="238" t="s">
        <v>1</v>
      </c>
      <c r="L545" s="45"/>
      <c r="M545" s="242" t="s">
        <v>1</v>
      </c>
      <c r="N545" s="243" t="s">
        <v>38</v>
      </c>
      <c r="O545" s="92"/>
      <c r="P545" s="244">
        <f>O545*H545</f>
        <v>0</v>
      </c>
      <c r="Q545" s="244">
        <v>1.0000000000000001E-05</v>
      </c>
      <c r="R545" s="244">
        <f>Q545*H545</f>
        <v>0.00013200000000000001</v>
      </c>
      <c r="S545" s="244">
        <v>0</v>
      </c>
      <c r="T545" s="245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46" t="s">
        <v>198</v>
      </c>
      <c r="AT545" s="246" t="s">
        <v>194</v>
      </c>
      <c r="AU545" s="246" t="s">
        <v>83</v>
      </c>
      <c r="AY545" s="18" t="s">
        <v>191</v>
      </c>
      <c r="BE545" s="247">
        <f>IF(N545="základní",J545,0)</f>
        <v>0</v>
      </c>
      <c r="BF545" s="247">
        <f>IF(N545="snížená",J545,0)</f>
        <v>0</v>
      </c>
      <c r="BG545" s="247">
        <f>IF(N545="zákl. přenesená",J545,0)</f>
        <v>0</v>
      </c>
      <c r="BH545" s="247">
        <f>IF(N545="sníž. přenesená",J545,0)</f>
        <v>0</v>
      </c>
      <c r="BI545" s="247">
        <f>IF(N545="nulová",J545,0)</f>
        <v>0</v>
      </c>
      <c r="BJ545" s="18" t="s">
        <v>81</v>
      </c>
      <c r="BK545" s="247">
        <f>ROUND(I545*H545,2)</f>
        <v>0</v>
      </c>
      <c r="BL545" s="18" t="s">
        <v>198</v>
      </c>
      <c r="BM545" s="246" t="s">
        <v>664</v>
      </c>
    </row>
    <row r="546" s="2" customFormat="1">
      <c r="A546" s="39"/>
      <c r="B546" s="40"/>
      <c r="C546" s="41"/>
      <c r="D546" s="248" t="s">
        <v>200</v>
      </c>
      <c r="E546" s="41"/>
      <c r="F546" s="249" t="s">
        <v>663</v>
      </c>
      <c r="G546" s="41"/>
      <c r="H546" s="41"/>
      <c r="I546" s="145"/>
      <c r="J546" s="41"/>
      <c r="K546" s="41"/>
      <c r="L546" s="45"/>
      <c r="M546" s="250"/>
      <c r="N546" s="251"/>
      <c r="O546" s="92"/>
      <c r="P546" s="92"/>
      <c r="Q546" s="92"/>
      <c r="R546" s="92"/>
      <c r="S546" s="92"/>
      <c r="T546" s="93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200</v>
      </c>
      <c r="AU546" s="18" t="s">
        <v>83</v>
      </c>
    </row>
    <row r="547" s="13" customFormat="1">
      <c r="A547" s="13"/>
      <c r="B547" s="252"/>
      <c r="C547" s="253"/>
      <c r="D547" s="248" t="s">
        <v>201</v>
      </c>
      <c r="E547" s="254" t="s">
        <v>1</v>
      </c>
      <c r="F547" s="255" t="s">
        <v>665</v>
      </c>
      <c r="G547" s="253"/>
      <c r="H547" s="254" t="s">
        <v>1</v>
      </c>
      <c r="I547" s="256"/>
      <c r="J547" s="253"/>
      <c r="K547" s="253"/>
      <c r="L547" s="257"/>
      <c r="M547" s="258"/>
      <c r="N547" s="259"/>
      <c r="O547" s="259"/>
      <c r="P547" s="259"/>
      <c r="Q547" s="259"/>
      <c r="R547" s="259"/>
      <c r="S547" s="259"/>
      <c r="T547" s="260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61" t="s">
        <v>201</v>
      </c>
      <c r="AU547" s="261" t="s">
        <v>83</v>
      </c>
      <c r="AV547" s="13" t="s">
        <v>81</v>
      </c>
      <c r="AW547" s="13" t="s">
        <v>30</v>
      </c>
      <c r="AX547" s="13" t="s">
        <v>73</v>
      </c>
      <c r="AY547" s="261" t="s">
        <v>191</v>
      </c>
    </row>
    <row r="548" s="13" customFormat="1">
      <c r="A548" s="13"/>
      <c r="B548" s="252"/>
      <c r="C548" s="253"/>
      <c r="D548" s="248" t="s">
        <v>201</v>
      </c>
      <c r="E548" s="254" t="s">
        <v>1</v>
      </c>
      <c r="F548" s="255" t="s">
        <v>666</v>
      </c>
      <c r="G548" s="253"/>
      <c r="H548" s="254" t="s">
        <v>1</v>
      </c>
      <c r="I548" s="256"/>
      <c r="J548" s="253"/>
      <c r="K548" s="253"/>
      <c r="L548" s="257"/>
      <c r="M548" s="258"/>
      <c r="N548" s="259"/>
      <c r="O548" s="259"/>
      <c r="P548" s="259"/>
      <c r="Q548" s="259"/>
      <c r="R548" s="259"/>
      <c r="S548" s="259"/>
      <c r="T548" s="260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1" t="s">
        <v>201</v>
      </c>
      <c r="AU548" s="261" t="s">
        <v>83</v>
      </c>
      <c r="AV548" s="13" t="s">
        <v>81</v>
      </c>
      <c r="AW548" s="13" t="s">
        <v>30</v>
      </c>
      <c r="AX548" s="13" t="s">
        <v>73</v>
      </c>
      <c r="AY548" s="261" t="s">
        <v>191</v>
      </c>
    </row>
    <row r="549" s="14" customFormat="1">
      <c r="A549" s="14"/>
      <c r="B549" s="262"/>
      <c r="C549" s="263"/>
      <c r="D549" s="248" t="s">
        <v>201</v>
      </c>
      <c r="E549" s="264" t="s">
        <v>1</v>
      </c>
      <c r="F549" s="265" t="s">
        <v>667</v>
      </c>
      <c r="G549" s="263"/>
      <c r="H549" s="266">
        <v>13.199999999999999</v>
      </c>
      <c r="I549" s="267"/>
      <c r="J549" s="263"/>
      <c r="K549" s="263"/>
      <c r="L549" s="268"/>
      <c r="M549" s="269"/>
      <c r="N549" s="270"/>
      <c r="O549" s="270"/>
      <c r="P549" s="270"/>
      <c r="Q549" s="270"/>
      <c r="R549" s="270"/>
      <c r="S549" s="270"/>
      <c r="T549" s="271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72" t="s">
        <v>201</v>
      </c>
      <c r="AU549" s="272" t="s">
        <v>83</v>
      </c>
      <c r="AV549" s="14" t="s">
        <v>83</v>
      </c>
      <c r="AW549" s="14" t="s">
        <v>30</v>
      </c>
      <c r="AX549" s="14" t="s">
        <v>73</v>
      </c>
      <c r="AY549" s="272" t="s">
        <v>191</v>
      </c>
    </row>
    <row r="550" s="15" customFormat="1">
      <c r="A550" s="15"/>
      <c r="B550" s="273"/>
      <c r="C550" s="274"/>
      <c r="D550" s="248" t="s">
        <v>201</v>
      </c>
      <c r="E550" s="275" t="s">
        <v>1</v>
      </c>
      <c r="F550" s="276" t="s">
        <v>205</v>
      </c>
      <c r="G550" s="274"/>
      <c r="H550" s="277">
        <v>13.199999999999999</v>
      </c>
      <c r="I550" s="278"/>
      <c r="J550" s="274"/>
      <c r="K550" s="274"/>
      <c r="L550" s="279"/>
      <c r="M550" s="280"/>
      <c r="N550" s="281"/>
      <c r="O550" s="281"/>
      <c r="P550" s="281"/>
      <c r="Q550" s="281"/>
      <c r="R550" s="281"/>
      <c r="S550" s="281"/>
      <c r="T550" s="282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83" t="s">
        <v>201</v>
      </c>
      <c r="AU550" s="283" t="s">
        <v>83</v>
      </c>
      <c r="AV550" s="15" t="s">
        <v>198</v>
      </c>
      <c r="AW550" s="15" t="s">
        <v>30</v>
      </c>
      <c r="AX550" s="15" t="s">
        <v>81</v>
      </c>
      <c r="AY550" s="283" t="s">
        <v>191</v>
      </c>
    </row>
    <row r="551" s="2" customFormat="1" ht="21.75" customHeight="1">
      <c r="A551" s="39"/>
      <c r="B551" s="40"/>
      <c r="C551" s="236" t="s">
        <v>668</v>
      </c>
      <c r="D551" s="236" t="s">
        <v>194</v>
      </c>
      <c r="E551" s="237" t="s">
        <v>669</v>
      </c>
      <c r="F551" s="238" t="s">
        <v>670</v>
      </c>
      <c r="G551" s="239" t="s">
        <v>314</v>
      </c>
      <c r="H551" s="240">
        <v>134</v>
      </c>
      <c r="I551" s="241"/>
      <c r="J551" s="240">
        <f>ROUND(I551*H551,2)</f>
        <v>0</v>
      </c>
      <c r="K551" s="238" t="s">
        <v>275</v>
      </c>
      <c r="L551" s="45"/>
      <c r="M551" s="242" t="s">
        <v>1</v>
      </c>
      <c r="N551" s="243" t="s">
        <v>38</v>
      </c>
      <c r="O551" s="92"/>
      <c r="P551" s="244">
        <f>O551*H551</f>
        <v>0</v>
      </c>
      <c r="Q551" s="244">
        <v>0.00022000000000000001</v>
      </c>
      <c r="R551" s="244">
        <f>Q551*H551</f>
        <v>0.029480000000000003</v>
      </c>
      <c r="S551" s="244">
        <v>0</v>
      </c>
      <c r="T551" s="245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46" t="s">
        <v>198</v>
      </c>
      <c r="AT551" s="246" t="s">
        <v>194</v>
      </c>
      <c r="AU551" s="246" t="s">
        <v>83</v>
      </c>
      <c r="AY551" s="18" t="s">
        <v>191</v>
      </c>
      <c r="BE551" s="247">
        <f>IF(N551="základní",J551,0)</f>
        <v>0</v>
      </c>
      <c r="BF551" s="247">
        <f>IF(N551="snížená",J551,0)</f>
        <v>0</v>
      </c>
      <c r="BG551" s="247">
        <f>IF(N551="zákl. přenesená",J551,0)</f>
        <v>0</v>
      </c>
      <c r="BH551" s="247">
        <f>IF(N551="sníž. přenesená",J551,0)</f>
        <v>0</v>
      </c>
      <c r="BI551" s="247">
        <f>IF(N551="nulová",J551,0)</f>
        <v>0</v>
      </c>
      <c r="BJ551" s="18" t="s">
        <v>81</v>
      </c>
      <c r="BK551" s="247">
        <f>ROUND(I551*H551,2)</f>
        <v>0</v>
      </c>
      <c r="BL551" s="18" t="s">
        <v>198</v>
      </c>
      <c r="BM551" s="246" t="s">
        <v>671</v>
      </c>
    </row>
    <row r="552" s="2" customFormat="1">
      <c r="A552" s="39"/>
      <c r="B552" s="40"/>
      <c r="C552" s="41"/>
      <c r="D552" s="248" t="s">
        <v>200</v>
      </c>
      <c r="E552" s="41"/>
      <c r="F552" s="249" t="s">
        <v>670</v>
      </c>
      <c r="G552" s="41"/>
      <c r="H552" s="41"/>
      <c r="I552" s="145"/>
      <c r="J552" s="41"/>
      <c r="K552" s="41"/>
      <c r="L552" s="45"/>
      <c r="M552" s="250"/>
      <c r="N552" s="251"/>
      <c r="O552" s="92"/>
      <c r="P552" s="92"/>
      <c r="Q552" s="92"/>
      <c r="R552" s="92"/>
      <c r="S552" s="92"/>
      <c r="T552" s="93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T552" s="18" t="s">
        <v>200</v>
      </c>
      <c r="AU552" s="18" t="s">
        <v>83</v>
      </c>
    </row>
    <row r="553" s="13" customFormat="1">
      <c r="A553" s="13"/>
      <c r="B553" s="252"/>
      <c r="C553" s="253"/>
      <c r="D553" s="248" t="s">
        <v>201</v>
      </c>
      <c r="E553" s="254" t="s">
        <v>1</v>
      </c>
      <c r="F553" s="255" t="s">
        <v>672</v>
      </c>
      <c r="G553" s="253"/>
      <c r="H553" s="254" t="s">
        <v>1</v>
      </c>
      <c r="I553" s="256"/>
      <c r="J553" s="253"/>
      <c r="K553" s="253"/>
      <c r="L553" s="257"/>
      <c r="M553" s="258"/>
      <c r="N553" s="259"/>
      <c r="O553" s="259"/>
      <c r="P553" s="259"/>
      <c r="Q553" s="259"/>
      <c r="R553" s="259"/>
      <c r="S553" s="259"/>
      <c r="T553" s="260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61" t="s">
        <v>201</v>
      </c>
      <c r="AU553" s="261" t="s">
        <v>83</v>
      </c>
      <c r="AV553" s="13" t="s">
        <v>81</v>
      </c>
      <c r="AW553" s="13" t="s">
        <v>30</v>
      </c>
      <c r="AX553" s="13" t="s">
        <v>73</v>
      </c>
      <c r="AY553" s="261" t="s">
        <v>191</v>
      </c>
    </row>
    <row r="554" s="14" customFormat="1">
      <c r="A554" s="14"/>
      <c r="B554" s="262"/>
      <c r="C554" s="263"/>
      <c r="D554" s="248" t="s">
        <v>201</v>
      </c>
      <c r="E554" s="264" t="s">
        <v>1</v>
      </c>
      <c r="F554" s="265" t="s">
        <v>660</v>
      </c>
      <c r="G554" s="263"/>
      <c r="H554" s="266">
        <v>134</v>
      </c>
      <c r="I554" s="267"/>
      <c r="J554" s="263"/>
      <c r="K554" s="263"/>
      <c r="L554" s="268"/>
      <c r="M554" s="269"/>
      <c r="N554" s="270"/>
      <c r="O554" s="270"/>
      <c r="P554" s="270"/>
      <c r="Q554" s="270"/>
      <c r="R554" s="270"/>
      <c r="S554" s="270"/>
      <c r="T554" s="271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72" t="s">
        <v>201</v>
      </c>
      <c r="AU554" s="272" t="s">
        <v>83</v>
      </c>
      <c r="AV554" s="14" t="s">
        <v>83</v>
      </c>
      <c r="AW554" s="14" t="s">
        <v>30</v>
      </c>
      <c r="AX554" s="14" t="s">
        <v>73</v>
      </c>
      <c r="AY554" s="272" t="s">
        <v>191</v>
      </c>
    </row>
    <row r="555" s="15" customFormat="1">
      <c r="A555" s="15"/>
      <c r="B555" s="273"/>
      <c r="C555" s="274"/>
      <c r="D555" s="248" t="s">
        <v>201</v>
      </c>
      <c r="E555" s="275" t="s">
        <v>1</v>
      </c>
      <c r="F555" s="276" t="s">
        <v>205</v>
      </c>
      <c r="G555" s="274"/>
      <c r="H555" s="277">
        <v>134</v>
      </c>
      <c r="I555" s="278"/>
      <c r="J555" s="274"/>
      <c r="K555" s="274"/>
      <c r="L555" s="279"/>
      <c r="M555" s="280"/>
      <c r="N555" s="281"/>
      <c r="O555" s="281"/>
      <c r="P555" s="281"/>
      <c r="Q555" s="281"/>
      <c r="R555" s="281"/>
      <c r="S555" s="281"/>
      <c r="T555" s="282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83" t="s">
        <v>201</v>
      </c>
      <c r="AU555" s="283" t="s">
        <v>83</v>
      </c>
      <c r="AV555" s="15" t="s">
        <v>198</v>
      </c>
      <c r="AW555" s="15" t="s">
        <v>30</v>
      </c>
      <c r="AX555" s="15" t="s">
        <v>81</v>
      </c>
      <c r="AY555" s="283" t="s">
        <v>191</v>
      </c>
    </row>
    <row r="556" s="2" customFormat="1" ht="21.75" customHeight="1">
      <c r="A556" s="39"/>
      <c r="B556" s="40"/>
      <c r="C556" s="236" t="s">
        <v>673</v>
      </c>
      <c r="D556" s="236" t="s">
        <v>194</v>
      </c>
      <c r="E556" s="237" t="s">
        <v>674</v>
      </c>
      <c r="F556" s="238" t="s">
        <v>675</v>
      </c>
      <c r="G556" s="239" t="s">
        <v>314</v>
      </c>
      <c r="H556" s="240">
        <v>13.199999999999999</v>
      </c>
      <c r="I556" s="241"/>
      <c r="J556" s="240">
        <f>ROUND(I556*H556,2)</f>
        <v>0</v>
      </c>
      <c r="K556" s="238" t="s">
        <v>275</v>
      </c>
      <c r="L556" s="45"/>
      <c r="M556" s="242" t="s">
        <v>1</v>
      </c>
      <c r="N556" s="243" t="s">
        <v>38</v>
      </c>
      <c r="O556" s="92"/>
      <c r="P556" s="244">
        <f>O556*H556</f>
        <v>0</v>
      </c>
      <c r="Q556" s="244">
        <v>0.00034000000000000002</v>
      </c>
      <c r="R556" s="244">
        <f>Q556*H556</f>
        <v>0.0044879999999999998</v>
      </c>
      <c r="S556" s="244">
        <v>0</v>
      </c>
      <c r="T556" s="245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46" t="s">
        <v>198</v>
      </c>
      <c r="AT556" s="246" t="s">
        <v>194</v>
      </c>
      <c r="AU556" s="246" t="s">
        <v>83</v>
      </c>
      <c r="AY556" s="18" t="s">
        <v>191</v>
      </c>
      <c r="BE556" s="247">
        <f>IF(N556="základní",J556,0)</f>
        <v>0</v>
      </c>
      <c r="BF556" s="247">
        <f>IF(N556="snížená",J556,0)</f>
        <v>0</v>
      </c>
      <c r="BG556" s="247">
        <f>IF(N556="zákl. přenesená",J556,0)</f>
        <v>0</v>
      </c>
      <c r="BH556" s="247">
        <f>IF(N556="sníž. přenesená",J556,0)</f>
        <v>0</v>
      </c>
      <c r="BI556" s="247">
        <f>IF(N556="nulová",J556,0)</f>
        <v>0</v>
      </c>
      <c r="BJ556" s="18" t="s">
        <v>81</v>
      </c>
      <c r="BK556" s="247">
        <f>ROUND(I556*H556,2)</f>
        <v>0</v>
      </c>
      <c r="BL556" s="18" t="s">
        <v>198</v>
      </c>
      <c r="BM556" s="246" t="s">
        <v>676</v>
      </c>
    </row>
    <row r="557" s="2" customFormat="1">
      <c r="A557" s="39"/>
      <c r="B557" s="40"/>
      <c r="C557" s="41"/>
      <c r="D557" s="248" t="s">
        <v>200</v>
      </c>
      <c r="E557" s="41"/>
      <c r="F557" s="249" t="s">
        <v>675</v>
      </c>
      <c r="G557" s="41"/>
      <c r="H557" s="41"/>
      <c r="I557" s="145"/>
      <c r="J557" s="41"/>
      <c r="K557" s="41"/>
      <c r="L557" s="45"/>
      <c r="M557" s="250"/>
      <c r="N557" s="251"/>
      <c r="O557" s="92"/>
      <c r="P557" s="92"/>
      <c r="Q557" s="92"/>
      <c r="R557" s="92"/>
      <c r="S557" s="92"/>
      <c r="T557" s="93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200</v>
      </c>
      <c r="AU557" s="18" t="s">
        <v>83</v>
      </c>
    </row>
    <row r="558" s="13" customFormat="1">
      <c r="A558" s="13"/>
      <c r="B558" s="252"/>
      <c r="C558" s="253"/>
      <c r="D558" s="248" t="s">
        <v>201</v>
      </c>
      <c r="E558" s="254" t="s">
        <v>1</v>
      </c>
      <c r="F558" s="255" t="s">
        <v>677</v>
      </c>
      <c r="G558" s="253"/>
      <c r="H558" s="254" t="s">
        <v>1</v>
      </c>
      <c r="I558" s="256"/>
      <c r="J558" s="253"/>
      <c r="K558" s="253"/>
      <c r="L558" s="257"/>
      <c r="M558" s="258"/>
      <c r="N558" s="259"/>
      <c r="O558" s="259"/>
      <c r="P558" s="259"/>
      <c r="Q558" s="259"/>
      <c r="R558" s="259"/>
      <c r="S558" s="259"/>
      <c r="T558" s="260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61" t="s">
        <v>201</v>
      </c>
      <c r="AU558" s="261" t="s">
        <v>83</v>
      </c>
      <c r="AV558" s="13" t="s">
        <v>81</v>
      </c>
      <c r="AW558" s="13" t="s">
        <v>30</v>
      </c>
      <c r="AX558" s="13" t="s">
        <v>73</v>
      </c>
      <c r="AY558" s="261" t="s">
        <v>191</v>
      </c>
    </row>
    <row r="559" s="13" customFormat="1">
      <c r="A559" s="13"/>
      <c r="B559" s="252"/>
      <c r="C559" s="253"/>
      <c r="D559" s="248" t="s">
        <v>201</v>
      </c>
      <c r="E559" s="254" t="s">
        <v>1</v>
      </c>
      <c r="F559" s="255" t="s">
        <v>678</v>
      </c>
      <c r="G559" s="253"/>
      <c r="H559" s="254" t="s">
        <v>1</v>
      </c>
      <c r="I559" s="256"/>
      <c r="J559" s="253"/>
      <c r="K559" s="253"/>
      <c r="L559" s="257"/>
      <c r="M559" s="258"/>
      <c r="N559" s="259"/>
      <c r="O559" s="259"/>
      <c r="P559" s="259"/>
      <c r="Q559" s="259"/>
      <c r="R559" s="259"/>
      <c r="S559" s="259"/>
      <c r="T559" s="260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61" t="s">
        <v>201</v>
      </c>
      <c r="AU559" s="261" t="s">
        <v>83</v>
      </c>
      <c r="AV559" s="13" t="s">
        <v>81</v>
      </c>
      <c r="AW559" s="13" t="s">
        <v>30</v>
      </c>
      <c r="AX559" s="13" t="s">
        <v>73</v>
      </c>
      <c r="AY559" s="261" t="s">
        <v>191</v>
      </c>
    </row>
    <row r="560" s="14" customFormat="1">
      <c r="A560" s="14"/>
      <c r="B560" s="262"/>
      <c r="C560" s="263"/>
      <c r="D560" s="248" t="s">
        <v>201</v>
      </c>
      <c r="E560" s="264" t="s">
        <v>1</v>
      </c>
      <c r="F560" s="265" t="s">
        <v>679</v>
      </c>
      <c r="G560" s="263"/>
      <c r="H560" s="266">
        <v>13.199999999999999</v>
      </c>
      <c r="I560" s="267"/>
      <c r="J560" s="263"/>
      <c r="K560" s="263"/>
      <c r="L560" s="268"/>
      <c r="M560" s="269"/>
      <c r="N560" s="270"/>
      <c r="O560" s="270"/>
      <c r="P560" s="270"/>
      <c r="Q560" s="270"/>
      <c r="R560" s="270"/>
      <c r="S560" s="270"/>
      <c r="T560" s="271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72" t="s">
        <v>201</v>
      </c>
      <c r="AU560" s="272" t="s">
        <v>83</v>
      </c>
      <c r="AV560" s="14" t="s">
        <v>83</v>
      </c>
      <c r="AW560" s="14" t="s">
        <v>30</v>
      </c>
      <c r="AX560" s="14" t="s">
        <v>73</v>
      </c>
      <c r="AY560" s="272" t="s">
        <v>191</v>
      </c>
    </row>
    <row r="561" s="15" customFormat="1">
      <c r="A561" s="15"/>
      <c r="B561" s="273"/>
      <c r="C561" s="274"/>
      <c r="D561" s="248" t="s">
        <v>201</v>
      </c>
      <c r="E561" s="275" t="s">
        <v>1</v>
      </c>
      <c r="F561" s="276" t="s">
        <v>205</v>
      </c>
      <c r="G561" s="274"/>
      <c r="H561" s="277">
        <v>13.199999999999999</v>
      </c>
      <c r="I561" s="278"/>
      <c r="J561" s="274"/>
      <c r="K561" s="274"/>
      <c r="L561" s="279"/>
      <c r="M561" s="280"/>
      <c r="N561" s="281"/>
      <c r="O561" s="281"/>
      <c r="P561" s="281"/>
      <c r="Q561" s="281"/>
      <c r="R561" s="281"/>
      <c r="S561" s="281"/>
      <c r="T561" s="282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T561" s="283" t="s">
        <v>201</v>
      </c>
      <c r="AU561" s="283" t="s">
        <v>83</v>
      </c>
      <c r="AV561" s="15" t="s">
        <v>198</v>
      </c>
      <c r="AW561" s="15" t="s">
        <v>30</v>
      </c>
      <c r="AX561" s="15" t="s">
        <v>81</v>
      </c>
      <c r="AY561" s="283" t="s">
        <v>191</v>
      </c>
    </row>
    <row r="562" s="2" customFormat="1" ht="21.75" customHeight="1">
      <c r="A562" s="39"/>
      <c r="B562" s="40"/>
      <c r="C562" s="236" t="s">
        <v>680</v>
      </c>
      <c r="D562" s="236" t="s">
        <v>194</v>
      </c>
      <c r="E562" s="237" t="s">
        <v>681</v>
      </c>
      <c r="F562" s="238" t="s">
        <v>682</v>
      </c>
      <c r="G562" s="239" t="s">
        <v>314</v>
      </c>
      <c r="H562" s="240">
        <v>2818.6199999999999</v>
      </c>
      <c r="I562" s="241"/>
      <c r="J562" s="240">
        <f>ROUND(I562*H562,2)</f>
        <v>0</v>
      </c>
      <c r="K562" s="238" t="s">
        <v>275</v>
      </c>
      <c r="L562" s="45"/>
      <c r="M562" s="242" t="s">
        <v>1</v>
      </c>
      <c r="N562" s="243" t="s">
        <v>38</v>
      </c>
      <c r="O562" s="92"/>
      <c r="P562" s="244">
        <f>O562*H562</f>
        <v>0</v>
      </c>
      <c r="Q562" s="244">
        <v>3.0000000000000001E-05</v>
      </c>
      <c r="R562" s="244">
        <f>Q562*H562</f>
        <v>0.084558599999999998</v>
      </c>
      <c r="S562" s="244">
        <v>0</v>
      </c>
      <c r="T562" s="245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46" t="s">
        <v>198</v>
      </c>
      <c r="AT562" s="246" t="s">
        <v>194</v>
      </c>
      <c r="AU562" s="246" t="s">
        <v>83</v>
      </c>
      <c r="AY562" s="18" t="s">
        <v>191</v>
      </c>
      <c r="BE562" s="247">
        <f>IF(N562="základní",J562,0)</f>
        <v>0</v>
      </c>
      <c r="BF562" s="247">
        <f>IF(N562="snížená",J562,0)</f>
        <v>0</v>
      </c>
      <c r="BG562" s="247">
        <f>IF(N562="zákl. přenesená",J562,0)</f>
        <v>0</v>
      </c>
      <c r="BH562" s="247">
        <f>IF(N562="sníž. přenesená",J562,0)</f>
        <v>0</v>
      </c>
      <c r="BI562" s="247">
        <f>IF(N562="nulová",J562,0)</f>
        <v>0</v>
      </c>
      <c r="BJ562" s="18" t="s">
        <v>81</v>
      </c>
      <c r="BK562" s="247">
        <f>ROUND(I562*H562,2)</f>
        <v>0</v>
      </c>
      <c r="BL562" s="18" t="s">
        <v>198</v>
      </c>
      <c r="BM562" s="246" t="s">
        <v>683</v>
      </c>
    </row>
    <row r="563" s="2" customFormat="1">
      <c r="A563" s="39"/>
      <c r="B563" s="40"/>
      <c r="C563" s="41"/>
      <c r="D563" s="248" t="s">
        <v>200</v>
      </c>
      <c r="E563" s="41"/>
      <c r="F563" s="249" t="s">
        <v>682</v>
      </c>
      <c r="G563" s="41"/>
      <c r="H563" s="41"/>
      <c r="I563" s="145"/>
      <c r="J563" s="41"/>
      <c r="K563" s="41"/>
      <c r="L563" s="45"/>
      <c r="M563" s="250"/>
      <c r="N563" s="251"/>
      <c r="O563" s="92"/>
      <c r="P563" s="92"/>
      <c r="Q563" s="92"/>
      <c r="R563" s="92"/>
      <c r="S563" s="92"/>
      <c r="T563" s="93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200</v>
      </c>
      <c r="AU563" s="18" t="s">
        <v>83</v>
      </c>
    </row>
    <row r="564" s="13" customFormat="1">
      <c r="A564" s="13"/>
      <c r="B564" s="252"/>
      <c r="C564" s="253"/>
      <c r="D564" s="248" t="s">
        <v>201</v>
      </c>
      <c r="E564" s="254" t="s">
        <v>1</v>
      </c>
      <c r="F564" s="255" t="s">
        <v>684</v>
      </c>
      <c r="G564" s="253"/>
      <c r="H564" s="254" t="s">
        <v>1</v>
      </c>
      <c r="I564" s="256"/>
      <c r="J564" s="253"/>
      <c r="K564" s="253"/>
      <c r="L564" s="257"/>
      <c r="M564" s="258"/>
      <c r="N564" s="259"/>
      <c r="O564" s="259"/>
      <c r="P564" s="259"/>
      <c r="Q564" s="259"/>
      <c r="R564" s="259"/>
      <c r="S564" s="259"/>
      <c r="T564" s="260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61" t="s">
        <v>201</v>
      </c>
      <c r="AU564" s="261" t="s">
        <v>83</v>
      </c>
      <c r="AV564" s="13" t="s">
        <v>81</v>
      </c>
      <c r="AW564" s="13" t="s">
        <v>30</v>
      </c>
      <c r="AX564" s="13" t="s">
        <v>73</v>
      </c>
      <c r="AY564" s="261" t="s">
        <v>191</v>
      </c>
    </row>
    <row r="565" s="14" customFormat="1">
      <c r="A565" s="14"/>
      <c r="B565" s="262"/>
      <c r="C565" s="263"/>
      <c r="D565" s="248" t="s">
        <v>201</v>
      </c>
      <c r="E565" s="264" t="s">
        <v>1</v>
      </c>
      <c r="F565" s="265" t="s">
        <v>539</v>
      </c>
      <c r="G565" s="263"/>
      <c r="H565" s="266">
        <v>2744</v>
      </c>
      <c r="I565" s="267"/>
      <c r="J565" s="263"/>
      <c r="K565" s="263"/>
      <c r="L565" s="268"/>
      <c r="M565" s="269"/>
      <c r="N565" s="270"/>
      <c r="O565" s="270"/>
      <c r="P565" s="270"/>
      <c r="Q565" s="270"/>
      <c r="R565" s="270"/>
      <c r="S565" s="270"/>
      <c r="T565" s="271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72" t="s">
        <v>201</v>
      </c>
      <c r="AU565" s="272" t="s">
        <v>83</v>
      </c>
      <c r="AV565" s="14" t="s">
        <v>83</v>
      </c>
      <c r="AW565" s="14" t="s">
        <v>30</v>
      </c>
      <c r="AX565" s="14" t="s">
        <v>73</v>
      </c>
      <c r="AY565" s="272" t="s">
        <v>191</v>
      </c>
    </row>
    <row r="566" s="13" customFormat="1">
      <c r="A566" s="13"/>
      <c r="B566" s="252"/>
      <c r="C566" s="253"/>
      <c r="D566" s="248" t="s">
        <v>201</v>
      </c>
      <c r="E566" s="254" t="s">
        <v>1</v>
      </c>
      <c r="F566" s="255" t="s">
        <v>685</v>
      </c>
      <c r="G566" s="253"/>
      <c r="H566" s="254" t="s">
        <v>1</v>
      </c>
      <c r="I566" s="256"/>
      <c r="J566" s="253"/>
      <c r="K566" s="253"/>
      <c r="L566" s="257"/>
      <c r="M566" s="258"/>
      <c r="N566" s="259"/>
      <c r="O566" s="259"/>
      <c r="P566" s="259"/>
      <c r="Q566" s="259"/>
      <c r="R566" s="259"/>
      <c r="S566" s="259"/>
      <c r="T566" s="26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1" t="s">
        <v>201</v>
      </c>
      <c r="AU566" s="261" t="s">
        <v>83</v>
      </c>
      <c r="AV566" s="13" t="s">
        <v>81</v>
      </c>
      <c r="AW566" s="13" t="s">
        <v>30</v>
      </c>
      <c r="AX566" s="13" t="s">
        <v>73</v>
      </c>
      <c r="AY566" s="261" t="s">
        <v>191</v>
      </c>
    </row>
    <row r="567" s="14" customFormat="1">
      <c r="A567" s="14"/>
      <c r="B567" s="262"/>
      <c r="C567" s="263"/>
      <c r="D567" s="248" t="s">
        <v>201</v>
      </c>
      <c r="E567" s="264" t="s">
        <v>1</v>
      </c>
      <c r="F567" s="265" t="s">
        <v>657</v>
      </c>
      <c r="G567" s="263"/>
      <c r="H567" s="266">
        <v>74.620000000000005</v>
      </c>
      <c r="I567" s="267"/>
      <c r="J567" s="263"/>
      <c r="K567" s="263"/>
      <c r="L567" s="268"/>
      <c r="M567" s="269"/>
      <c r="N567" s="270"/>
      <c r="O567" s="270"/>
      <c r="P567" s="270"/>
      <c r="Q567" s="270"/>
      <c r="R567" s="270"/>
      <c r="S567" s="270"/>
      <c r="T567" s="271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72" t="s">
        <v>201</v>
      </c>
      <c r="AU567" s="272" t="s">
        <v>83</v>
      </c>
      <c r="AV567" s="14" t="s">
        <v>83</v>
      </c>
      <c r="AW567" s="14" t="s">
        <v>30</v>
      </c>
      <c r="AX567" s="14" t="s">
        <v>73</v>
      </c>
      <c r="AY567" s="272" t="s">
        <v>191</v>
      </c>
    </row>
    <row r="568" s="15" customFormat="1">
      <c r="A568" s="15"/>
      <c r="B568" s="273"/>
      <c r="C568" s="274"/>
      <c r="D568" s="248" t="s">
        <v>201</v>
      </c>
      <c r="E568" s="275" t="s">
        <v>1</v>
      </c>
      <c r="F568" s="276" t="s">
        <v>205</v>
      </c>
      <c r="G568" s="274"/>
      <c r="H568" s="277">
        <v>2818.6199999999999</v>
      </c>
      <c r="I568" s="278"/>
      <c r="J568" s="274"/>
      <c r="K568" s="274"/>
      <c r="L568" s="279"/>
      <c r="M568" s="280"/>
      <c r="N568" s="281"/>
      <c r="O568" s="281"/>
      <c r="P568" s="281"/>
      <c r="Q568" s="281"/>
      <c r="R568" s="281"/>
      <c r="S568" s="281"/>
      <c r="T568" s="282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83" t="s">
        <v>201</v>
      </c>
      <c r="AU568" s="283" t="s">
        <v>83</v>
      </c>
      <c r="AV568" s="15" t="s">
        <v>198</v>
      </c>
      <c r="AW568" s="15" t="s">
        <v>30</v>
      </c>
      <c r="AX568" s="15" t="s">
        <v>81</v>
      </c>
      <c r="AY568" s="283" t="s">
        <v>191</v>
      </c>
    </row>
    <row r="569" s="2" customFormat="1" ht="21.75" customHeight="1">
      <c r="A569" s="39"/>
      <c r="B569" s="40"/>
      <c r="C569" s="236" t="s">
        <v>686</v>
      </c>
      <c r="D569" s="236" t="s">
        <v>194</v>
      </c>
      <c r="E569" s="237" t="s">
        <v>687</v>
      </c>
      <c r="F569" s="238" t="s">
        <v>688</v>
      </c>
      <c r="G569" s="239" t="s">
        <v>349</v>
      </c>
      <c r="H569" s="240">
        <v>6.8600000000000003</v>
      </c>
      <c r="I569" s="241"/>
      <c r="J569" s="240">
        <f>ROUND(I569*H569,2)</f>
        <v>0</v>
      </c>
      <c r="K569" s="238" t="s">
        <v>275</v>
      </c>
      <c r="L569" s="45"/>
      <c r="M569" s="242" t="s">
        <v>1</v>
      </c>
      <c r="N569" s="243" t="s">
        <v>38</v>
      </c>
      <c r="O569" s="92"/>
      <c r="P569" s="244">
        <f>O569*H569</f>
        <v>0</v>
      </c>
      <c r="Q569" s="244">
        <v>0</v>
      </c>
      <c r="R569" s="244">
        <f>Q569*H569</f>
        <v>0</v>
      </c>
      <c r="S569" s="244">
        <v>0</v>
      </c>
      <c r="T569" s="245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46" t="s">
        <v>198</v>
      </c>
      <c r="AT569" s="246" t="s">
        <v>194</v>
      </c>
      <c r="AU569" s="246" t="s">
        <v>83</v>
      </c>
      <c r="AY569" s="18" t="s">
        <v>191</v>
      </c>
      <c r="BE569" s="247">
        <f>IF(N569="základní",J569,0)</f>
        <v>0</v>
      </c>
      <c r="BF569" s="247">
        <f>IF(N569="snížená",J569,0)</f>
        <v>0</v>
      </c>
      <c r="BG569" s="247">
        <f>IF(N569="zákl. přenesená",J569,0)</f>
        <v>0</v>
      </c>
      <c r="BH569" s="247">
        <f>IF(N569="sníž. přenesená",J569,0)</f>
        <v>0</v>
      </c>
      <c r="BI569" s="247">
        <f>IF(N569="nulová",J569,0)</f>
        <v>0</v>
      </c>
      <c r="BJ569" s="18" t="s">
        <v>81</v>
      </c>
      <c r="BK569" s="247">
        <f>ROUND(I569*H569,2)</f>
        <v>0</v>
      </c>
      <c r="BL569" s="18" t="s">
        <v>198</v>
      </c>
      <c r="BM569" s="246" t="s">
        <v>689</v>
      </c>
    </row>
    <row r="570" s="2" customFormat="1">
      <c r="A570" s="39"/>
      <c r="B570" s="40"/>
      <c r="C570" s="41"/>
      <c r="D570" s="248" t="s">
        <v>200</v>
      </c>
      <c r="E570" s="41"/>
      <c r="F570" s="249" t="s">
        <v>688</v>
      </c>
      <c r="G570" s="41"/>
      <c r="H570" s="41"/>
      <c r="I570" s="145"/>
      <c r="J570" s="41"/>
      <c r="K570" s="41"/>
      <c r="L570" s="45"/>
      <c r="M570" s="250"/>
      <c r="N570" s="251"/>
      <c r="O570" s="92"/>
      <c r="P570" s="92"/>
      <c r="Q570" s="92"/>
      <c r="R570" s="92"/>
      <c r="S570" s="92"/>
      <c r="T570" s="93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200</v>
      </c>
      <c r="AU570" s="18" t="s">
        <v>83</v>
      </c>
    </row>
    <row r="571" s="13" customFormat="1">
      <c r="A571" s="13"/>
      <c r="B571" s="252"/>
      <c r="C571" s="253"/>
      <c r="D571" s="248" t="s">
        <v>201</v>
      </c>
      <c r="E571" s="254" t="s">
        <v>1</v>
      </c>
      <c r="F571" s="255" t="s">
        <v>690</v>
      </c>
      <c r="G571" s="253"/>
      <c r="H571" s="254" t="s">
        <v>1</v>
      </c>
      <c r="I571" s="256"/>
      <c r="J571" s="253"/>
      <c r="K571" s="253"/>
      <c r="L571" s="257"/>
      <c r="M571" s="258"/>
      <c r="N571" s="259"/>
      <c r="O571" s="259"/>
      <c r="P571" s="259"/>
      <c r="Q571" s="259"/>
      <c r="R571" s="259"/>
      <c r="S571" s="259"/>
      <c r="T571" s="260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61" t="s">
        <v>201</v>
      </c>
      <c r="AU571" s="261" t="s">
        <v>83</v>
      </c>
      <c r="AV571" s="13" t="s">
        <v>81</v>
      </c>
      <c r="AW571" s="13" t="s">
        <v>30</v>
      </c>
      <c r="AX571" s="13" t="s">
        <v>73</v>
      </c>
      <c r="AY571" s="261" t="s">
        <v>191</v>
      </c>
    </row>
    <row r="572" s="13" customFormat="1">
      <c r="A572" s="13"/>
      <c r="B572" s="252"/>
      <c r="C572" s="253"/>
      <c r="D572" s="248" t="s">
        <v>201</v>
      </c>
      <c r="E572" s="254" t="s">
        <v>1</v>
      </c>
      <c r="F572" s="255" t="s">
        <v>691</v>
      </c>
      <c r="G572" s="253"/>
      <c r="H572" s="254" t="s">
        <v>1</v>
      </c>
      <c r="I572" s="256"/>
      <c r="J572" s="253"/>
      <c r="K572" s="253"/>
      <c r="L572" s="257"/>
      <c r="M572" s="258"/>
      <c r="N572" s="259"/>
      <c r="O572" s="259"/>
      <c r="P572" s="259"/>
      <c r="Q572" s="259"/>
      <c r="R572" s="259"/>
      <c r="S572" s="259"/>
      <c r="T572" s="260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61" t="s">
        <v>201</v>
      </c>
      <c r="AU572" s="261" t="s">
        <v>83</v>
      </c>
      <c r="AV572" s="13" t="s">
        <v>81</v>
      </c>
      <c r="AW572" s="13" t="s">
        <v>30</v>
      </c>
      <c r="AX572" s="13" t="s">
        <v>73</v>
      </c>
      <c r="AY572" s="261" t="s">
        <v>191</v>
      </c>
    </row>
    <row r="573" s="14" customFormat="1">
      <c r="A573" s="14"/>
      <c r="B573" s="262"/>
      <c r="C573" s="263"/>
      <c r="D573" s="248" t="s">
        <v>201</v>
      </c>
      <c r="E573" s="264" t="s">
        <v>1</v>
      </c>
      <c r="F573" s="265" t="s">
        <v>692</v>
      </c>
      <c r="G573" s="263"/>
      <c r="H573" s="266">
        <v>6.8600000000000003</v>
      </c>
      <c r="I573" s="267"/>
      <c r="J573" s="263"/>
      <c r="K573" s="263"/>
      <c r="L573" s="268"/>
      <c r="M573" s="269"/>
      <c r="N573" s="270"/>
      <c r="O573" s="270"/>
      <c r="P573" s="270"/>
      <c r="Q573" s="270"/>
      <c r="R573" s="270"/>
      <c r="S573" s="270"/>
      <c r="T573" s="271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72" t="s">
        <v>201</v>
      </c>
      <c r="AU573" s="272" t="s">
        <v>83</v>
      </c>
      <c r="AV573" s="14" t="s">
        <v>83</v>
      </c>
      <c r="AW573" s="14" t="s">
        <v>30</v>
      </c>
      <c r="AX573" s="14" t="s">
        <v>73</v>
      </c>
      <c r="AY573" s="272" t="s">
        <v>191</v>
      </c>
    </row>
    <row r="574" s="15" customFormat="1">
      <c r="A574" s="15"/>
      <c r="B574" s="273"/>
      <c r="C574" s="274"/>
      <c r="D574" s="248" t="s">
        <v>201</v>
      </c>
      <c r="E574" s="275" t="s">
        <v>1</v>
      </c>
      <c r="F574" s="276" t="s">
        <v>205</v>
      </c>
      <c r="G574" s="274"/>
      <c r="H574" s="277">
        <v>6.8600000000000003</v>
      </c>
      <c r="I574" s="278"/>
      <c r="J574" s="274"/>
      <c r="K574" s="274"/>
      <c r="L574" s="279"/>
      <c r="M574" s="280"/>
      <c r="N574" s="281"/>
      <c r="O574" s="281"/>
      <c r="P574" s="281"/>
      <c r="Q574" s="281"/>
      <c r="R574" s="281"/>
      <c r="S574" s="281"/>
      <c r="T574" s="282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83" t="s">
        <v>201</v>
      </c>
      <c r="AU574" s="283" t="s">
        <v>83</v>
      </c>
      <c r="AV574" s="15" t="s">
        <v>198</v>
      </c>
      <c r="AW574" s="15" t="s">
        <v>30</v>
      </c>
      <c r="AX574" s="15" t="s">
        <v>81</v>
      </c>
      <c r="AY574" s="283" t="s">
        <v>191</v>
      </c>
    </row>
    <row r="575" s="2" customFormat="1" ht="21.75" customHeight="1">
      <c r="A575" s="39"/>
      <c r="B575" s="40"/>
      <c r="C575" s="236" t="s">
        <v>693</v>
      </c>
      <c r="D575" s="236" t="s">
        <v>194</v>
      </c>
      <c r="E575" s="237" t="s">
        <v>694</v>
      </c>
      <c r="F575" s="238" t="s">
        <v>695</v>
      </c>
      <c r="G575" s="239" t="s">
        <v>349</v>
      </c>
      <c r="H575" s="240">
        <v>15.73</v>
      </c>
      <c r="I575" s="241"/>
      <c r="J575" s="240">
        <f>ROUND(I575*H575,2)</f>
        <v>0</v>
      </c>
      <c r="K575" s="238" t="s">
        <v>1</v>
      </c>
      <c r="L575" s="45"/>
      <c r="M575" s="242" t="s">
        <v>1</v>
      </c>
      <c r="N575" s="243" t="s">
        <v>38</v>
      </c>
      <c r="O575" s="92"/>
      <c r="P575" s="244">
        <f>O575*H575</f>
        <v>0</v>
      </c>
      <c r="Q575" s="244">
        <v>0</v>
      </c>
      <c r="R575" s="244">
        <f>Q575*H575</f>
        <v>0</v>
      </c>
      <c r="S575" s="244">
        <v>0</v>
      </c>
      <c r="T575" s="245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46" t="s">
        <v>198</v>
      </c>
      <c r="AT575" s="246" t="s">
        <v>194</v>
      </c>
      <c r="AU575" s="246" t="s">
        <v>83</v>
      </c>
      <c r="AY575" s="18" t="s">
        <v>191</v>
      </c>
      <c r="BE575" s="247">
        <f>IF(N575="základní",J575,0)</f>
        <v>0</v>
      </c>
      <c r="BF575" s="247">
        <f>IF(N575="snížená",J575,0)</f>
        <v>0</v>
      </c>
      <c r="BG575" s="247">
        <f>IF(N575="zákl. přenesená",J575,0)</f>
        <v>0</v>
      </c>
      <c r="BH575" s="247">
        <f>IF(N575="sníž. přenesená",J575,0)</f>
        <v>0</v>
      </c>
      <c r="BI575" s="247">
        <f>IF(N575="nulová",J575,0)</f>
        <v>0</v>
      </c>
      <c r="BJ575" s="18" t="s">
        <v>81</v>
      </c>
      <c r="BK575" s="247">
        <f>ROUND(I575*H575,2)</f>
        <v>0</v>
      </c>
      <c r="BL575" s="18" t="s">
        <v>198</v>
      </c>
      <c r="BM575" s="246" t="s">
        <v>696</v>
      </c>
    </row>
    <row r="576" s="2" customFormat="1">
      <c r="A576" s="39"/>
      <c r="B576" s="40"/>
      <c r="C576" s="41"/>
      <c r="D576" s="248" t="s">
        <v>200</v>
      </c>
      <c r="E576" s="41"/>
      <c r="F576" s="249" t="s">
        <v>695</v>
      </c>
      <c r="G576" s="41"/>
      <c r="H576" s="41"/>
      <c r="I576" s="145"/>
      <c r="J576" s="41"/>
      <c r="K576" s="41"/>
      <c r="L576" s="45"/>
      <c r="M576" s="250"/>
      <c r="N576" s="251"/>
      <c r="O576" s="92"/>
      <c r="P576" s="92"/>
      <c r="Q576" s="92"/>
      <c r="R576" s="92"/>
      <c r="S576" s="92"/>
      <c r="T576" s="93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200</v>
      </c>
      <c r="AU576" s="18" t="s">
        <v>83</v>
      </c>
    </row>
    <row r="577" s="13" customFormat="1">
      <c r="A577" s="13"/>
      <c r="B577" s="252"/>
      <c r="C577" s="253"/>
      <c r="D577" s="248" t="s">
        <v>201</v>
      </c>
      <c r="E577" s="254" t="s">
        <v>1</v>
      </c>
      <c r="F577" s="255" t="s">
        <v>697</v>
      </c>
      <c r="G577" s="253"/>
      <c r="H577" s="254" t="s">
        <v>1</v>
      </c>
      <c r="I577" s="256"/>
      <c r="J577" s="253"/>
      <c r="K577" s="253"/>
      <c r="L577" s="257"/>
      <c r="M577" s="258"/>
      <c r="N577" s="259"/>
      <c r="O577" s="259"/>
      <c r="P577" s="259"/>
      <c r="Q577" s="259"/>
      <c r="R577" s="259"/>
      <c r="S577" s="259"/>
      <c r="T577" s="260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61" t="s">
        <v>201</v>
      </c>
      <c r="AU577" s="261" t="s">
        <v>83</v>
      </c>
      <c r="AV577" s="13" t="s">
        <v>81</v>
      </c>
      <c r="AW577" s="13" t="s">
        <v>30</v>
      </c>
      <c r="AX577" s="13" t="s">
        <v>73</v>
      </c>
      <c r="AY577" s="261" t="s">
        <v>191</v>
      </c>
    </row>
    <row r="578" s="13" customFormat="1">
      <c r="A578" s="13"/>
      <c r="B578" s="252"/>
      <c r="C578" s="253"/>
      <c r="D578" s="248" t="s">
        <v>201</v>
      </c>
      <c r="E578" s="254" t="s">
        <v>1</v>
      </c>
      <c r="F578" s="255" t="s">
        <v>698</v>
      </c>
      <c r="G578" s="253"/>
      <c r="H578" s="254" t="s">
        <v>1</v>
      </c>
      <c r="I578" s="256"/>
      <c r="J578" s="253"/>
      <c r="K578" s="253"/>
      <c r="L578" s="257"/>
      <c r="M578" s="258"/>
      <c r="N578" s="259"/>
      <c r="O578" s="259"/>
      <c r="P578" s="259"/>
      <c r="Q578" s="259"/>
      <c r="R578" s="259"/>
      <c r="S578" s="259"/>
      <c r="T578" s="260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61" t="s">
        <v>201</v>
      </c>
      <c r="AU578" s="261" t="s">
        <v>83</v>
      </c>
      <c r="AV578" s="13" t="s">
        <v>81</v>
      </c>
      <c r="AW578" s="13" t="s">
        <v>30</v>
      </c>
      <c r="AX578" s="13" t="s">
        <v>73</v>
      </c>
      <c r="AY578" s="261" t="s">
        <v>191</v>
      </c>
    </row>
    <row r="579" s="14" customFormat="1">
      <c r="A579" s="14"/>
      <c r="B579" s="262"/>
      <c r="C579" s="263"/>
      <c r="D579" s="248" t="s">
        <v>201</v>
      </c>
      <c r="E579" s="264" t="s">
        <v>1</v>
      </c>
      <c r="F579" s="265" t="s">
        <v>699</v>
      </c>
      <c r="G579" s="263"/>
      <c r="H579" s="266">
        <v>15.73</v>
      </c>
      <c r="I579" s="267"/>
      <c r="J579" s="263"/>
      <c r="K579" s="263"/>
      <c r="L579" s="268"/>
      <c r="M579" s="269"/>
      <c r="N579" s="270"/>
      <c r="O579" s="270"/>
      <c r="P579" s="270"/>
      <c r="Q579" s="270"/>
      <c r="R579" s="270"/>
      <c r="S579" s="270"/>
      <c r="T579" s="271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72" t="s">
        <v>201</v>
      </c>
      <c r="AU579" s="272" t="s">
        <v>83</v>
      </c>
      <c r="AV579" s="14" t="s">
        <v>83</v>
      </c>
      <c r="AW579" s="14" t="s">
        <v>30</v>
      </c>
      <c r="AX579" s="14" t="s">
        <v>73</v>
      </c>
      <c r="AY579" s="272" t="s">
        <v>191</v>
      </c>
    </row>
    <row r="580" s="15" customFormat="1">
      <c r="A580" s="15"/>
      <c r="B580" s="273"/>
      <c r="C580" s="274"/>
      <c r="D580" s="248" t="s">
        <v>201</v>
      </c>
      <c r="E580" s="275" t="s">
        <v>1</v>
      </c>
      <c r="F580" s="276" t="s">
        <v>205</v>
      </c>
      <c r="G580" s="274"/>
      <c r="H580" s="277">
        <v>15.73</v>
      </c>
      <c r="I580" s="278"/>
      <c r="J580" s="274"/>
      <c r="K580" s="274"/>
      <c r="L580" s="279"/>
      <c r="M580" s="280"/>
      <c r="N580" s="281"/>
      <c r="O580" s="281"/>
      <c r="P580" s="281"/>
      <c r="Q580" s="281"/>
      <c r="R580" s="281"/>
      <c r="S580" s="281"/>
      <c r="T580" s="282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83" t="s">
        <v>201</v>
      </c>
      <c r="AU580" s="283" t="s">
        <v>83</v>
      </c>
      <c r="AV580" s="15" t="s">
        <v>198</v>
      </c>
      <c r="AW580" s="15" t="s">
        <v>30</v>
      </c>
      <c r="AX580" s="15" t="s">
        <v>81</v>
      </c>
      <c r="AY580" s="283" t="s">
        <v>191</v>
      </c>
    </row>
    <row r="581" s="2" customFormat="1" ht="21.75" customHeight="1">
      <c r="A581" s="39"/>
      <c r="B581" s="40"/>
      <c r="C581" s="236" t="s">
        <v>700</v>
      </c>
      <c r="D581" s="236" t="s">
        <v>194</v>
      </c>
      <c r="E581" s="237" t="s">
        <v>701</v>
      </c>
      <c r="F581" s="238" t="s">
        <v>702</v>
      </c>
      <c r="G581" s="239" t="s">
        <v>349</v>
      </c>
      <c r="H581" s="240">
        <v>17.710000000000001</v>
      </c>
      <c r="I581" s="241"/>
      <c r="J581" s="240">
        <f>ROUND(I581*H581,2)</f>
        <v>0</v>
      </c>
      <c r="K581" s="238" t="s">
        <v>1</v>
      </c>
      <c r="L581" s="45"/>
      <c r="M581" s="242" t="s">
        <v>1</v>
      </c>
      <c r="N581" s="243" t="s">
        <v>38</v>
      </c>
      <c r="O581" s="92"/>
      <c r="P581" s="244">
        <f>O581*H581</f>
        <v>0</v>
      </c>
      <c r="Q581" s="244">
        <v>0</v>
      </c>
      <c r="R581" s="244">
        <f>Q581*H581</f>
        <v>0</v>
      </c>
      <c r="S581" s="244">
        <v>0</v>
      </c>
      <c r="T581" s="245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46" t="s">
        <v>198</v>
      </c>
      <c r="AT581" s="246" t="s">
        <v>194</v>
      </c>
      <c r="AU581" s="246" t="s">
        <v>83</v>
      </c>
      <c r="AY581" s="18" t="s">
        <v>191</v>
      </c>
      <c r="BE581" s="247">
        <f>IF(N581="základní",J581,0)</f>
        <v>0</v>
      </c>
      <c r="BF581" s="247">
        <f>IF(N581="snížená",J581,0)</f>
        <v>0</v>
      </c>
      <c r="BG581" s="247">
        <f>IF(N581="zákl. přenesená",J581,0)</f>
        <v>0</v>
      </c>
      <c r="BH581" s="247">
        <f>IF(N581="sníž. přenesená",J581,0)</f>
        <v>0</v>
      </c>
      <c r="BI581" s="247">
        <f>IF(N581="nulová",J581,0)</f>
        <v>0</v>
      </c>
      <c r="BJ581" s="18" t="s">
        <v>81</v>
      </c>
      <c r="BK581" s="247">
        <f>ROUND(I581*H581,2)</f>
        <v>0</v>
      </c>
      <c r="BL581" s="18" t="s">
        <v>198</v>
      </c>
      <c r="BM581" s="246" t="s">
        <v>703</v>
      </c>
    </row>
    <row r="582" s="2" customFormat="1">
      <c r="A582" s="39"/>
      <c r="B582" s="40"/>
      <c r="C582" s="41"/>
      <c r="D582" s="248" t="s">
        <v>200</v>
      </c>
      <c r="E582" s="41"/>
      <c r="F582" s="249" t="s">
        <v>702</v>
      </c>
      <c r="G582" s="41"/>
      <c r="H582" s="41"/>
      <c r="I582" s="145"/>
      <c r="J582" s="41"/>
      <c r="K582" s="41"/>
      <c r="L582" s="45"/>
      <c r="M582" s="250"/>
      <c r="N582" s="251"/>
      <c r="O582" s="92"/>
      <c r="P582" s="92"/>
      <c r="Q582" s="92"/>
      <c r="R582" s="92"/>
      <c r="S582" s="92"/>
      <c r="T582" s="93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200</v>
      </c>
      <c r="AU582" s="18" t="s">
        <v>83</v>
      </c>
    </row>
    <row r="583" s="13" customFormat="1">
      <c r="A583" s="13"/>
      <c r="B583" s="252"/>
      <c r="C583" s="253"/>
      <c r="D583" s="248" t="s">
        <v>201</v>
      </c>
      <c r="E583" s="254" t="s">
        <v>1</v>
      </c>
      <c r="F583" s="255" t="s">
        <v>704</v>
      </c>
      <c r="G583" s="253"/>
      <c r="H583" s="254" t="s">
        <v>1</v>
      </c>
      <c r="I583" s="256"/>
      <c r="J583" s="253"/>
      <c r="K583" s="253"/>
      <c r="L583" s="257"/>
      <c r="M583" s="258"/>
      <c r="N583" s="259"/>
      <c r="O583" s="259"/>
      <c r="P583" s="259"/>
      <c r="Q583" s="259"/>
      <c r="R583" s="259"/>
      <c r="S583" s="259"/>
      <c r="T583" s="260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1" t="s">
        <v>201</v>
      </c>
      <c r="AU583" s="261" t="s">
        <v>83</v>
      </c>
      <c r="AV583" s="13" t="s">
        <v>81</v>
      </c>
      <c r="AW583" s="13" t="s">
        <v>30</v>
      </c>
      <c r="AX583" s="13" t="s">
        <v>73</v>
      </c>
      <c r="AY583" s="261" t="s">
        <v>191</v>
      </c>
    </row>
    <row r="584" s="13" customFormat="1">
      <c r="A584" s="13"/>
      <c r="B584" s="252"/>
      <c r="C584" s="253"/>
      <c r="D584" s="248" t="s">
        <v>201</v>
      </c>
      <c r="E584" s="254" t="s">
        <v>1</v>
      </c>
      <c r="F584" s="255" t="s">
        <v>705</v>
      </c>
      <c r="G584" s="253"/>
      <c r="H584" s="254" t="s">
        <v>1</v>
      </c>
      <c r="I584" s="256"/>
      <c r="J584" s="253"/>
      <c r="K584" s="253"/>
      <c r="L584" s="257"/>
      <c r="M584" s="258"/>
      <c r="N584" s="259"/>
      <c r="O584" s="259"/>
      <c r="P584" s="259"/>
      <c r="Q584" s="259"/>
      <c r="R584" s="259"/>
      <c r="S584" s="259"/>
      <c r="T584" s="260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61" t="s">
        <v>201</v>
      </c>
      <c r="AU584" s="261" t="s">
        <v>83</v>
      </c>
      <c r="AV584" s="13" t="s">
        <v>81</v>
      </c>
      <c r="AW584" s="13" t="s">
        <v>30</v>
      </c>
      <c r="AX584" s="13" t="s">
        <v>73</v>
      </c>
      <c r="AY584" s="261" t="s">
        <v>191</v>
      </c>
    </row>
    <row r="585" s="14" customFormat="1">
      <c r="A585" s="14"/>
      <c r="B585" s="262"/>
      <c r="C585" s="263"/>
      <c r="D585" s="248" t="s">
        <v>201</v>
      </c>
      <c r="E585" s="264" t="s">
        <v>1</v>
      </c>
      <c r="F585" s="265" t="s">
        <v>706</v>
      </c>
      <c r="G585" s="263"/>
      <c r="H585" s="266">
        <v>17.710000000000001</v>
      </c>
      <c r="I585" s="267"/>
      <c r="J585" s="263"/>
      <c r="K585" s="263"/>
      <c r="L585" s="268"/>
      <c r="M585" s="269"/>
      <c r="N585" s="270"/>
      <c r="O585" s="270"/>
      <c r="P585" s="270"/>
      <c r="Q585" s="270"/>
      <c r="R585" s="270"/>
      <c r="S585" s="270"/>
      <c r="T585" s="271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72" t="s">
        <v>201</v>
      </c>
      <c r="AU585" s="272" t="s">
        <v>83</v>
      </c>
      <c r="AV585" s="14" t="s">
        <v>83</v>
      </c>
      <c r="AW585" s="14" t="s">
        <v>30</v>
      </c>
      <c r="AX585" s="14" t="s">
        <v>73</v>
      </c>
      <c r="AY585" s="272" t="s">
        <v>191</v>
      </c>
    </row>
    <row r="586" s="15" customFormat="1">
      <c r="A586" s="15"/>
      <c r="B586" s="273"/>
      <c r="C586" s="274"/>
      <c r="D586" s="248" t="s">
        <v>201</v>
      </c>
      <c r="E586" s="275" t="s">
        <v>1</v>
      </c>
      <c r="F586" s="276" t="s">
        <v>205</v>
      </c>
      <c r="G586" s="274"/>
      <c r="H586" s="277">
        <v>17.710000000000001</v>
      </c>
      <c r="I586" s="278"/>
      <c r="J586" s="274"/>
      <c r="K586" s="274"/>
      <c r="L586" s="279"/>
      <c r="M586" s="280"/>
      <c r="N586" s="281"/>
      <c r="O586" s="281"/>
      <c r="P586" s="281"/>
      <c r="Q586" s="281"/>
      <c r="R586" s="281"/>
      <c r="S586" s="281"/>
      <c r="T586" s="282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83" t="s">
        <v>201</v>
      </c>
      <c r="AU586" s="283" t="s">
        <v>83</v>
      </c>
      <c r="AV586" s="15" t="s">
        <v>198</v>
      </c>
      <c r="AW586" s="15" t="s">
        <v>30</v>
      </c>
      <c r="AX586" s="15" t="s">
        <v>81</v>
      </c>
      <c r="AY586" s="283" t="s">
        <v>191</v>
      </c>
    </row>
    <row r="587" s="2" customFormat="1" ht="33" customHeight="1">
      <c r="A587" s="39"/>
      <c r="B587" s="40"/>
      <c r="C587" s="236" t="s">
        <v>707</v>
      </c>
      <c r="D587" s="236" t="s">
        <v>194</v>
      </c>
      <c r="E587" s="237" t="s">
        <v>708</v>
      </c>
      <c r="F587" s="238" t="s">
        <v>709</v>
      </c>
      <c r="G587" s="239" t="s">
        <v>349</v>
      </c>
      <c r="H587" s="240">
        <v>8.3000000000000007</v>
      </c>
      <c r="I587" s="241"/>
      <c r="J587" s="240">
        <f>ROUND(I587*H587,2)</f>
        <v>0</v>
      </c>
      <c r="K587" s="238" t="s">
        <v>1</v>
      </c>
      <c r="L587" s="45"/>
      <c r="M587" s="242" t="s">
        <v>1</v>
      </c>
      <c r="N587" s="243" t="s">
        <v>38</v>
      </c>
      <c r="O587" s="92"/>
      <c r="P587" s="244">
        <f>O587*H587</f>
        <v>0</v>
      </c>
      <c r="Q587" s="244">
        <v>0</v>
      </c>
      <c r="R587" s="244">
        <f>Q587*H587</f>
        <v>0</v>
      </c>
      <c r="S587" s="244">
        <v>0</v>
      </c>
      <c r="T587" s="245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46" t="s">
        <v>198</v>
      </c>
      <c r="AT587" s="246" t="s">
        <v>194</v>
      </c>
      <c r="AU587" s="246" t="s">
        <v>83</v>
      </c>
      <c r="AY587" s="18" t="s">
        <v>191</v>
      </c>
      <c r="BE587" s="247">
        <f>IF(N587="základní",J587,0)</f>
        <v>0</v>
      </c>
      <c r="BF587" s="247">
        <f>IF(N587="snížená",J587,0)</f>
        <v>0</v>
      </c>
      <c r="BG587" s="247">
        <f>IF(N587="zákl. přenesená",J587,0)</f>
        <v>0</v>
      </c>
      <c r="BH587" s="247">
        <f>IF(N587="sníž. přenesená",J587,0)</f>
        <v>0</v>
      </c>
      <c r="BI587" s="247">
        <f>IF(N587="nulová",J587,0)</f>
        <v>0</v>
      </c>
      <c r="BJ587" s="18" t="s">
        <v>81</v>
      </c>
      <c r="BK587" s="247">
        <f>ROUND(I587*H587,2)</f>
        <v>0</v>
      </c>
      <c r="BL587" s="18" t="s">
        <v>198</v>
      </c>
      <c r="BM587" s="246" t="s">
        <v>710</v>
      </c>
    </row>
    <row r="588" s="2" customFormat="1">
      <c r="A588" s="39"/>
      <c r="B588" s="40"/>
      <c r="C588" s="41"/>
      <c r="D588" s="248" t="s">
        <v>200</v>
      </c>
      <c r="E588" s="41"/>
      <c r="F588" s="249" t="s">
        <v>709</v>
      </c>
      <c r="G588" s="41"/>
      <c r="H588" s="41"/>
      <c r="I588" s="145"/>
      <c r="J588" s="41"/>
      <c r="K588" s="41"/>
      <c r="L588" s="45"/>
      <c r="M588" s="250"/>
      <c r="N588" s="251"/>
      <c r="O588" s="92"/>
      <c r="P588" s="92"/>
      <c r="Q588" s="92"/>
      <c r="R588" s="92"/>
      <c r="S588" s="92"/>
      <c r="T588" s="93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200</v>
      </c>
      <c r="AU588" s="18" t="s">
        <v>83</v>
      </c>
    </row>
    <row r="589" s="13" customFormat="1">
      <c r="A589" s="13"/>
      <c r="B589" s="252"/>
      <c r="C589" s="253"/>
      <c r="D589" s="248" t="s">
        <v>201</v>
      </c>
      <c r="E589" s="254" t="s">
        <v>1</v>
      </c>
      <c r="F589" s="255" t="s">
        <v>711</v>
      </c>
      <c r="G589" s="253"/>
      <c r="H589" s="254" t="s">
        <v>1</v>
      </c>
      <c r="I589" s="256"/>
      <c r="J589" s="253"/>
      <c r="K589" s="253"/>
      <c r="L589" s="257"/>
      <c r="M589" s="258"/>
      <c r="N589" s="259"/>
      <c r="O589" s="259"/>
      <c r="P589" s="259"/>
      <c r="Q589" s="259"/>
      <c r="R589" s="259"/>
      <c r="S589" s="259"/>
      <c r="T589" s="260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61" t="s">
        <v>201</v>
      </c>
      <c r="AU589" s="261" t="s">
        <v>83</v>
      </c>
      <c r="AV589" s="13" t="s">
        <v>81</v>
      </c>
      <c r="AW589" s="13" t="s">
        <v>30</v>
      </c>
      <c r="AX589" s="13" t="s">
        <v>73</v>
      </c>
      <c r="AY589" s="261" t="s">
        <v>191</v>
      </c>
    </row>
    <row r="590" s="13" customFormat="1">
      <c r="A590" s="13"/>
      <c r="B590" s="252"/>
      <c r="C590" s="253"/>
      <c r="D590" s="248" t="s">
        <v>201</v>
      </c>
      <c r="E590" s="254" t="s">
        <v>1</v>
      </c>
      <c r="F590" s="255" t="s">
        <v>712</v>
      </c>
      <c r="G590" s="253"/>
      <c r="H590" s="254" t="s">
        <v>1</v>
      </c>
      <c r="I590" s="256"/>
      <c r="J590" s="253"/>
      <c r="K590" s="253"/>
      <c r="L590" s="257"/>
      <c r="M590" s="258"/>
      <c r="N590" s="259"/>
      <c r="O590" s="259"/>
      <c r="P590" s="259"/>
      <c r="Q590" s="259"/>
      <c r="R590" s="259"/>
      <c r="S590" s="259"/>
      <c r="T590" s="26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1" t="s">
        <v>201</v>
      </c>
      <c r="AU590" s="261" t="s">
        <v>83</v>
      </c>
      <c r="AV590" s="13" t="s">
        <v>81</v>
      </c>
      <c r="AW590" s="13" t="s">
        <v>30</v>
      </c>
      <c r="AX590" s="13" t="s">
        <v>73</v>
      </c>
      <c r="AY590" s="261" t="s">
        <v>191</v>
      </c>
    </row>
    <row r="591" s="14" customFormat="1">
      <c r="A591" s="14"/>
      <c r="B591" s="262"/>
      <c r="C591" s="263"/>
      <c r="D591" s="248" t="s">
        <v>201</v>
      </c>
      <c r="E591" s="264" t="s">
        <v>1</v>
      </c>
      <c r="F591" s="265" t="s">
        <v>713</v>
      </c>
      <c r="G591" s="263"/>
      <c r="H591" s="266">
        <v>8.3000000000000007</v>
      </c>
      <c r="I591" s="267"/>
      <c r="J591" s="263"/>
      <c r="K591" s="263"/>
      <c r="L591" s="268"/>
      <c r="M591" s="269"/>
      <c r="N591" s="270"/>
      <c r="O591" s="270"/>
      <c r="P591" s="270"/>
      <c r="Q591" s="270"/>
      <c r="R591" s="270"/>
      <c r="S591" s="270"/>
      <c r="T591" s="271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72" t="s">
        <v>201</v>
      </c>
      <c r="AU591" s="272" t="s">
        <v>83</v>
      </c>
      <c r="AV591" s="14" t="s">
        <v>83</v>
      </c>
      <c r="AW591" s="14" t="s">
        <v>30</v>
      </c>
      <c r="AX591" s="14" t="s">
        <v>73</v>
      </c>
      <c r="AY591" s="272" t="s">
        <v>191</v>
      </c>
    </row>
    <row r="592" s="15" customFormat="1">
      <c r="A592" s="15"/>
      <c r="B592" s="273"/>
      <c r="C592" s="274"/>
      <c r="D592" s="248" t="s">
        <v>201</v>
      </c>
      <c r="E592" s="275" t="s">
        <v>1</v>
      </c>
      <c r="F592" s="276" t="s">
        <v>205</v>
      </c>
      <c r="G592" s="274"/>
      <c r="H592" s="277">
        <v>8.3000000000000007</v>
      </c>
      <c r="I592" s="278"/>
      <c r="J592" s="274"/>
      <c r="K592" s="274"/>
      <c r="L592" s="279"/>
      <c r="M592" s="280"/>
      <c r="N592" s="281"/>
      <c r="O592" s="281"/>
      <c r="P592" s="281"/>
      <c r="Q592" s="281"/>
      <c r="R592" s="281"/>
      <c r="S592" s="281"/>
      <c r="T592" s="282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83" t="s">
        <v>201</v>
      </c>
      <c r="AU592" s="283" t="s">
        <v>83</v>
      </c>
      <c r="AV592" s="15" t="s">
        <v>198</v>
      </c>
      <c r="AW592" s="15" t="s">
        <v>30</v>
      </c>
      <c r="AX592" s="15" t="s">
        <v>81</v>
      </c>
      <c r="AY592" s="283" t="s">
        <v>191</v>
      </c>
    </row>
    <row r="593" s="2" customFormat="1" ht="21.75" customHeight="1">
      <c r="A593" s="39"/>
      <c r="B593" s="40"/>
      <c r="C593" s="236" t="s">
        <v>714</v>
      </c>
      <c r="D593" s="236" t="s">
        <v>194</v>
      </c>
      <c r="E593" s="237" t="s">
        <v>715</v>
      </c>
      <c r="F593" s="238" t="s">
        <v>716</v>
      </c>
      <c r="G593" s="239" t="s">
        <v>349</v>
      </c>
      <c r="H593" s="240">
        <v>222.28999999999999</v>
      </c>
      <c r="I593" s="241"/>
      <c r="J593" s="240">
        <f>ROUND(I593*H593,2)</f>
        <v>0</v>
      </c>
      <c r="K593" s="238" t="s">
        <v>1</v>
      </c>
      <c r="L593" s="45"/>
      <c r="M593" s="242" t="s">
        <v>1</v>
      </c>
      <c r="N593" s="243" t="s">
        <v>38</v>
      </c>
      <c r="O593" s="92"/>
      <c r="P593" s="244">
        <f>O593*H593</f>
        <v>0</v>
      </c>
      <c r="Q593" s="244">
        <v>0</v>
      </c>
      <c r="R593" s="244">
        <f>Q593*H593</f>
        <v>0</v>
      </c>
      <c r="S593" s="244">
        <v>0</v>
      </c>
      <c r="T593" s="245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46" t="s">
        <v>198</v>
      </c>
      <c r="AT593" s="246" t="s">
        <v>194</v>
      </c>
      <c r="AU593" s="246" t="s">
        <v>83</v>
      </c>
      <c r="AY593" s="18" t="s">
        <v>191</v>
      </c>
      <c r="BE593" s="247">
        <f>IF(N593="základní",J593,0)</f>
        <v>0</v>
      </c>
      <c r="BF593" s="247">
        <f>IF(N593="snížená",J593,0)</f>
        <v>0</v>
      </c>
      <c r="BG593" s="247">
        <f>IF(N593="zákl. přenesená",J593,0)</f>
        <v>0</v>
      </c>
      <c r="BH593" s="247">
        <f>IF(N593="sníž. přenesená",J593,0)</f>
        <v>0</v>
      </c>
      <c r="BI593" s="247">
        <f>IF(N593="nulová",J593,0)</f>
        <v>0</v>
      </c>
      <c r="BJ593" s="18" t="s">
        <v>81</v>
      </c>
      <c r="BK593" s="247">
        <f>ROUND(I593*H593,2)</f>
        <v>0</v>
      </c>
      <c r="BL593" s="18" t="s">
        <v>198</v>
      </c>
      <c r="BM593" s="246" t="s">
        <v>717</v>
      </c>
    </row>
    <row r="594" s="2" customFormat="1">
      <c r="A594" s="39"/>
      <c r="B594" s="40"/>
      <c r="C594" s="41"/>
      <c r="D594" s="248" t="s">
        <v>200</v>
      </c>
      <c r="E594" s="41"/>
      <c r="F594" s="249" t="s">
        <v>716</v>
      </c>
      <c r="G594" s="41"/>
      <c r="H594" s="41"/>
      <c r="I594" s="145"/>
      <c r="J594" s="41"/>
      <c r="K594" s="41"/>
      <c r="L594" s="45"/>
      <c r="M594" s="250"/>
      <c r="N594" s="251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200</v>
      </c>
      <c r="AU594" s="18" t="s">
        <v>83</v>
      </c>
    </row>
    <row r="595" s="13" customFormat="1">
      <c r="A595" s="13"/>
      <c r="B595" s="252"/>
      <c r="C595" s="253"/>
      <c r="D595" s="248" t="s">
        <v>201</v>
      </c>
      <c r="E595" s="254" t="s">
        <v>1</v>
      </c>
      <c r="F595" s="255" t="s">
        <v>718</v>
      </c>
      <c r="G595" s="253"/>
      <c r="H595" s="254" t="s">
        <v>1</v>
      </c>
      <c r="I595" s="256"/>
      <c r="J595" s="253"/>
      <c r="K595" s="253"/>
      <c r="L595" s="257"/>
      <c r="M595" s="258"/>
      <c r="N595" s="259"/>
      <c r="O595" s="259"/>
      <c r="P595" s="259"/>
      <c r="Q595" s="259"/>
      <c r="R595" s="259"/>
      <c r="S595" s="259"/>
      <c r="T595" s="260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61" t="s">
        <v>201</v>
      </c>
      <c r="AU595" s="261" t="s">
        <v>83</v>
      </c>
      <c r="AV595" s="13" t="s">
        <v>81</v>
      </c>
      <c r="AW595" s="13" t="s">
        <v>30</v>
      </c>
      <c r="AX595" s="13" t="s">
        <v>73</v>
      </c>
      <c r="AY595" s="261" t="s">
        <v>191</v>
      </c>
    </row>
    <row r="596" s="13" customFormat="1">
      <c r="A596" s="13"/>
      <c r="B596" s="252"/>
      <c r="C596" s="253"/>
      <c r="D596" s="248" t="s">
        <v>201</v>
      </c>
      <c r="E596" s="254" t="s">
        <v>1</v>
      </c>
      <c r="F596" s="255" t="s">
        <v>719</v>
      </c>
      <c r="G596" s="253"/>
      <c r="H596" s="254" t="s">
        <v>1</v>
      </c>
      <c r="I596" s="256"/>
      <c r="J596" s="253"/>
      <c r="K596" s="253"/>
      <c r="L596" s="257"/>
      <c r="M596" s="258"/>
      <c r="N596" s="259"/>
      <c r="O596" s="259"/>
      <c r="P596" s="259"/>
      <c r="Q596" s="259"/>
      <c r="R596" s="259"/>
      <c r="S596" s="259"/>
      <c r="T596" s="26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61" t="s">
        <v>201</v>
      </c>
      <c r="AU596" s="261" t="s">
        <v>83</v>
      </c>
      <c r="AV596" s="13" t="s">
        <v>81</v>
      </c>
      <c r="AW596" s="13" t="s">
        <v>30</v>
      </c>
      <c r="AX596" s="13" t="s">
        <v>73</v>
      </c>
      <c r="AY596" s="261" t="s">
        <v>191</v>
      </c>
    </row>
    <row r="597" s="14" customFormat="1">
      <c r="A597" s="14"/>
      <c r="B597" s="262"/>
      <c r="C597" s="263"/>
      <c r="D597" s="248" t="s">
        <v>201</v>
      </c>
      <c r="E597" s="264" t="s">
        <v>1</v>
      </c>
      <c r="F597" s="265" t="s">
        <v>720</v>
      </c>
      <c r="G597" s="263"/>
      <c r="H597" s="266">
        <v>222.28999999999999</v>
      </c>
      <c r="I597" s="267"/>
      <c r="J597" s="263"/>
      <c r="K597" s="263"/>
      <c r="L597" s="268"/>
      <c r="M597" s="269"/>
      <c r="N597" s="270"/>
      <c r="O597" s="270"/>
      <c r="P597" s="270"/>
      <c r="Q597" s="270"/>
      <c r="R597" s="270"/>
      <c r="S597" s="270"/>
      <c r="T597" s="271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72" t="s">
        <v>201</v>
      </c>
      <c r="AU597" s="272" t="s">
        <v>83</v>
      </c>
      <c r="AV597" s="14" t="s">
        <v>83</v>
      </c>
      <c r="AW597" s="14" t="s">
        <v>30</v>
      </c>
      <c r="AX597" s="14" t="s">
        <v>73</v>
      </c>
      <c r="AY597" s="272" t="s">
        <v>191</v>
      </c>
    </row>
    <row r="598" s="15" customFormat="1">
      <c r="A598" s="15"/>
      <c r="B598" s="273"/>
      <c r="C598" s="274"/>
      <c r="D598" s="248" t="s">
        <v>201</v>
      </c>
      <c r="E598" s="275" t="s">
        <v>1</v>
      </c>
      <c r="F598" s="276" t="s">
        <v>205</v>
      </c>
      <c r="G598" s="274"/>
      <c r="H598" s="277">
        <v>222.28999999999999</v>
      </c>
      <c r="I598" s="278"/>
      <c r="J598" s="274"/>
      <c r="K598" s="274"/>
      <c r="L598" s="279"/>
      <c r="M598" s="280"/>
      <c r="N598" s="281"/>
      <c r="O598" s="281"/>
      <c r="P598" s="281"/>
      <c r="Q598" s="281"/>
      <c r="R598" s="281"/>
      <c r="S598" s="281"/>
      <c r="T598" s="282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83" t="s">
        <v>201</v>
      </c>
      <c r="AU598" s="283" t="s">
        <v>83</v>
      </c>
      <c r="AV598" s="15" t="s">
        <v>198</v>
      </c>
      <c r="AW598" s="15" t="s">
        <v>30</v>
      </c>
      <c r="AX598" s="15" t="s">
        <v>81</v>
      </c>
      <c r="AY598" s="283" t="s">
        <v>191</v>
      </c>
    </row>
    <row r="599" s="2" customFormat="1" ht="21.75" customHeight="1">
      <c r="A599" s="39"/>
      <c r="B599" s="40"/>
      <c r="C599" s="236" t="s">
        <v>721</v>
      </c>
      <c r="D599" s="236" t="s">
        <v>194</v>
      </c>
      <c r="E599" s="237" t="s">
        <v>722</v>
      </c>
      <c r="F599" s="238" t="s">
        <v>723</v>
      </c>
      <c r="G599" s="239" t="s">
        <v>349</v>
      </c>
      <c r="H599" s="240">
        <v>6480.9499999999998</v>
      </c>
      <c r="I599" s="241"/>
      <c r="J599" s="240">
        <f>ROUND(I599*H599,2)</f>
        <v>0</v>
      </c>
      <c r="K599" s="238" t="s">
        <v>275</v>
      </c>
      <c r="L599" s="45"/>
      <c r="M599" s="242" t="s">
        <v>1</v>
      </c>
      <c r="N599" s="243" t="s">
        <v>38</v>
      </c>
      <c r="O599" s="92"/>
      <c r="P599" s="244">
        <f>O599*H599</f>
        <v>0</v>
      </c>
      <c r="Q599" s="244">
        <v>0</v>
      </c>
      <c r="R599" s="244">
        <f>Q599*H599</f>
        <v>0</v>
      </c>
      <c r="S599" s="244">
        <v>0</v>
      </c>
      <c r="T599" s="245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46" t="s">
        <v>198</v>
      </c>
      <c r="AT599" s="246" t="s">
        <v>194</v>
      </c>
      <c r="AU599" s="246" t="s">
        <v>83</v>
      </c>
      <c r="AY599" s="18" t="s">
        <v>191</v>
      </c>
      <c r="BE599" s="247">
        <f>IF(N599="základní",J599,0)</f>
        <v>0</v>
      </c>
      <c r="BF599" s="247">
        <f>IF(N599="snížená",J599,0)</f>
        <v>0</v>
      </c>
      <c r="BG599" s="247">
        <f>IF(N599="zákl. přenesená",J599,0)</f>
        <v>0</v>
      </c>
      <c r="BH599" s="247">
        <f>IF(N599="sníž. přenesená",J599,0)</f>
        <v>0</v>
      </c>
      <c r="BI599" s="247">
        <f>IF(N599="nulová",J599,0)</f>
        <v>0</v>
      </c>
      <c r="BJ599" s="18" t="s">
        <v>81</v>
      </c>
      <c r="BK599" s="247">
        <f>ROUND(I599*H599,2)</f>
        <v>0</v>
      </c>
      <c r="BL599" s="18" t="s">
        <v>198</v>
      </c>
      <c r="BM599" s="246" t="s">
        <v>724</v>
      </c>
    </row>
    <row r="600" s="2" customFormat="1">
      <c r="A600" s="39"/>
      <c r="B600" s="40"/>
      <c r="C600" s="41"/>
      <c r="D600" s="248" t="s">
        <v>200</v>
      </c>
      <c r="E600" s="41"/>
      <c r="F600" s="249" t="s">
        <v>723</v>
      </c>
      <c r="G600" s="41"/>
      <c r="H600" s="41"/>
      <c r="I600" s="145"/>
      <c r="J600" s="41"/>
      <c r="K600" s="41"/>
      <c r="L600" s="45"/>
      <c r="M600" s="250"/>
      <c r="N600" s="251"/>
      <c r="O600" s="92"/>
      <c r="P600" s="92"/>
      <c r="Q600" s="92"/>
      <c r="R600" s="92"/>
      <c r="S600" s="92"/>
      <c r="T600" s="93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200</v>
      </c>
      <c r="AU600" s="18" t="s">
        <v>83</v>
      </c>
    </row>
    <row r="601" s="13" customFormat="1">
      <c r="A601" s="13"/>
      <c r="B601" s="252"/>
      <c r="C601" s="253"/>
      <c r="D601" s="248" t="s">
        <v>201</v>
      </c>
      <c r="E601" s="254" t="s">
        <v>1</v>
      </c>
      <c r="F601" s="255" t="s">
        <v>725</v>
      </c>
      <c r="G601" s="253"/>
      <c r="H601" s="254" t="s">
        <v>1</v>
      </c>
      <c r="I601" s="256"/>
      <c r="J601" s="253"/>
      <c r="K601" s="253"/>
      <c r="L601" s="257"/>
      <c r="M601" s="258"/>
      <c r="N601" s="259"/>
      <c r="O601" s="259"/>
      <c r="P601" s="259"/>
      <c r="Q601" s="259"/>
      <c r="R601" s="259"/>
      <c r="S601" s="259"/>
      <c r="T601" s="26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1" t="s">
        <v>201</v>
      </c>
      <c r="AU601" s="261" t="s">
        <v>83</v>
      </c>
      <c r="AV601" s="13" t="s">
        <v>81</v>
      </c>
      <c r="AW601" s="13" t="s">
        <v>30</v>
      </c>
      <c r="AX601" s="13" t="s">
        <v>73</v>
      </c>
      <c r="AY601" s="261" t="s">
        <v>191</v>
      </c>
    </row>
    <row r="602" s="13" customFormat="1">
      <c r="A602" s="13"/>
      <c r="B602" s="252"/>
      <c r="C602" s="253"/>
      <c r="D602" s="248" t="s">
        <v>201</v>
      </c>
      <c r="E602" s="254" t="s">
        <v>1</v>
      </c>
      <c r="F602" s="255" t="s">
        <v>726</v>
      </c>
      <c r="G602" s="253"/>
      <c r="H602" s="254" t="s">
        <v>1</v>
      </c>
      <c r="I602" s="256"/>
      <c r="J602" s="253"/>
      <c r="K602" s="253"/>
      <c r="L602" s="257"/>
      <c r="M602" s="258"/>
      <c r="N602" s="259"/>
      <c r="O602" s="259"/>
      <c r="P602" s="259"/>
      <c r="Q602" s="259"/>
      <c r="R602" s="259"/>
      <c r="S602" s="259"/>
      <c r="T602" s="260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61" t="s">
        <v>201</v>
      </c>
      <c r="AU602" s="261" t="s">
        <v>83</v>
      </c>
      <c r="AV602" s="13" t="s">
        <v>81</v>
      </c>
      <c r="AW602" s="13" t="s">
        <v>30</v>
      </c>
      <c r="AX602" s="13" t="s">
        <v>73</v>
      </c>
      <c r="AY602" s="261" t="s">
        <v>191</v>
      </c>
    </row>
    <row r="603" s="14" customFormat="1">
      <c r="A603" s="14"/>
      <c r="B603" s="262"/>
      <c r="C603" s="263"/>
      <c r="D603" s="248" t="s">
        <v>201</v>
      </c>
      <c r="E603" s="264" t="s">
        <v>1</v>
      </c>
      <c r="F603" s="265" t="s">
        <v>727</v>
      </c>
      <c r="G603" s="263"/>
      <c r="H603" s="266">
        <v>226.25</v>
      </c>
      <c r="I603" s="267"/>
      <c r="J603" s="263"/>
      <c r="K603" s="263"/>
      <c r="L603" s="268"/>
      <c r="M603" s="269"/>
      <c r="N603" s="270"/>
      <c r="O603" s="270"/>
      <c r="P603" s="270"/>
      <c r="Q603" s="270"/>
      <c r="R603" s="270"/>
      <c r="S603" s="270"/>
      <c r="T603" s="271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72" t="s">
        <v>201</v>
      </c>
      <c r="AU603" s="272" t="s">
        <v>83</v>
      </c>
      <c r="AV603" s="14" t="s">
        <v>83</v>
      </c>
      <c r="AW603" s="14" t="s">
        <v>30</v>
      </c>
      <c r="AX603" s="14" t="s">
        <v>73</v>
      </c>
      <c r="AY603" s="272" t="s">
        <v>191</v>
      </c>
    </row>
    <row r="604" s="13" customFormat="1">
      <c r="A604" s="13"/>
      <c r="B604" s="252"/>
      <c r="C604" s="253"/>
      <c r="D604" s="248" t="s">
        <v>201</v>
      </c>
      <c r="E604" s="254" t="s">
        <v>1</v>
      </c>
      <c r="F604" s="255" t="s">
        <v>728</v>
      </c>
      <c r="G604" s="253"/>
      <c r="H604" s="254" t="s">
        <v>1</v>
      </c>
      <c r="I604" s="256"/>
      <c r="J604" s="253"/>
      <c r="K604" s="253"/>
      <c r="L604" s="257"/>
      <c r="M604" s="258"/>
      <c r="N604" s="259"/>
      <c r="O604" s="259"/>
      <c r="P604" s="259"/>
      <c r="Q604" s="259"/>
      <c r="R604" s="259"/>
      <c r="S604" s="259"/>
      <c r="T604" s="260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61" t="s">
        <v>201</v>
      </c>
      <c r="AU604" s="261" t="s">
        <v>83</v>
      </c>
      <c r="AV604" s="13" t="s">
        <v>81</v>
      </c>
      <c r="AW604" s="13" t="s">
        <v>30</v>
      </c>
      <c r="AX604" s="13" t="s">
        <v>73</v>
      </c>
      <c r="AY604" s="261" t="s">
        <v>191</v>
      </c>
    </row>
    <row r="605" s="13" customFormat="1">
      <c r="A605" s="13"/>
      <c r="B605" s="252"/>
      <c r="C605" s="253"/>
      <c r="D605" s="248" t="s">
        <v>201</v>
      </c>
      <c r="E605" s="254" t="s">
        <v>1</v>
      </c>
      <c r="F605" s="255" t="s">
        <v>729</v>
      </c>
      <c r="G605" s="253"/>
      <c r="H605" s="254" t="s">
        <v>1</v>
      </c>
      <c r="I605" s="256"/>
      <c r="J605" s="253"/>
      <c r="K605" s="253"/>
      <c r="L605" s="257"/>
      <c r="M605" s="258"/>
      <c r="N605" s="259"/>
      <c r="O605" s="259"/>
      <c r="P605" s="259"/>
      <c r="Q605" s="259"/>
      <c r="R605" s="259"/>
      <c r="S605" s="259"/>
      <c r="T605" s="260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61" t="s">
        <v>201</v>
      </c>
      <c r="AU605" s="261" t="s">
        <v>83</v>
      </c>
      <c r="AV605" s="13" t="s">
        <v>81</v>
      </c>
      <c r="AW605" s="13" t="s">
        <v>30</v>
      </c>
      <c r="AX605" s="13" t="s">
        <v>73</v>
      </c>
      <c r="AY605" s="261" t="s">
        <v>191</v>
      </c>
    </row>
    <row r="606" s="14" customFormat="1">
      <c r="A606" s="14"/>
      <c r="B606" s="262"/>
      <c r="C606" s="263"/>
      <c r="D606" s="248" t="s">
        <v>201</v>
      </c>
      <c r="E606" s="264" t="s">
        <v>1</v>
      </c>
      <c r="F606" s="265" t="s">
        <v>730</v>
      </c>
      <c r="G606" s="263"/>
      <c r="H606" s="266">
        <v>0.20999999999999999</v>
      </c>
      <c r="I606" s="267"/>
      <c r="J606" s="263"/>
      <c r="K606" s="263"/>
      <c r="L606" s="268"/>
      <c r="M606" s="269"/>
      <c r="N606" s="270"/>
      <c r="O606" s="270"/>
      <c r="P606" s="270"/>
      <c r="Q606" s="270"/>
      <c r="R606" s="270"/>
      <c r="S606" s="270"/>
      <c r="T606" s="271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72" t="s">
        <v>201</v>
      </c>
      <c r="AU606" s="272" t="s">
        <v>83</v>
      </c>
      <c r="AV606" s="14" t="s">
        <v>83</v>
      </c>
      <c r="AW606" s="14" t="s">
        <v>30</v>
      </c>
      <c r="AX606" s="14" t="s">
        <v>73</v>
      </c>
      <c r="AY606" s="272" t="s">
        <v>191</v>
      </c>
    </row>
    <row r="607" s="13" customFormat="1">
      <c r="A607" s="13"/>
      <c r="B607" s="252"/>
      <c r="C607" s="253"/>
      <c r="D607" s="248" t="s">
        <v>201</v>
      </c>
      <c r="E607" s="254" t="s">
        <v>1</v>
      </c>
      <c r="F607" s="255" t="s">
        <v>731</v>
      </c>
      <c r="G607" s="253"/>
      <c r="H607" s="254" t="s">
        <v>1</v>
      </c>
      <c r="I607" s="256"/>
      <c r="J607" s="253"/>
      <c r="K607" s="253"/>
      <c r="L607" s="257"/>
      <c r="M607" s="258"/>
      <c r="N607" s="259"/>
      <c r="O607" s="259"/>
      <c r="P607" s="259"/>
      <c r="Q607" s="259"/>
      <c r="R607" s="259"/>
      <c r="S607" s="259"/>
      <c r="T607" s="260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61" t="s">
        <v>201</v>
      </c>
      <c r="AU607" s="261" t="s">
        <v>83</v>
      </c>
      <c r="AV607" s="13" t="s">
        <v>81</v>
      </c>
      <c r="AW607" s="13" t="s">
        <v>30</v>
      </c>
      <c r="AX607" s="13" t="s">
        <v>73</v>
      </c>
      <c r="AY607" s="261" t="s">
        <v>191</v>
      </c>
    </row>
    <row r="608" s="13" customFormat="1">
      <c r="A608" s="13"/>
      <c r="B608" s="252"/>
      <c r="C608" s="253"/>
      <c r="D608" s="248" t="s">
        <v>201</v>
      </c>
      <c r="E608" s="254" t="s">
        <v>1</v>
      </c>
      <c r="F608" s="255" t="s">
        <v>732</v>
      </c>
      <c r="G608" s="253"/>
      <c r="H608" s="254" t="s">
        <v>1</v>
      </c>
      <c r="I608" s="256"/>
      <c r="J608" s="253"/>
      <c r="K608" s="253"/>
      <c r="L608" s="257"/>
      <c r="M608" s="258"/>
      <c r="N608" s="259"/>
      <c r="O608" s="259"/>
      <c r="P608" s="259"/>
      <c r="Q608" s="259"/>
      <c r="R608" s="259"/>
      <c r="S608" s="259"/>
      <c r="T608" s="260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61" t="s">
        <v>201</v>
      </c>
      <c r="AU608" s="261" t="s">
        <v>83</v>
      </c>
      <c r="AV608" s="13" t="s">
        <v>81</v>
      </c>
      <c r="AW608" s="13" t="s">
        <v>30</v>
      </c>
      <c r="AX608" s="13" t="s">
        <v>73</v>
      </c>
      <c r="AY608" s="261" t="s">
        <v>191</v>
      </c>
    </row>
    <row r="609" s="14" customFormat="1">
      <c r="A609" s="14"/>
      <c r="B609" s="262"/>
      <c r="C609" s="263"/>
      <c r="D609" s="248" t="s">
        <v>201</v>
      </c>
      <c r="E609" s="264" t="s">
        <v>1</v>
      </c>
      <c r="F609" s="265" t="s">
        <v>733</v>
      </c>
      <c r="G609" s="263"/>
      <c r="H609" s="266">
        <v>6252.54</v>
      </c>
      <c r="I609" s="267"/>
      <c r="J609" s="263"/>
      <c r="K609" s="263"/>
      <c r="L609" s="268"/>
      <c r="M609" s="269"/>
      <c r="N609" s="270"/>
      <c r="O609" s="270"/>
      <c r="P609" s="270"/>
      <c r="Q609" s="270"/>
      <c r="R609" s="270"/>
      <c r="S609" s="270"/>
      <c r="T609" s="271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72" t="s">
        <v>201</v>
      </c>
      <c r="AU609" s="272" t="s">
        <v>83</v>
      </c>
      <c r="AV609" s="14" t="s">
        <v>83</v>
      </c>
      <c r="AW609" s="14" t="s">
        <v>30</v>
      </c>
      <c r="AX609" s="14" t="s">
        <v>73</v>
      </c>
      <c r="AY609" s="272" t="s">
        <v>191</v>
      </c>
    </row>
    <row r="610" s="13" customFormat="1">
      <c r="A610" s="13"/>
      <c r="B610" s="252"/>
      <c r="C610" s="253"/>
      <c r="D610" s="248" t="s">
        <v>201</v>
      </c>
      <c r="E610" s="254" t="s">
        <v>1</v>
      </c>
      <c r="F610" s="255" t="s">
        <v>734</v>
      </c>
      <c r="G610" s="253"/>
      <c r="H610" s="254" t="s">
        <v>1</v>
      </c>
      <c r="I610" s="256"/>
      <c r="J610" s="253"/>
      <c r="K610" s="253"/>
      <c r="L610" s="257"/>
      <c r="M610" s="258"/>
      <c r="N610" s="259"/>
      <c r="O610" s="259"/>
      <c r="P610" s="259"/>
      <c r="Q610" s="259"/>
      <c r="R610" s="259"/>
      <c r="S610" s="259"/>
      <c r="T610" s="260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61" t="s">
        <v>201</v>
      </c>
      <c r="AU610" s="261" t="s">
        <v>83</v>
      </c>
      <c r="AV610" s="13" t="s">
        <v>81</v>
      </c>
      <c r="AW610" s="13" t="s">
        <v>30</v>
      </c>
      <c r="AX610" s="13" t="s">
        <v>73</v>
      </c>
      <c r="AY610" s="261" t="s">
        <v>191</v>
      </c>
    </row>
    <row r="611" s="13" customFormat="1">
      <c r="A611" s="13"/>
      <c r="B611" s="252"/>
      <c r="C611" s="253"/>
      <c r="D611" s="248" t="s">
        <v>201</v>
      </c>
      <c r="E611" s="254" t="s">
        <v>1</v>
      </c>
      <c r="F611" s="255" t="s">
        <v>735</v>
      </c>
      <c r="G611" s="253"/>
      <c r="H611" s="254" t="s">
        <v>1</v>
      </c>
      <c r="I611" s="256"/>
      <c r="J611" s="253"/>
      <c r="K611" s="253"/>
      <c r="L611" s="257"/>
      <c r="M611" s="258"/>
      <c r="N611" s="259"/>
      <c r="O611" s="259"/>
      <c r="P611" s="259"/>
      <c r="Q611" s="259"/>
      <c r="R611" s="259"/>
      <c r="S611" s="259"/>
      <c r="T611" s="260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1" t="s">
        <v>201</v>
      </c>
      <c r="AU611" s="261" t="s">
        <v>83</v>
      </c>
      <c r="AV611" s="13" t="s">
        <v>81</v>
      </c>
      <c r="AW611" s="13" t="s">
        <v>30</v>
      </c>
      <c r="AX611" s="13" t="s">
        <v>73</v>
      </c>
      <c r="AY611" s="261" t="s">
        <v>191</v>
      </c>
    </row>
    <row r="612" s="14" customFormat="1">
      <c r="A612" s="14"/>
      <c r="B612" s="262"/>
      <c r="C612" s="263"/>
      <c r="D612" s="248" t="s">
        <v>201</v>
      </c>
      <c r="E612" s="264" t="s">
        <v>1</v>
      </c>
      <c r="F612" s="265" t="s">
        <v>736</v>
      </c>
      <c r="G612" s="263"/>
      <c r="H612" s="266">
        <v>1.6000000000000001</v>
      </c>
      <c r="I612" s="267"/>
      <c r="J612" s="263"/>
      <c r="K612" s="263"/>
      <c r="L612" s="268"/>
      <c r="M612" s="269"/>
      <c r="N612" s="270"/>
      <c r="O612" s="270"/>
      <c r="P612" s="270"/>
      <c r="Q612" s="270"/>
      <c r="R612" s="270"/>
      <c r="S612" s="270"/>
      <c r="T612" s="271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72" t="s">
        <v>201</v>
      </c>
      <c r="AU612" s="272" t="s">
        <v>83</v>
      </c>
      <c r="AV612" s="14" t="s">
        <v>83</v>
      </c>
      <c r="AW612" s="14" t="s">
        <v>30</v>
      </c>
      <c r="AX612" s="14" t="s">
        <v>73</v>
      </c>
      <c r="AY612" s="272" t="s">
        <v>191</v>
      </c>
    </row>
    <row r="613" s="13" customFormat="1">
      <c r="A613" s="13"/>
      <c r="B613" s="252"/>
      <c r="C613" s="253"/>
      <c r="D613" s="248" t="s">
        <v>201</v>
      </c>
      <c r="E613" s="254" t="s">
        <v>1</v>
      </c>
      <c r="F613" s="255" t="s">
        <v>737</v>
      </c>
      <c r="G613" s="253"/>
      <c r="H613" s="254" t="s">
        <v>1</v>
      </c>
      <c r="I613" s="256"/>
      <c r="J613" s="253"/>
      <c r="K613" s="253"/>
      <c r="L613" s="257"/>
      <c r="M613" s="258"/>
      <c r="N613" s="259"/>
      <c r="O613" s="259"/>
      <c r="P613" s="259"/>
      <c r="Q613" s="259"/>
      <c r="R613" s="259"/>
      <c r="S613" s="259"/>
      <c r="T613" s="260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1" t="s">
        <v>201</v>
      </c>
      <c r="AU613" s="261" t="s">
        <v>83</v>
      </c>
      <c r="AV613" s="13" t="s">
        <v>81</v>
      </c>
      <c r="AW613" s="13" t="s">
        <v>30</v>
      </c>
      <c r="AX613" s="13" t="s">
        <v>73</v>
      </c>
      <c r="AY613" s="261" t="s">
        <v>191</v>
      </c>
    </row>
    <row r="614" s="13" customFormat="1">
      <c r="A614" s="13"/>
      <c r="B614" s="252"/>
      <c r="C614" s="253"/>
      <c r="D614" s="248" t="s">
        <v>201</v>
      </c>
      <c r="E614" s="254" t="s">
        <v>1</v>
      </c>
      <c r="F614" s="255" t="s">
        <v>738</v>
      </c>
      <c r="G614" s="253"/>
      <c r="H614" s="254" t="s">
        <v>1</v>
      </c>
      <c r="I614" s="256"/>
      <c r="J614" s="253"/>
      <c r="K614" s="253"/>
      <c r="L614" s="257"/>
      <c r="M614" s="258"/>
      <c r="N614" s="259"/>
      <c r="O614" s="259"/>
      <c r="P614" s="259"/>
      <c r="Q614" s="259"/>
      <c r="R614" s="259"/>
      <c r="S614" s="259"/>
      <c r="T614" s="260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61" t="s">
        <v>201</v>
      </c>
      <c r="AU614" s="261" t="s">
        <v>83</v>
      </c>
      <c r="AV614" s="13" t="s">
        <v>81</v>
      </c>
      <c r="AW614" s="13" t="s">
        <v>30</v>
      </c>
      <c r="AX614" s="13" t="s">
        <v>73</v>
      </c>
      <c r="AY614" s="261" t="s">
        <v>191</v>
      </c>
    </row>
    <row r="615" s="14" customFormat="1">
      <c r="A615" s="14"/>
      <c r="B615" s="262"/>
      <c r="C615" s="263"/>
      <c r="D615" s="248" t="s">
        <v>201</v>
      </c>
      <c r="E615" s="264" t="s">
        <v>1</v>
      </c>
      <c r="F615" s="265" t="s">
        <v>739</v>
      </c>
      <c r="G615" s="263"/>
      <c r="H615" s="266">
        <v>0.34999999999999998</v>
      </c>
      <c r="I615" s="267"/>
      <c r="J615" s="263"/>
      <c r="K615" s="263"/>
      <c r="L615" s="268"/>
      <c r="M615" s="269"/>
      <c r="N615" s="270"/>
      <c r="O615" s="270"/>
      <c r="P615" s="270"/>
      <c r="Q615" s="270"/>
      <c r="R615" s="270"/>
      <c r="S615" s="270"/>
      <c r="T615" s="271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72" t="s">
        <v>201</v>
      </c>
      <c r="AU615" s="272" t="s">
        <v>83</v>
      </c>
      <c r="AV615" s="14" t="s">
        <v>83</v>
      </c>
      <c r="AW615" s="14" t="s">
        <v>30</v>
      </c>
      <c r="AX615" s="14" t="s">
        <v>73</v>
      </c>
      <c r="AY615" s="272" t="s">
        <v>191</v>
      </c>
    </row>
    <row r="616" s="15" customFormat="1">
      <c r="A616" s="15"/>
      <c r="B616" s="273"/>
      <c r="C616" s="274"/>
      <c r="D616" s="248" t="s">
        <v>201</v>
      </c>
      <c r="E616" s="275" t="s">
        <v>1</v>
      </c>
      <c r="F616" s="276" t="s">
        <v>205</v>
      </c>
      <c r="G616" s="274"/>
      <c r="H616" s="277">
        <v>6480.9500000000007</v>
      </c>
      <c r="I616" s="278"/>
      <c r="J616" s="274"/>
      <c r="K616" s="274"/>
      <c r="L616" s="279"/>
      <c r="M616" s="280"/>
      <c r="N616" s="281"/>
      <c r="O616" s="281"/>
      <c r="P616" s="281"/>
      <c r="Q616" s="281"/>
      <c r="R616" s="281"/>
      <c r="S616" s="281"/>
      <c r="T616" s="282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83" t="s">
        <v>201</v>
      </c>
      <c r="AU616" s="283" t="s">
        <v>83</v>
      </c>
      <c r="AV616" s="15" t="s">
        <v>198</v>
      </c>
      <c r="AW616" s="15" t="s">
        <v>30</v>
      </c>
      <c r="AX616" s="15" t="s">
        <v>81</v>
      </c>
      <c r="AY616" s="283" t="s">
        <v>191</v>
      </c>
    </row>
    <row r="617" s="12" customFormat="1" ht="20.88" customHeight="1">
      <c r="A617" s="12"/>
      <c r="B617" s="220"/>
      <c r="C617" s="221"/>
      <c r="D617" s="222" t="s">
        <v>72</v>
      </c>
      <c r="E617" s="234" t="s">
        <v>740</v>
      </c>
      <c r="F617" s="234" t="s">
        <v>741</v>
      </c>
      <c r="G617" s="221"/>
      <c r="H617" s="221"/>
      <c r="I617" s="224"/>
      <c r="J617" s="235">
        <f>BK617</f>
        <v>0</v>
      </c>
      <c r="K617" s="221"/>
      <c r="L617" s="226"/>
      <c r="M617" s="227"/>
      <c r="N617" s="228"/>
      <c r="O617" s="228"/>
      <c r="P617" s="229">
        <f>SUM(P618:P738)</f>
        <v>0</v>
      </c>
      <c r="Q617" s="228"/>
      <c r="R617" s="229">
        <f>SUM(R618:R738)</f>
        <v>415.65573769999997</v>
      </c>
      <c r="S617" s="228"/>
      <c r="T617" s="230">
        <f>SUM(T618:T738)</f>
        <v>0</v>
      </c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R617" s="231" t="s">
        <v>81</v>
      </c>
      <c r="AT617" s="232" t="s">
        <v>72</v>
      </c>
      <c r="AU617" s="232" t="s">
        <v>83</v>
      </c>
      <c r="AY617" s="231" t="s">
        <v>191</v>
      </c>
      <c r="BK617" s="233">
        <f>SUM(BK618:BK738)</f>
        <v>0</v>
      </c>
    </row>
    <row r="618" s="2" customFormat="1" ht="16.5" customHeight="1">
      <c r="A618" s="39"/>
      <c r="B618" s="40"/>
      <c r="C618" s="236" t="s">
        <v>742</v>
      </c>
      <c r="D618" s="236" t="s">
        <v>194</v>
      </c>
      <c r="E618" s="237" t="s">
        <v>743</v>
      </c>
      <c r="F618" s="238" t="s">
        <v>744</v>
      </c>
      <c r="G618" s="239" t="s">
        <v>349</v>
      </c>
      <c r="H618" s="240">
        <v>4.3300000000000001</v>
      </c>
      <c r="I618" s="241"/>
      <c r="J618" s="240">
        <f>ROUND(I618*H618,2)</f>
        <v>0</v>
      </c>
      <c r="K618" s="238" t="s">
        <v>1</v>
      </c>
      <c r="L618" s="45"/>
      <c r="M618" s="242" t="s">
        <v>1</v>
      </c>
      <c r="N618" s="243" t="s">
        <v>38</v>
      </c>
      <c r="O618" s="92"/>
      <c r="P618" s="244">
        <f>O618*H618</f>
        <v>0</v>
      </c>
      <c r="Q618" s="244">
        <v>1.0382199999999999</v>
      </c>
      <c r="R618" s="244">
        <f>Q618*H618</f>
        <v>4.4954925999999995</v>
      </c>
      <c r="S618" s="244">
        <v>0</v>
      </c>
      <c r="T618" s="245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46" t="s">
        <v>198</v>
      </c>
      <c r="AT618" s="246" t="s">
        <v>194</v>
      </c>
      <c r="AU618" s="246" t="s">
        <v>212</v>
      </c>
      <c r="AY618" s="18" t="s">
        <v>191</v>
      </c>
      <c r="BE618" s="247">
        <f>IF(N618="základní",J618,0)</f>
        <v>0</v>
      </c>
      <c r="BF618" s="247">
        <f>IF(N618="snížená",J618,0)</f>
        <v>0</v>
      </c>
      <c r="BG618" s="247">
        <f>IF(N618="zákl. přenesená",J618,0)</f>
        <v>0</v>
      </c>
      <c r="BH618" s="247">
        <f>IF(N618="sníž. přenesená",J618,0)</f>
        <v>0</v>
      </c>
      <c r="BI618" s="247">
        <f>IF(N618="nulová",J618,0)</f>
        <v>0</v>
      </c>
      <c r="BJ618" s="18" t="s">
        <v>81</v>
      </c>
      <c r="BK618" s="247">
        <f>ROUND(I618*H618,2)</f>
        <v>0</v>
      </c>
      <c r="BL618" s="18" t="s">
        <v>198</v>
      </c>
      <c r="BM618" s="246" t="s">
        <v>745</v>
      </c>
    </row>
    <row r="619" s="2" customFormat="1">
      <c r="A619" s="39"/>
      <c r="B619" s="40"/>
      <c r="C619" s="41"/>
      <c r="D619" s="248" t="s">
        <v>200</v>
      </c>
      <c r="E619" s="41"/>
      <c r="F619" s="249" t="s">
        <v>744</v>
      </c>
      <c r="G619" s="41"/>
      <c r="H619" s="41"/>
      <c r="I619" s="145"/>
      <c r="J619" s="41"/>
      <c r="K619" s="41"/>
      <c r="L619" s="45"/>
      <c r="M619" s="250"/>
      <c r="N619" s="251"/>
      <c r="O619" s="92"/>
      <c r="P619" s="92"/>
      <c r="Q619" s="92"/>
      <c r="R619" s="92"/>
      <c r="S619" s="92"/>
      <c r="T619" s="93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200</v>
      </c>
      <c r="AU619" s="18" t="s">
        <v>212</v>
      </c>
    </row>
    <row r="620" s="13" customFormat="1">
      <c r="A620" s="13"/>
      <c r="B620" s="252"/>
      <c r="C620" s="253"/>
      <c r="D620" s="248" t="s">
        <v>201</v>
      </c>
      <c r="E620" s="254" t="s">
        <v>1</v>
      </c>
      <c r="F620" s="255" t="s">
        <v>746</v>
      </c>
      <c r="G620" s="253"/>
      <c r="H620" s="254" t="s">
        <v>1</v>
      </c>
      <c r="I620" s="256"/>
      <c r="J620" s="253"/>
      <c r="K620" s="253"/>
      <c r="L620" s="257"/>
      <c r="M620" s="258"/>
      <c r="N620" s="259"/>
      <c r="O620" s="259"/>
      <c r="P620" s="259"/>
      <c r="Q620" s="259"/>
      <c r="R620" s="259"/>
      <c r="S620" s="259"/>
      <c r="T620" s="260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61" t="s">
        <v>201</v>
      </c>
      <c r="AU620" s="261" t="s">
        <v>212</v>
      </c>
      <c r="AV620" s="13" t="s">
        <v>81</v>
      </c>
      <c r="AW620" s="13" t="s">
        <v>30</v>
      </c>
      <c r="AX620" s="13" t="s">
        <v>73</v>
      </c>
      <c r="AY620" s="261" t="s">
        <v>191</v>
      </c>
    </row>
    <row r="621" s="13" customFormat="1">
      <c r="A621" s="13"/>
      <c r="B621" s="252"/>
      <c r="C621" s="253"/>
      <c r="D621" s="248" t="s">
        <v>201</v>
      </c>
      <c r="E621" s="254" t="s">
        <v>1</v>
      </c>
      <c r="F621" s="255" t="s">
        <v>747</v>
      </c>
      <c r="G621" s="253"/>
      <c r="H621" s="254" t="s">
        <v>1</v>
      </c>
      <c r="I621" s="256"/>
      <c r="J621" s="253"/>
      <c r="K621" s="253"/>
      <c r="L621" s="257"/>
      <c r="M621" s="258"/>
      <c r="N621" s="259"/>
      <c r="O621" s="259"/>
      <c r="P621" s="259"/>
      <c r="Q621" s="259"/>
      <c r="R621" s="259"/>
      <c r="S621" s="259"/>
      <c r="T621" s="260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1" t="s">
        <v>201</v>
      </c>
      <c r="AU621" s="261" t="s">
        <v>212</v>
      </c>
      <c r="AV621" s="13" t="s">
        <v>81</v>
      </c>
      <c r="AW621" s="13" t="s">
        <v>30</v>
      </c>
      <c r="AX621" s="13" t="s">
        <v>73</v>
      </c>
      <c r="AY621" s="261" t="s">
        <v>191</v>
      </c>
    </row>
    <row r="622" s="13" customFormat="1">
      <c r="A622" s="13"/>
      <c r="B622" s="252"/>
      <c r="C622" s="253"/>
      <c r="D622" s="248" t="s">
        <v>201</v>
      </c>
      <c r="E622" s="254" t="s">
        <v>1</v>
      </c>
      <c r="F622" s="255" t="s">
        <v>748</v>
      </c>
      <c r="G622" s="253"/>
      <c r="H622" s="254" t="s">
        <v>1</v>
      </c>
      <c r="I622" s="256"/>
      <c r="J622" s="253"/>
      <c r="K622" s="253"/>
      <c r="L622" s="257"/>
      <c r="M622" s="258"/>
      <c r="N622" s="259"/>
      <c r="O622" s="259"/>
      <c r="P622" s="259"/>
      <c r="Q622" s="259"/>
      <c r="R622" s="259"/>
      <c r="S622" s="259"/>
      <c r="T622" s="260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1" t="s">
        <v>201</v>
      </c>
      <c r="AU622" s="261" t="s">
        <v>212</v>
      </c>
      <c r="AV622" s="13" t="s">
        <v>81</v>
      </c>
      <c r="AW622" s="13" t="s">
        <v>30</v>
      </c>
      <c r="AX622" s="13" t="s">
        <v>73</v>
      </c>
      <c r="AY622" s="261" t="s">
        <v>191</v>
      </c>
    </row>
    <row r="623" s="13" customFormat="1">
      <c r="A623" s="13"/>
      <c r="B623" s="252"/>
      <c r="C623" s="253"/>
      <c r="D623" s="248" t="s">
        <v>201</v>
      </c>
      <c r="E623" s="254" t="s">
        <v>1</v>
      </c>
      <c r="F623" s="255" t="s">
        <v>749</v>
      </c>
      <c r="G623" s="253"/>
      <c r="H623" s="254" t="s">
        <v>1</v>
      </c>
      <c r="I623" s="256"/>
      <c r="J623" s="253"/>
      <c r="K623" s="253"/>
      <c r="L623" s="257"/>
      <c r="M623" s="258"/>
      <c r="N623" s="259"/>
      <c r="O623" s="259"/>
      <c r="P623" s="259"/>
      <c r="Q623" s="259"/>
      <c r="R623" s="259"/>
      <c r="S623" s="259"/>
      <c r="T623" s="260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61" t="s">
        <v>201</v>
      </c>
      <c r="AU623" s="261" t="s">
        <v>212</v>
      </c>
      <c r="AV623" s="13" t="s">
        <v>81</v>
      </c>
      <c r="AW623" s="13" t="s">
        <v>30</v>
      </c>
      <c r="AX623" s="13" t="s">
        <v>73</v>
      </c>
      <c r="AY623" s="261" t="s">
        <v>191</v>
      </c>
    </row>
    <row r="624" s="14" customFormat="1">
      <c r="A624" s="14"/>
      <c r="B624" s="262"/>
      <c r="C624" s="263"/>
      <c r="D624" s="248" t="s">
        <v>201</v>
      </c>
      <c r="E624" s="264" t="s">
        <v>1</v>
      </c>
      <c r="F624" s="265" t="s">
        <v>750</v>
      </c>
      <c r="G624" s="263"/>
      <c r="H624" s="266">
        <v>4.3300000000000001</v>
      </c>
      <c r="I624" s="267"/>
      <c r="J624" s="263"/>
      <c r="K624" s="263"/>
      <c r="L624" s="268"/>
      <c r="M624" s="269"/>
      <c r="N624" s="270"/>
      <c r="O624" s="270"/>
      <c r="P624" s="270"/>
      <c r="Q624" s="270"/>
      <c r="R624" s="270"/>
      <c r="S624" s="270"/>
      <c r="T624" s="271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72" t="s">
        <v>201</v>
      </c>
      <c r="AU624" s="272" t="s">
        <v>212</v>
      </c>
      <c r="AV624" s="14" t="s">
        <v>83</v>
      </c>
      <c r="AW624" s="14" t="s">
        <v>30</v>
      </c>
      <c r="AX624" s="14" t="s">
        <v>73</v>
      </c>
      <c r="AY624" s="272" t="s">
        <v>191</v>
      </c>
    </row>
    <row r="625" s="15" customFormat="1">
      <c r="A625" s="15"/>
      <c r="B625" s="273"/>
      <c r="C625" s="274"/>
      <c r="D625" s="248" t="s">
        <v>201</v>
      </c>
      <c r="E625" s="275" t="s">
        <v>1</v>
      </c>
      <c r="F625" s="276" t="s">
        <v>205</v>
      </c>
      <c r="G625" s="274"/>
      <c r="H625" s="277">
        <v>4.3300000000000001</v>
      </c>
      <c r="I625" s="278"/>
      <c r="J625" s="274"/>
      <c r="K625" s="274"/>
      <c r="L625" s="279"/>
      <c r="M625" s="280"/>
      <c r="N625" s="281"/>
      <c r="O625" s="281"/>
      <c r="P625" s="281"/>
      <c r="Q625" s="281"/>
      <c r="R625" s="281"/>
      <c r="S625" s="281"/>
      <c r="T625" s="282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83" t="s">
        <v>201</v>
      </c>
      <c r="AU625" s="283" t="s">
        <v>212</v>
      </c>
      <c r="AV625" s="15" t="s">
        <v>198</v>
      </c>
      <c r="AW625" s="15" t="s">
        <v>30</v>
      </c>
      <c r="AX625" s="15" t="s">
        <v>81</v>
      </c>
      <c r="AY625" s="283" t="s">
        <v>191</v>
      </c>
    </row>
    <row r="626" s="2" customFormat="1" ht="16.5" customHeight="1">
      <c r="A626" s="39"/>
      <c r="B626" s="40"/>
      <c r="C626" s="236" t="s">
        <v>751</v>
      </c>
      <c r="D626" s="236" t="s">
        <v>194</v>
      </c>
      <c r="E626" s="237" t="s">
        <v>752</v>
      </c>
      <c r="F626" s="238" t="s">
        <v>753</v>
      </c>
      <c r="G626" s="239" t="s">
        <v>314</v>
      </c>
      <c r="H626" s="240">
        <v>8</v>
      </c>
      <c r="I626" s="241"/>
      <c r="J626" s="240">
        <f>ROUND(I626*H626,2)</f>
        <v>0</v>
      </c>
      <c r="K626" s="238" t="s">
        <v>1</v>
      </c>
      <c r="L626" s="45"/>
      <c r="M626" s="242" t="s">
        <v>1</v>
      </c>
      <c r="N626" s="243" t="s">
        <v>38</v>
      </c>
      <c r="O626" s="92"/>
      <c r="P626" s="244">
        <f>O626*H626</f>
        <v>0</v>
      </c>
      <c r="Q626" s="244">
        <v>0.00107</v>
      </c>
      <c r="R626" s="244">
        <f>Q626*H626</f>
        <v>0.0085599999999999999</v>
      </c>
      <c r="S626" s="244">
        <v>0</v>
      </c>
      <c r="T626" s="245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46" t="s">
        <v>198</v>
      </c>
      <c r="AT626" s="246" t="s">
        <v>194</v>
      </c>
      <c r="AU626" s="246" t="s">
        <v>212</v>
      </c>
      <c r="AY626" s="18" t="s">
        <v>191</v>
      </c>
      <c r="BE626" s="247">
        <f>IF(N626="základní",J626,0)</f>
        <v>0</v>
      </c>
      <c r="BF626" s="247">
        <f>IF(N626="snížená",J626,0)</f>
        <v>0</v>
      </c>
      <c r="BG626" s="247">
        <f>IF(N626="zákl. přenesená",J626,0)</f>
        <v>0</v>
      </c>
      <c r="BH626" s="247">
        <f>IF(N626="sníž. přenesená",J626,0)</f>
        <v>0</v>
      </c>
      <c r="BI626" s="247">
        <f>IF(N626="nulová",J626,0)</f>
        <v>0</v>
      </c>
      <c r="BJ626" s="18" t="s">
        <v>81</v>
      </c>
      <c r="BK626" s="247">
        <f>ROUND(I626*H626,2)</f>
        <v>0</v>
      </c>
      <c r="BL626" s="18" t="s">
        <v>198</v>
      </c>
      <c r="BM626" s="246" t="s">
        <v>754</v>
      </c>
    </row>
    <row r="627" s="2" customFormat="1">
      <c r="A627" s="39"/>
      <c r="B627" s="40"/>
      <c r="C627" s="41"/>
      <c r="D627" s="248" t="s">
        <v>200</v>
      </c>
      <c r="E627" s="41"/>
      <c r="F627" s="249" t="s">
        <v>753</v>
      </c>
      <c r="G627" s="41"/>
      <c r="H627" s="41"/>
      <c r="I627" s="145"/>
      <c r="J627" s="41"/>
      <c r="K627" s="41"/>
      <c r="L627" s="45"/>
      <c r="M627" s="250"/>
      <c r="N627" s="251"/>
      <c r="O627" s="92"/>
      <c r="P627" s="92"/>
      <c r="Q627" s="92"/>
      <c r="R627" s="92"/>
      <c r="S627" s="92"/>
      <c r="T627" s="93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T627" s="18" t="s">
        <v>200</v>
      </c>
      <c r="AU627" s="18" t="s">
        <v>212</v>
      </c>
    </row>
    <row r="628" s="13" customFormat="1">
      <c r="A628" s="13"/>
      <c r="B628" s="252"/>
      <c r="C628" s="253"/>
      <c r="D628" s="248" t="s">
        <v>201</v>
      </c>
      <c r="E628" s="254" t="s">
        <v>1</v>
      </c>
      <c r="F628" s="255" t="s">
        <v>755</v>
      </c>
      <c r="G628" s="253"/>
      <c r="H628" s="254" t="s">
        <v>1</v>
      </c>
      <c r="I628" s="256"/>
      <c r="J628" s="253"/>
      <c r="K628" s="253"/>
      <c r="L628" s="257"/>
      <c r="M628" s="258"/>
      <c r="N628" s="259"/>
      <c r="O628" s="259"/>
      <c r="P628" s="259"/>
      <c r="Q628" s="259"/>
      <c r="R628" s="259"/>
      <c r="S628" s="259"/>
      <c r="T628" s="260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1" t="s">
        <v>201</v>
      </c>
      <c r="AU628" s="261" t="s">
        <v>212</v>
      </c>
      <c r="AV628" s="13" t="s">
        <v>81</v>
      </c>
      <c r="AW628" s="13" t="s">
        <v>30</v>
      </c>
      <c r="AX628" s="13" t="s">
        <v>73</v>
      </c>
      <c r="AY628" s="261" t="s">
        <v>191</v>
      </c>
    </row>
    <row r="629" s="14" customFormat="1">
      <c r="A629" s="14"/>
      <c r="B629" s="262"/>
      <c r="C629" s="263"/>
      <c r="D629" s="248" t="s">
        <v>201</v>
      </c>
      <c r="E629" s="264" t="s">
        <v>1</v>
      </c>
      <c r="F629" s="265" t="s">
        <v>255</v>
      </c>
      <c r="G629" s="263"/>
      <c r="H629" s="266">
        <v>8</v>
      </c>
      <c r="I629" s="267"/>
      <c r="J629" s="263"/>
      <c r="K629" s="263"/>
      <c r="L629" s="268"/>
      <c r="M629" s="269"/>
      <c r="N629" s="270"/>
      <c r="O629" s="270"/>
      <c r="P629" s="270"/>
      <c r="Q629" s="270"/>
      <c r="R629" s="270"/>
      <c r="S629" s="270"/>
      <c r="T629" s="271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72" t="s">
        <v>201</v>
      </c>
      <c r="AU629" s="272" t="s">
        <v>212</v>
      </c>
      <c r="AV629" s="14" t="s">
        <v>83</v>
      </c>
      <c r="AW629" s="14" t="s">
        <v>30</v>
      </c>
      <c r="AX629" s="14" t="s">
        <v>73</v>
      </c>
      <c r="AY629" s="272" t="s">
        <v>191</v>
      </c>
    </row>
    <row r="630" s="15" customFormat="1">
      <c r="A630" s="15"/>
      <c r="B630" s="273"/>
      <c r="C630" s="274"/>
      <c r="D630" s="248" t="s">
        <v>201</v>
      </c>
      <c r="E630" s="275" t="s">
        <v>1</v>
      </c>
      <c r="F630" s="276" t="s">
        <v>205</v>
      </c>
      <c r="G630" s="274"/>
      <c r="H630" s="277">
        <v>8</v>
      </c>
      <c r="I630" s="278"/>
      <c r="J630" s="274"/>
      <c r="K630" s="274"/>
      <c r="L630" s="279"/>
      <c r="M630" s="280"/>
      <c r="N630" s="281"/>
      <c r="O630" s="281"/>
      <c r="P630" s="281"/>
      <c r="Q630" s="281"/>
      <c r="R630" s="281"/>
      <c r="S630" s="281"/>
      <c r="T630" s="282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83" t="s">
        <v>201</v>
      </c>
      <c r="AU630" s="283" t="s">
        <v>212</v>
      </c>
      <c r="AV630" s="15" t="s">
        <v>198</v>
      </c>
      <c r="AW630" s="15" t="s">
        <v>30</v>
      </c>
      <c r="AX630" s="15" t="s">
        <v>81</v>
      </c>
      <c r="AY630" s="283" t="s">
        <v>191</v>
      </c>
    </row>
    <row r="631" s="2" customFormat="1" ht="21.75" customHeight="1">
      <c r="A631" s="39"/>
      <c r="B631" s="40"/>
      <c r="C631" s="236" t="s">
        <v>756</v>
      </c>
      <c r="D631" s="236" t="s">
        <v>194</v>
      </c>
      <c r="E631" s="237" t="s">
        <v>757</v>
      </c>
      <c r="F631" s="238" t="s">
        <v>758</v>
      </c>
      <c r="G631" s="239" t="s">
        <v>349</v>
      </c>
      <c r="H631" s="240">
        <v>6.4100000000000001</v>
      </c>
      <c r="I631" s="241"/>
      <c r="J631" s="240">
        <f>ROUND(I631*H631,2)</f>
        <v>0</v>
      </c>
      <c r="K631" s="238" t="s">
        <v>275</v>
      </c>
      <c r="L631" s="45"/>
      <c r="M631" s="242" t="s">
        <v>1</v>
      </c>
      <c r="N631" s="243" t="s">
        <v>38</v>
      </c>
      <c r="O631" s="92"/>
      <c r="P631" s="244">
        <f>O631*H631</f>
        <v>0</v>
      </c>
      <c r="Q631" s="244">
        <v>1.0597399999999999</v>
      </c>
      <c r="R631" s="244">
        <f>Q631*H631</f>
        <v>6.7929333999999999</v>
      </c>
      <c r="S631" s="244">
        <v>0</v>
      </c>
      <c r="T631" s="245">
        <f>S631*H631</f>
        <v>0</v>
      </c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R631" s="246" t="s">
        <v>198</v>
      </c>
      <c r="AT631" s="246" t="s">
        <v>194</v>
      </c>
      <c r="AU631" s="246" t="s">
        <v>212</v>
      </c>
      <c r="AY631" s="18" t="s">
        <v>191</v>
      </c>
      <c r="BE631" s="247">
        <f>IF(N631="základní",J631,0)</f>
        <v>0</v>
      </c>
      <c r="BF631" s="247">
        <f>IF(N631="snížená",J631,0)</f>
        <v>0</v>
      </c>
      <c r="BG631" s="247">
        <f>IF(N631="zákl. přenesená",J631,0)</f>
        <v>0</v>
      </c>
      <c r="BH631" s="247">
        <f>IF(N631="sníž. přenesená",J631,0)</f>
        <v>0</v>
      </c>
      <c r="BI631" s="247">
        <f>IF(N631="nulová",J631,0)</f>
        <v>0</v>
      </c>
      <c r="BJ631" s="18" t="s">
        <v>81</v>
      </c>
      <c r="BK631" s="247">
        <f>ROUND(I631*H631,2)</f>
        <v>0</v>
      </c>
      <c r="BL631" s="18" t="s">
        <v>198</v>
      </c>
      <c r="BM631" s="246" t="s">
        <v>759</v>
      </c>
    </row>
    <row r="632" s="2" customFormat="1">
      <c r="A632" s="39"/>
      <c r="B632" s="40"/>
      <c r="C632" s="41"/>
      <c r="D632" s="248" t="s">
        <v>200</v>
      </c>
      <c r="E632" s="41"/>
      <c r="F632" s="249" t="s">
        <v>760</v>
      </c>
      <c r="G632" s="41"/>
      <c r="H632" s="41"/>
      <c r="I632" s="145"/>
      <c r="J632" s="41"/>
      <c r="K632" s="41"/>
      <c r="L632" s="45"/>
      <c r="M632" s="250"/>
      <c r="N632" s="251"/>
      <c r="O632" s="92"/>
      <c r="P632" s="92"/>
      <c r="Q632" s="92"/>
      <c r="R632" s="92"/>
      <c r="S632" s="92"/>
      <c r="T632" s="93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T632" s="18" t="s">
        <v>200</v>
      </c>
      <c r="AU632" s="18" t="s">
        <v>212</v>
      </c>
    </row>
    <row r="633" s="13" customFormat="1">
      <c r="A633" s="13"/>
      <c r="B633" s="252"/>
      <c r="C633" s="253"/>
      <c r="D633" s="248" t="s">
        <v>201</v>
      </c>
      <c r="E633" s="254" t="s">
        <v>1</v>
      </c>
      <c r="F633" s="255" t="s">
        <v>761</v>
      </c>
      <c r="G633" s="253"/>
      <c r="H633" s="254" t="s">
        <v>1</v>
      </c>
      <c r="I633" s="256"/>
      <c r="J633" s="253"/>
      <c r="K633" s="253"/>
      <c r="L633" s="257"/>
      <c r="M633" s="258"/>
      <c r="N633" s="259"/>
      <c r="O633" s="259"/>
      <c r="P633" s="259"/>
      <c r="Q633" s="259"/>
      <c r="R633" s="259"/>
      <c r="S633" s="259"/>
      <c r="T633" s="260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61" t="s">
        <v>201</v>
      </c>
      <c r="AU633" s="261" t="s">
        <v>212</v>
      </c>
      <c r="AV633" s="13" t="s">
        <v>81</v>
      </c>
      <c r="AW633" s="13" t="s">
        <v>30</v>
      </c>
      <c r="AX633" s="13" t="s">
        <v>73</v>
      </c>
      <c r="AY633" s="261" t="s">
        <v>191</v>
      </c>
    </row>
    <row r="634" s="13" customFormat="1">
      <c r="A634" s="13"/>
      <c r="B634" s="252"/>
      <c r="C634" s="253"/>
      <c r="D634" s="248" t="s">
        <v>201</v>
      </c>
      <c r="E634" s="254" t="s">
        <v>1</v>
      </c>
      <c r="F634" s="255" t="s">
        <v>762</v>
      </c>
      <c r="G634" s="253"/>
      <c r="H634" s="254" t="s">
        <v>1</v>
      </c>
      <c r="I634" s="256"/>
      <c r="J634" s="253"/>
      <c r="K634" s="253"/>
      <c r="L634" s="257"/>
      <c r="M634" s="258"/>
      <c r="N634" s="259"/>
      <c r="O634" s="259"/>
      <c r="P634" s="259"/>
      <c r="Q634" s="259"/>
      <c r="R634" s="259"/>
      <c r="S634" s="259"/>
      <c r="T634" s="260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61" t="s">
        <v>201</v>
      </c>
      <c r="AU634" s="261" t="s">
        <v>212</v>
      </c>
      <c r="AV634" s="13" t="s">
        <v>81</v>
      </c>
      <c r="AW634" s="13" t="s">
        <v>30</v>
      </c>
      <c r="AX634" s="13" t="s">
        <v>73</v>
      </c>
      <c r="AY634" s="261" t="s">
        <v>191</v>
      </c>
    </row>
    <row r="635" s="13" customFormat="1">
      <c r="A635" s="13"/>
      <c r="B635" s="252"/>
      <c r="C635" s="253"/>
      <c r="D635" s="248" t="s">
        <v>201</v>
      </c>
      <c r="E635" s="254" t="s">
        <v>1</v>
      </c>
      <c r="F635" s="255" t="s">
        <v>763</v>
      </c>
      <c r="G635" s="253"/>
      <c r="H635" s="254" t="s">
        <v>1</v>
      </c>
      <c r="I635" s="256"/>
      <c r="J635" s="253"/>
      <c r="K635" s="253"/>
      <c r="L635" s="257"/>
      <c r="M635" s="258"/>
      <c r="N635" s="259"/>
      <c r="O635" s="259"/>
      <c r="P635" s="259"/>
      <c r="Q635" s="259"/>
      <c r="R635" s="259"/>
      <c r="S635" s="259"/>
      <c r="T635" s="260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61" t="s">
        <v>201</v>
      </c>
      <c r="AU635" s="261" t="s">
        <v>212</v>
      </c>
      <c r="AV635" s="13" t="s">
        <v>81</v>
      </c>
      <c r="AW635" s="13" t="s">
        <v>30</v>
      </c>
      <c r="AX635" s="13" t="s">
        <v>73</v>
      </c>
      <c r="AY635" s="261" t="s">
        <v>191</v>
      </c>
    </row>
    <row r="636" s="14" customFormat="1">
      <c r="A636" s="14"/>
      <c r="B636" s="262"/>
      <c r="C636" s="263"/>
      <c r="D636" s="248" t="s">
        <v>201</v>
      </c>
      <c r="E636" s="264" t="s">
        <v>1</v>
      </c>
      <c r="F636" s="265" t="s">
        <v>764</v>
      </c>
      <c r="G636" s="263"/>
      <c r="H636" s="266">
        <v>6.4100000000000001</v>
      </c>
      <c r="I636" s="267"/>
      <c r="J636" s="263"/>
      <c r="K636" s="263"/>
      <c r="L636" s="268"/>
      <c r="M636" s="269"/>
      <c r="N636" s="270"/>
      <c r="O636" s="270"/>
      <c r="P636" s="270"/>
      <c r="Q636" s="270"/>
      <c r="R636" s="270"/>
      <c r="S636" s="270"/>
      <c r="T636" s="271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72" t="s">
        <v>201</v>
      </c>
      <c r="AU636" s="272" t="s">
        <v>212</v>
      </c>
      <c r="AV636" s="14" t="s">
        <v>83</v>
      </c>
      <c r="AW636" s="14" t="s">
        <v>30</v>
      </c>
      <c r="AX636" s="14" t="s">
        <v>73</v>
      </c>
      <c r="AY636" s="272" t="s">
        <v>191</v>
      </c>
    </row>
    <row r="637" s="15" customFormat="1">
      <c r="A637" s="15"/>
      <c r="B637" s="273"/>
      <c r="C637" s="274"/>
      <c r="D637" s="248" t="s">
        <v>201</v>
      </c>
      <c r="E637" s="275" t="s">
        <v>1</v>
      </c>
      <c r="F637" s="276" t="s">
        <v>205</v>
      </c>
      <c r="G637" s="274"/>
      <c r="H637" s="277">
        <v>6.4100000000000001</v>
      </c>
      <c r="I637" s="278"/>
      <c r="J637" s="274"/>
      <c r="K637" s="274"/>
      <c r="L637" s="279"/>
      <c r="M637" s="280"/>
      <c r="N637" s="281"/>
      <c r="O637" s="281"/>
      <c r="P637" s="281"/>
      <c r="Q637" s="281"/>
      <c r="R637" s="281"/>
      <c r="S637" s="281"/>
      <c r="T637" s="282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83" t="s">
        <v>201</v>
      </c>
      <c r="AU637" s="283" t="s">
        <v>212</v>
      </c>
      <c r="AV637" s="15" t="s">
        <v>198</v>
      </c>
      <c r="AW637" s="15" t="s">
        <v>30</v>
      </c>
      <c r="AX637" s="15" t="s">
        <v>81</v>
      </c>
      <c r="AY637" s="283" t="s">
        <v>191</v>
      </c>
    </row>
    <row r="638" s="2" customFormat="1" ht="16.5" customHeight="1">
      <c r="A638" s="39"/>
      <c r="B638" s="40"/>
      <c r="C638" s="236" t="s">
        <v>765</v>
      </c>
      <c r="D638" s="236" t="s">
        <v>194</v>
      </c>
      <c r="E638" s="237" t="s">
        <v>766</v>
      </c>
      <c r="F638" s="238" t="s">
        <v>767</v>
      </c>
      <c r="G638" s="239" t="s">
        <v>197</v>
      </c>
      <c r="H638" s="240">
        <v>2462.9699999999998</v>
      </c>
      <c r="I638" s="241"/>
      <c r="J638" s="240">
        <f>ROUND(I638*H638,2)</f>
        <v>0</v>
      </c>
      <c r="K638" s="238" t="s">
        <v>275</v>
      </c>
      <c r="L638" s="45"/>
      <c r="M638" s="242" t="s">
        <v>1</v>
      </c>
      <c r="N638" s="243" t="s">
        <v>38</v>
      </c>
      <c r="O638" s="92"/>
      <c r="P638" s="244">
        <f>O638*H638</f>
        <v>0</v>
      </c>
      <c r="Q638" s="244">
        <v>0.0056100000000000004</v>
      </c>
      <c r="R638" s="244">
        <f>Q638*H638</f>
        <v>13.8172617</v>
      </c>
      <c r="S638" s="244">
        <v>0</v>
      </c>
      <c r="T638" s="245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46" t="s">
        <v>198</v>
      </c>
      <c r="AT638" s="246" t="s">
        <v>194</v>
      </c>
      <c r="AU638" s="246" t="s">
        <v>212</v>
      </c>
      <c r="AY638" s="18" t="s">
        <v>191</v>
      </c>
      <c r="BE638" s="247">
        <f>IF(N638="základní",J638,0)</f>
        <v>0</v>
      </c>
      <c r="BF638" s="247">
        <f>IF(N638="snížená",J638,0)</f>
        <v>0</v>
      </c>
      <c r="BG638" s="247">
        <f>IF(N638="zákl. přenesená",J638,0)</f>
        <v>0</v>
      </c>
      <c r="BH638" s="247">
        <f>IF(N638="sníž. přenesená",J638,0)</f>
        <v>0</v>
      </c>
      <c r="BI638" s="247">
        <f>IF(N638="nulová",J638,0)</f>
        <v>0</v>
      </c>
      <c r="BJ638" s="18" t="s">
        <v>81</v>
      </c>
      <c r="BK638" s="247">
        <f>ROUND(I638*H638,2)</f>
        <v>0</v>
      </c>
      <c r="BL638" s="18" t="s">
        <v>198</v>
      </c>
      <c r="BM638" s="246" t="s">
        <v>768</v>
      </c>
    </row>
    <row r="639" s="2" customFormat="1">
      <c r="A639" s="39"/>
      <c r="B639" s="40"/>
      <c r="C639" s="41"/>
      <c r="D639" s="248" t="s">
        <v>200</v>
      </c>
      <c r="E639" s="41"/>
      <c r="F639" s="249" t="s">
        <v>767</v>
      </c>
      <c r="G639" s="41"/>
      <c r="H639" s="41"/>
      <c r="I639" s="145"/>
      <c r="J639" s="41"/>
      <c r="K639" s="41"/>
      <c r="L639" s="45"/>
      <c r="M639" s="250"/>
      <c r="N639" s="251"/>
      <c r="O639" s="92"/>
      <c r="P639" s="92"/>
      <c r="Q639" s="92"/>
      <c r="R639" s="92"/>
      <c r="S639" s="92"/>
      <c r="T639" s="93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T639" s="18" t="s">
        <v>200</v>
      </c>
      <c r="AU639" s="18" t="s">
        <v>212</v>
      </c>
    </row>
    <row r="640" s="2" customFormat="1">
      <c r="A640" s="39"/>
      <c r="B640" s="40"/>
      <c r="C640" s="41"/>
      <c r="D640" s="248" t="s">
        <v>277</v>
      </c>
      <c r="E640" s="41"/>
      <c r="F640" s="284" t="s">
        <v>769</v>
      </c>
      <c r="G640" s="41"/>
      <c r="H640" s="41"/>
      <c r="I640" s="145"/>
      <c r="J640" s="41"/>
      <c r="K640" s="41"/>
      <c r="L640" s="45"/>
      <c r="M640" s="250"/>
      <c r="N640" s="251"/>
      <c r="O640" s="92"/>
      <c r="P640" s="92"/>
      <c r="Q640" s="92"/>
      <c r="R640" s="92"/>
      <c r="S640" s="92"/>
      <c r="T640" s="93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T640" s="18" t="s">
        <v>277</v>
      </c>
      <c r="AU640" s="18" t="s">
        <v>212</v>
      </c>
    </row>
    <row r="641" s="13" customFormat="1">
      <c r="A641" s="13"/>
      <c r="B641" s="252"/>
      <c r="C641" s="253"/>
      <c r="D641" s="248" t="s">
        <v>201</v>
      </c>
      <c r="E641" s="254" t="s">
        <v>1</v>
      </c>
      <c r="F641" s="255" t="s">
        <v>770</v>
      </c>
      <c r="G641" s="253"/>
      <c r="H641" s="254" t="s">
        <v>1</v>
      </c>
      <c r="I641" s="256"/>
      <c r="J641" s="253"/>
      <c r="K641" s="253"/>
      <c r="L641" s="257"/>
      <c r="M641" s="258"/>
      <c r="N641" s="259"/>
      <c r="O641" s="259"/>
      <c r="P641" s="259"/>
      <c r="Q641" s="259"/>
      <c r="R641" s="259"/>
      <c r="S641" s="259"/>
      <c r="T641" s="260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61" t="s">
        <v>201</v>
      </c>
      <c r="AU641" s="261" t="s">
        <v>212</v>
      </c>
      <c r="AV641" s="13" t="s">
        <v>81</v>
      </c>
      <c r="AW641" s="13" t="s">
        <v>30</v>
      </c>
      <c r="AX641" s="13" t="s">
        <v>73</v>
      </c>
      <c r="AY641" s="261" t="s">
        <v>191</v>
      </c>
    </row>
    <row r="642" s="14" customFormat="1">
      <c r="A642" s="14"/>
      <c r="B642" s="262"/>
      <c r="C642" s="263"/>
      <c r="D642" s="248" t="s">
        <v>201</v>
      </c>
      <c r="E642" s="264" t="s">
        <v>1</v>
      </c>
      <c r="F642" s="265" t="s">
        <v>771</v>
      </c>
      <c r="G642" s="263"/>
      <c r="H642" s="266">
        <v>1153.6400000000001</v>
      </c>
      <c r="I642" s="267"/>
      <c r="J642" s="263"/>
      <c r="K642" s="263"/>
      <c r="L642" s="268"/>
      <c r="M642" s="269"/>
      <c r="N642" s="270"/>
      <c r="O642" s="270"/>
      <c r="P642" s="270"/>
      <c r="Q642" s="270"/>
      <c r="R642" s="270"/>
      <c r="S642" s="270"/>
      <c r="T642" s="271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72" t="s">
        <v>201</v>
      </c>
      <c r="AU642" s="272" t="s">
        <v>212</v>
      </c>
      <c r="AV642" s="14" t="s">
        <v>83</v>
      </c>
      <c r="AW642" s="14" t="s">
        <v>30</v>
      </c>
      <c r="AX642" s="14" t="s">
        <v>73</v>
      </c>
      <c r="AY642" s="272" t="s">
        <v>191</v>
      </c>
    </row>
    <row r="643" s="14" customFormat="1">
      <c r="A643" s="14"/>
      <c r="B643" s="262"/>
      <c r="C643" s="263"/>
      <c r="D643" s="248" t="s">
        <v>201</v>
      </c>
      <c r="E643" s="264" t="s">
        <v>1</v>
      </c>
      <c r="F643" s="265" t="s">
        <v>772</v>
      </c>
      <c r="G643" s="263"/>
      <c r="H643" s="266">
        <v>8.0999999999999996</v>
      </c>
      <c r="I643" s="267"/>
      <c r="J643" s="263"/>
      <c r="K643" s="263"/>
      <c r="L643" s="268"/>
      <c r="M643" s="269"/>
      <c r="N643" s="270"/>
      <c r="O643" s="270"/>
      <c r="P643" s="270"/>
      <c r="Q643" s="270"/>
      <c r="R643" s="270"/>
      <c r="S643" s="270"/>
      <c r="T643" s="271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72" t="s">
        <v>201</v>
      </c>
      <c r="AU643" s="272" t="s">
        <v>212</v>
      </c>
      <c r="AV643" s="14" t="s">
        <v>83</v>
      </c>
      <c r="AW643" s="14" t="s">
        <v>30</v>
      </c>
      <c r="AX643" s="14" t="s">
        <v>73</v>
      </c>
      <c r="AY643" s="272" t="s">
        <v>191</v>
      </c>
    </row>
    <row r="644" s="13" customFormat="1">
      <c r="A644" s="13"/>
      <c r="B644" s="252"/>
      <c r="C644" s="253"/>
      <c r="D644" s="248" t="s">
        <v>201</v>
      </c>
      <c r="E644" s="254" t="s">
        <v>1</v>
      </c>
      <c r="F644" s="255" t="s">
        <v>773</v>
      </c>
      <c r="G644" s="253"/>
      <c r="H644" s="254" t="s">
        <v>1</v>
      </c>
      <c r="I644" s="256"/>
      <c r="J644" s="253"/>
      <c r="K644" s="253"/>
      <c r="L644" s="257"/>
      <c r="M644" s="258"/>
      <c r="N644" s="259"/>
      <c r="O644" s="259"/>
      <c r="P644" s="259"/>
      <c r="Q644" s="259"/>
      <c r="R644" s="259"/>
      <c r="S644" s="259"/>
      <c r="T644" s="260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61" t="s">
        <v>201</v>
      </c>
      <c r="AU644" s="261" t="s">
        <v>212</v>
      </c>
      <c r="AV644" s="13" t="s">
        <v>81</v>
      </c>
      <c r="AW644" s="13" t="s">
        <v>30</v>
      </c>
      <c r="AX644" s="13" t="s">
        <v>73</v>
      </c>
      <c r="AY644" s="261" t="s">
        <v>191</v>
      </c>
    </row>
    <row r="645" s="14" customFormat="1">
      <c r="A645" s="14"/>
      <c r="B645" s="262"/>
      <c r="C645" s="263"/>
      <c r="D645" s="248" t="s">
        <v>201</v>
      </c>
      <c r="E645" s="264" t="s">
        <v>1</v>
      </c>
      <c r="F645" s="265" t="s">
        <v>774</v>
      </c>
      <c r="G645" s="263"/>
      <c r="H645" s="266">
        <v>1285.03</v>
      </c>
      <c r="I645" s="267"/>
      <c r="J645" s="263"/>
      <c r="K645" s="263"/>
      <c r="L645" s="268"/>
      <c r="M645" s="269"/>
      <c r="N645" s="270"/>
      <c r="O645" s="270"/>
      <c r="P645" s="270"/>
      <c r="Q645" s="270"/>
      <c r="R645" s="270"/>
      <c r="S645" s="270"/>
      <c r="T645" s="271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72" t="s">
        <v>201</v>
      </c>
      <c r="AU645" s="272" t="s">
        <v>212</v>
      </c>
      <c r="AV645" s="14" t="s">
        <v>83</v>
      </c>
      <c r="AW645" s="14" t="s">
        <v>30</v>
      </c>
      <c r="AX645" s="14" t="s">
        <v>73</v>
      </c>
      <c r="AY645" s="272" t="s">
        <v>191</v>
      </c>
    </row>
    <row r="646" s="14" customFormat="1">
      <c r="A646" s="14"/>
      <c r="B646" s="262"/>
      <c r="C646" s="263"/>
      <c r="D646" s="248" t="s">
        <v>201</v>
      </c>
      <c r="E646" s="264" t="s">
        <v>1</v>
      </c>
      <c r="F646" s="265" t="s">
        <v>775</v>
      </c>
      <c r="G646" s="263"/>
      <c r="H646" s="266">
        <v>16.199999999999999</v>
      </c>
      <c r="I646" s="267"/>
      <c r="J646" s="263"/>
      <c r="K646" s="263"/>
      <c r="L646" s="268"/>
      <c r="M646" s="269"/>
      <c r="N646" s="270"/>
      <c r="O646" s="270"/>
      <c r="P646" s="270"/>
      <c r="Q646" s="270"/>
      <c r="R646" s="270"/>
      <c r="S646" s="270"/>
      <c r="T646" s="271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72" t="s">
        <v>201</v>
      </c>
      <c r="AU646" s="272" t="s">
        <v>212</v>
      </c>
      <c r="AV646" s="14" t="s">
        <v>83</v>
      </c>
      <c r="AW646" s="14" t="s">
        <v>30</v>
      </c>
      <c r="AX646" s="14" t="s">
        <v>73</v>
      </c>
      <c r="AY646" s="272" t="s">
        <v>191</v>
      </c>
    </row>
    <row r="647" s="15" customFormat="1">
      <c r="A647" s="15"/>
      <c r="B647" s="273"/>
      <c r="C647" s="274"/>
      <c r="D647" s="248" t="s">
        <v>201</v>
      </c>
      <c r="E647" s="275" t="s">
        <v>1</v>
      </c>
      <c r="F647" s="276" t="s">
        <v>205</v>
      </c>
      <c r="G647" s="274"/>
      <c r="H647" s="277">
        <v>2462.9699999999998</v>
      </c>
      <c r="I647" s="278"/>
      <c r="J647" s="274"/>
      <c r="K647" s="274"/>
      <c r="L647" s="279"/>
      <c r="M647" s="280"/>
      <c r="N647" s="281"/>
      <c r="O647" s="281"/>
      <c r="P647" s="281"/>
      <c r="Q647" s="281"/>
      <c r="R647" s="281"/>
      <c r="S647" s="281"/>
      <c r="T647" s="282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83" t="s">
        <v>201</v>
      </c>
      <c r="AU647" s="283" t="s">
        <v>212</v>
      </c>
      <c r="AV647" s="15" t="s">
        <v>198</v>
      </c>
      <c r="AW647" s="15" t="s">
        <v>30</v>
      </c>
      <c r="AX647" s="15" t="s">
        <v>81</v>
      </c>
      <c r="AY647" s="283" t="s">
        <v>191</v>
      </c>
    </row>
    <row r="648" s="2" customFormat="1" ht="16.5" customHeight="1">
      <c r="A648" s="39"/>
      <c r="B648" s="40"/>
      <c r="C648" s="236" t="s">
        <v>776</v>
      </c>
      <c r="D648" s="236" t="s">
        <v>194</v>
      </c>
      <c r="E648" s="237" t="s">
        <v>777</v>
      </c>
      <c r="F648" s="238" t="s">
        <v>778</v>
      </c>
      <c r="G648" s="239" t="s">
        <v>314</v>
      </c>
      <c r="H648" s="240">
        <v>675.60000000000002</v>
      </c>
      <c r="I648" s="241"/>
      <c r="J648" s="240">
        <f>ROUND(I648*H648,2)</f>
        <v>0</v>
      </c>
      <c r="K648" s="238" t="s">
        <v>1</v>
      </c>
      <c r="L648" s="45"/>
      <c r="M648" s="242" t="s">
        <v>1</v>
      </c>
      <c r="N648" s="243" t="s">
        <v>38</v>
      </c>
      <c r="O648" s="92"/>
      <c r="P648" s="244">
        <f>O648*H648</f>
        <v>0</v>
      </c>
      <c r="Q648" s="244">
        <v>0.57799999999999996</v>
      </c>
      <c r="R648" s="244">
        <f>Q648*H648</f>
        <v>390.49680000000001</v>
      </c>
      <c r="S648" s="244">
        <v>0</v>
      </c>
      <c r="T648" s="245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46" t="s">
        <v>198</v>
      </c>
      <c r="AT648" s="246" t="s">
        <v>194</v>
      </c>
      <c r="AU648" s="246" t="s">
        <v>212</v>
      </c>
      <c r="AY648" s="18" t="s">
        <v>191</v>
      </c>
      <c r="BE648" s="247">
        <f>IF(N648="základní",J648,0)</f>
        <v>0</v>
      </c>
      <c r="BF648" s="247">
        <f>IF(N648="snížená",J648,0)</f>
        <v>0</v>
      </c>
      <c r="BG648" s="247">
        <f>IF(N648="zákl. přenesená",J648,0)</f>
        <v>0</v>
      </c>
      <c r="BH648" s="247">
        <f>IF(N648="sníž. přenesená",J648,0)</f>
        <v>0</v>
      </c>
      <c r="BI648" s="247">
        <f>IF(N648="nulová",J648,0)</f>
        <v>0</v>
      </c>
      <c r="BJ648" s="18" t="s">
        <v>81</v>
      </c>
      <c r="BK648" s="247">
        <f>ROUND(I648*H648,2)</f>
        <v>0</v>
      </c>
      <c r="BL648" s="18" t="s">
        <v>198</v>
      </c>
      <c r="BM648" s="246" t="s">
        <v>779</v>
      </c>
    </row>
    <row r="649" s="2" customFormat="1">
      <c r="A649" s="39"/>
      <c r="B649" s="40"/>
      <c r="C649" s="41"/>
      <c r="D649" s="248" t="s">
        <v>200</v>
      </c>
      <c r="E649" s="41"/>
      <c r="F649" s="249" t="s">
        <v>778</v>
      </c>
      <c r="G649" s="41"/>
      <c r="H649" s="41"/>
      <c r="I649" s="145"/>
      <c r="J649" s="41"/>
      <c r="K649" s="41"/>
      <c r="L649" s="45"/>
      <c r="M649" s="250"/>
      <c r="N649" s="251"/>
      <c r="O649" s="92"/>
      <c r="P649" s="92"/>
      <c r="Q649" s="92"/>
      <c r="R649" s="92"/>
      <c r="S649" s="92"/>
      <c r="T649" s="93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T649" s="18" t="s">
        <v>200</v>
      </c>
      <c r="AU649" s="18" t="s">
        <v>212</v>
      </c>
    </row>
    <row r="650" s="2" customFormat="1">
      <c r="A650" s="39"/>
      <c r="B650" s="40"/>
      <c r="C650" s="41"/>
      <c r="D650" s="248" t="s">
        <v>277</v>
      </c>
      <c r="E650" s="41"/>
      <c r="F650" s="284" t="s">
        <v>780</v>
      </c>
      <c r="G650" s="41"/>
      <c r="H650" s="41"/>
      <c r="I650" s="145"/>
      <c r="J650" s="41"/>
      <c r="K650" s="41"/>
      <c r="L650" s="45"/>
      <c r="M650" s="250"/>
      <c r="N650" s="251"/>
      <c r="O650" s="92"/>
      <c r="P650" s="92"/>
      <c r="Q650" s="92"/>
      <c r="R650" s="92"/>
      <c r="S650" s="92"/>
      <c r="T650" s="93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T650" s="18" t="s">
        <v>277</v>
      </c>
      <c r="AU650" s="18" t="s">
        <v>212</v>
      </c>
    </row>
    <row r="651" s="14" customFormat="1">
      <c r="A651" s="14"/>
      <c r="B651" s="262"/>
      <c r="C651" s="263"/>
      <c r="D651" s="248" t="s">
        <v>201</v>
      </c>
      <c r="E651" s="264" t="s">
        <v>1</v>
      </c>
      <c r="F651" s="265" t="s">
        <v>781</v>
      </c>
      <c r="G651" s="263"/>
      <c r="H651" s="266">
        <v>675.60000000000002</v>
      </c>
      <c r="I651" s="267"/>
      <c r="J651" s="263"/>
      <c r="K651" s="263"/>
      <c r="L651" s="268"/>
      <c r="M651" s="269"/>
      <c r="N651" s="270"/>
      <c r="O651" s="270"/>
      <c r="P651" s="270"/>
      <c r="Q651" s="270"/>
      <c r="R651" s="270"/>
      <c r="S651" s="270"/>
      <c r="T651" s="271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72" t="s">
        <v>201</v>
      </c>
      <c r="AU651" s="272" t="s">
        <v>212</v>
      </c>
      <c r="AV651" s="14" t="s">
        <v>83</v>
      </c>
      <c r="AW651" s="14" t="s">
        <v>30</v>
      </c>
      <c r="AX651" s="14" t="s">
        <v>73</v>
      </c>
      <c r="AY651" s="272" t="s">
        <v>191</v>
      </c>
    </row>
    <row r="652" s="15" customFormat="1">
      <c r="A652" s="15"/>
      <c r="B652" s="273"/>
      <c r="C652" s="274"/>
      <c r="D652" s="248" t="s">
        <v>201</v>
      </c>
      <c r="E652" s="275" t="s">
        <v>1</v>
      </c>
      <c r="F652" s="276" t="s">
        <v>205</v>
      </c>
      <c r="G652" s="274"/>
      <c r="H652" s="277">
        <v>675.60000000000002</v>
      </c>
      <c r="I652" s="278"/>
      <c r="J652" s="274"/>
      <c r="K652" s="274"/>
      <c r="L652" s="279"/>
      <c r="M652" s="280"/>
      <c r="N652" s="281"/>
      <c r="O652" s="281"/>
      <c r="P652" s="281"/>
      <c r="Q652" s="281"/>
      <c r="R652" s="281"/>
      <c r="S652" s="281"/>
      <c r="T652" s="282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83" t="s">
        <v>201</v>
      </c>
      <c r="AU652" s="283" t="s">
        <v>212</v>
      </c>
      <c r="AV652" s="15" t="s">
        <v>198</v>
      </c>
      <c r="AW652" s="15" t="s">
        <v>30</v>
      </c>
      <c r="AX652" s="15" t="s">
        <v>81</v>
      </c>
      <c r="AY652" s="283" t="s">
        <v>191</v>
      </c>
    </row>
    <row r="653" s="2" customFormat="1" ht="16.5" customHeight="1">
      <c r="A653" s="39"/>
      <c r="B653" s="40"/>
      <c r="C653" s="236" t="s">
        <v>782</v>
      </c>
      <c r="D653" s="236" t="s">
        <v>194</v>
      </c>
      <c r="E653" s="237" t="s">
        <v>783</v>
      </c>
      <c r="F653" s="238" t="s">
        <v>784</v>
      </c>
      <c r="G653" s="239" t="s">
        <v>215</v>
      </c>
      <c r="H653" s="240">
        <v>132.90000000000001</v>
      </c>
      <c r="I653" s="241"/>
      <c r="J653" s="240">
        <f>ROUND(I653*H653,2)</f>
        <v>0</v>
      </c>
      <c r="K653" s="238" t="s">
        <v>1</v>
      </c>
      <c r="L653" s="45"/>
      <c r="M653" s="242" t="s">
        <v>1</v>
      </c>
      <c r="N653" s="243" t="s">
        <v>38</v>
      </c>
      <c r="O653" s="92"/>
      <c r="P653" s="244">
        <f>O653*H653</f>
        <v>0</v>
      </c>
      <c r="Q653" s="244">
        <v>0</v>
      </c>
      <c r="R653" s="244">
        <f>Q653*H653</f>
        <v>0</v>
      </c>
      <c r="S653" s="244">
        <v>0</v>
      </c>
      <c r="T653" s="245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46" t="s">
        <v>785</v>
      </c>
      <c r="AT653" s="246" t="s">
        <v>194</v>
      </c>
      <c r="AU653" s="246" t="s">
        <v>212</v>
      </c>
      <c r="AY653" s="18" t="s">
        <v>191</v>
      </c>
      <c r="BE653" s="247">
        <f>IF(N653="základní",J653,0)</f>
        <v>0</v>
      </c>
      <c r="BF653" s="247">
        <f>IF(N653="snížená",J653,0)</f>
        <v>0</v>
      </c>
      <c r="BG653" s="247">
        <f>IF(N653="zákl. přenesená",J653,0)</f>
        <v>0</v>
      </c>
      <c r="BH653" s="247">
        <f>IF(N653="sníž. přenesená",J653,0)</f>
        <v>0</v>
      </c>
      <c r="BI653" s="247">
        <f>IF(N653="nulová",J653,0)</f>
        <v>0</v>
      </c>
      <c r="BJ653" s="18" t="s">
        <v>81</v>
      </c>
      <c r="BK653" s="247">
        <f>ROUND(I653*H653,2)</f>
        <v>0</v>
      </c>
      <c r="BL653" s="18" t="s">
        <v>785</v>
      </c>
      <c r="BM653" s="246" t="s">
        <v>786</v>
      </c>
    </row>
    <row r="654" s="2" customFormat="1">
      <c r="A654" s="39"/>
      <c r="B654" s="40"/>
      <c r="C654" s="41"/>
      <c r="D654" s="248" t="s">
        <v>200</v>
      </c>
      <c r="E654" s="41"/>
      <c r="F654" s="249" t="s">
        <v>784</v>
      </c>
      <c r="G654" s="41"/>
      <c r="H654" s="41"/>
      <c r="I654" s="145"/>
      <c r="J654" s="41"/>
      <c r="K654" s="41"/>
      <c r="L654" s="45"/>
      <c r="M654" s="250"/>
      <c r="N654" s="251"/>
      <c r="O654" s="92"/>
      <c r="P654" s="92"/>
      <c r="Q654" s="92"/>
      <c r="R654" s="92"/>
      <c r="S654" s="92"/>
      <c r="T654" s="93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T654" s="18" t="s">
        <v>200</v>
      </c>
      <c r="AU654" s="18" t="s">
        <v>212</v>
      </c>
    </row>
    <row r="655" s="13" customFormat="1">
      <c r="A655" s="13"/>
      <c r="B655" s="252"/>
      <c r="C655" s="253"/>
      <c r="D655" s="248" t="s">
        <v>201</v>
      </c>
      <c r="E655" s="254" t="s">
        <v>1</v>
      </c>
      <c r="F655" s="255" t="s">
        <v>787</v>
      </c>
      <c r="G655" s="253"/>
      <c r="H655" s="254" t="s">
        <v>1</v>
      </c>
      <c r="I655" s="256"/>
      <c r="J655" s="253"/>
      <c r="K655" s="253"/>
      <c r="L655" s="257"/>
      <c r="M655" s="258"/>
      <c r="N655" s="259"/>
      <c r="O655" s="259"/>
      <c r="P655" s="259"/>
      <c r="Q655" s="259"/>
      <c r="R655" s="259"/>
      <c r="S655" s="259"/>
      <c r="T655" s="260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1" t="s">
        <v>201</v>
      </c>
      <c r="AU655" s="261" t="s">
        <v>212</v>
      </c>
      <c r="AV655" s="13" t="s">
        <v>81</v>
      </c>
      <c r="AW655" s="13" t="s">
        <v>30</v>
      </c>
      <c r="AX655" s="13" t="s">
        <v>73</v>
      </c>
      <c r="AY655" s="261" t="s">
        <v>191</v>
      </c>
    </row>
    <row r="656" s="14" customFormat="1">
      <c r="A656" s="14"/>
      <c r="B656" s="262"/>
      <c r="C656" s="263"/>
      <c r="D656" s="248" t="s">
        <v>201</v>
      </c>
      <c r="E656" s="264" t="s">
        <v>1</v>
      </c>
      <c r="F656" s="265" t="s">
        <v>788</v>
      </c>
      <c r="G656" s="263"/>
      <c r="H656" s="266">
        <v>132.90000000000001</v>
      </c>
      <c r="I656" s="267"/>
      <c r="J656" s="263"/>
      <c r="K656" s="263"/>
      <c r="L656" s="268"/>
      <c r="M656" s="269"/>
      <c r="N656" s="270"/>
      <c r="O656" s="270"/>
      <c r="P656" s="270"/>
      <c r="Q656" s="270"/>
      <c r="R656" s="270"/>
      <c r="S656" s="270"/>
      <c r="T656" s="271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72" t="s">
        <v>201</v>
      </c>
      <c r="AU656" s="272" t="s">
        <v>212</v>
      </c>
      <c r="AV656" s="14" t="s">
        <v>83</v>
      </c>
      <c r="AW656" s="14" t="s">
        <v>30</v>
      </c>
      <c r="AX656" s="14" t="s">
        <v>73</v>
      </c>
      <c r="AY656" s="272" t="s">
        <v>191</v>
      </c>
    </row>
    <row r="657" s="15" customFormat="1">
      <c r="A657" s="15"/>
      <c r="B657" s="273"/>
      <c r="C657" s="274"/>
      <c r="D657" s="248" t="s">
        <v>201</v>
      </c>
      <c r="E657" s="275" t="s">
        <v>1</v>
      </c>
      <c r="F657" s="276" t="s">
        <v>205</v>
      </c>
      <c r="G657" s="274"/>
      <c r="H657" s="277">
        <v>132.90000000000001</v>
      </c>
      <c r="I657" s="278"/>
      <c r="J657" s="274"/>
      <c r="K657" s="274"/>
      <c r="L657" s="279"/>
      <c r="M657" s="280"/>
      <c r="N657" s="281"/>
      <c r="O657" s="281"/>
      <c r="P657" s="281"/>
      <c r="Q657" s="281"/>
      <c r="R657" s="281"/>
      <c r="S657" s="281"/>
      <c r="T657" s="282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83" t="s">
        <v>201</v>
      </c>
      <c r="AU657" s="283" t="s">
        <v>212</v>
      </c>
      <c r="AV657" s="15" t="s">
        <v>198</v>
      </c>
      <c r="AW657" s="15" t="s">
        <v>30</v>
      </c>
      <c r="AX657" s="15" t="s">
        <v>81</v>
      </c>
      <c r="AY657" s="283" t="s">
        <v>191</v>
      </c>
    </row>
    <row r="658" s="2" customFormat="1" ht="16.5" customHeight="1">
      <c r="A658" s="39"/>
      <c r="B658" s="40"/>
      <c r="C658" s="236" t="s">
        <v>789</v>
      </c>
      <c r="D658" s="236" t="s">
        <v>194</v>
      </c>
      <c r="E658" s="237" t="s">
        <v>790</v>
      </c>
      <c r="F658" s="238" t="s">
        <v>791</v>
      </c>
      <c r="G658" s="239" t="s">
        <v>413</v>
      </c>
      <c r="H658" s="240">
        <v>4576</v>
      </c>
      <c r="I658" s="241"/>
      <c r="J658" s="240">
        <f>ROUND(I658*H658,2)</f>
        <v>0</v>
      </c>
      <c r="K658" s="238" t="s">
        <v>1</v>
      </c>
      <c r="L658" s="45"/>
      <c r="M658" s="242" t="s">
        <v>1</v>
      </c>
      <c r="N658" s="243" t="s">
        <v>38</v>
      </c>
      <c r="O658" s="92"/>
      <c r="P658" s="244">
        <f>O658*H658</f>
        <v>0</v>
      </c>
      <c r="Q658" s="244">
        <v>0</v>
      </c>
      <c r="R658" s="244">
        <f>Q658*H658</f>
        <v>0</v>
      </c>
      <c r="S658" s="244">
        <v>0</v>
      </c>
      <c r="T658" s="245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46" t="s">
        <v>785</v>
      </c>
      <c r="AT658" s="246" t="s">
        <v>194</v>
      </c>
      <c r="AU658" s="246" t="s">
        <v>212</v>
      </c>
      <c r="AY658" s="18" t="s">
        <v>191</v>
      </c>
      <c r="BE658" s="247">
        <f>IF(N658="základní",J658,0)</f>
        <v>0</v>
      </c>
      <c r="BF658" s="247">
        <f>IF(N658="snížená",J658,0)</f>
        <v>0</v>
      </c>
      <c r="BG658" s="247">
        <f>IF(N658="zákl. přenesená",J658,0)</f>
        <v>0</v>
      </c>
      <c r="BH658" s="247">
        <f>IF(N658="sníž. přenesená",J658,0)</f>
        <v>0</v>
      </c>
      <c r="BI658" s="247">
        <f>IF(N658="nulová",J658,0)</f>
        <v>0</v>
      </c>
      <c r="BJ658" s="18" t="s">
        <v>81</v>
      </c>
      <c r="BK658" s="247">
        <f>ROUND(I658*H658,2)</f>
        <v>0</v>
      </c>
      <c r="BL658" s="18" t="s">
        <v>785</v>
      </c>
      <c r="BM658" s="246" t="s">
        <v>792</v>
      </c>
    </row>
    <row r="659" s="2" customFormat="1">
      <c r="A659" s="39"/>
      <c r="B659" s="40"/>
      <c r="C659" s="41"/>
      <c r="D659" s="248" t="s">
        <v>200</v>
      </c>
      <c r="E659" s="41"/>
      <c r="F659" s="249" t="s">
        <v>791</v>
      </c>
      <c r="G659" s="41"/>
      <c r="H659" s="41"/>
      <c r="I659" s="145"/>
      <c r="J659" s="41"/>
      <c r="K659" s="41"/>
      <c r="L659" s="45"/>
      <c r="M659" s="250"/>
      <c r="N659" s="251"/>
      <c r="O659" s="92"/>
      <c r="P659" s="92"/>
      <c r="Q659" s="92"/>
      <c r="R659" s="92"/>
      <c r="S659" s="92"/>
      <c r="T659" s="93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200</v>
      </c>
      <c r="AU659" s="18" t="s">
        <v>212</v>
      </c>
    </row>
    <row r="660" s="13" customFormat="1">
      <c r="A660" s="13"/>
      <c r="B660" s="252"/>
      <c r="C660" s="253"/>
      <c r="D660" s="248" t="s">
        <v>201</v>
      </c>
      <c r="E660" s="254" t="s">
        <v>1</v>
      </c>
      <c r="F660" s="255" t="s">
        <v>793</v>
      </c>
      <c r="G660" s="253"/>
      <c r="H660" s="254" t="s">
        <v>1</v>
      </c>
      <c r="I660" s="256"/>
      <c r="J660" s="253"/>
      <c r="K660" s="253"/>
      <c r="L660" s="257"/>
      <c r="M660" s="258"/>
      <c r="N660" s="259"/>
      <c r="O660" s="259"/>
      <c r="P660" s="259"/>
      <c r="Q660" s="259"/>
      <c r="R660" s="259"/>
      <c r="S660" s="259"/>
      <c r="T660" s="260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61" t="s">
        <v>201</v>
      </c>
      <c r="AU660" s="261" t="s">
        <v>212</v>
      </c>
      <c r="AV660" s="13" t="s">
        <v>81</v>
      </c>
      <c r="AW660" s="13" t="s">
        <v>30</v>
      </c>
      <c r="AX660" s="13" t="s">
        <v>73</v>
      </c>
      <c r="AY660" s="261" t="s">
        <v>191</v>
      </c>
    </row>
    <row r="661" s="14" customFormat="1">
      <c r="A661" s="14"/>
      <c r="B661" s="262"/>
      <c r="C661" s="263"/>
      <c r="D661" s="248" t="s">
        <v>201</v>
      </c>
      <c r="E661" s="264" t="s">
        <v>1</v>
      </c>
      <c r="F661" s="265" t="s">
        <v>794</v>
      </c>
      <c r="G661" s="263"/>
      <c r="H661" s="266">
        <v>4416</v>
      </c>
      <c r="I661" s="267"/>
      <c r="J661" s="263"/>
      <c r="K661" s="263"/>
      <c r="L661" s="268"/>
      <c r="M661" s="269"/>
      <c r="N661" s="270"/>
      <c r="O661" s="270"/>
      <c r="P661" s="270"/>
      <c r="Q661" s="270"/>
      <c r="R661" s="270"/>
      <c r="S661" s="270"/>
      <c r="T661" s="271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72" t="s">
        <v>201</v>
      </c>
      <c r="AU661" s="272" t="s">
        <v>212</v>
      </c>
      <c r="AV661" s="14" t="s">
        <v>83</v>
      </c>
      <c r="AW661" s="14" t="s">
        <v>30</v>
      </c>
      <c r="AX661" s="14" t="s">
        <v>73</v>
      </c>
      <c r="AY661" s="272" t="s">
        <v>191</v>
      </c>
    </row>
    <row r="662" s="13" customFormat="1">
      <c r="A662" s="13"/>
      <c r="B662" s="252"/>
      <c r="C662" s="253"/>
      <c r="D662" s="248" t="s">
        <v>201</v>
      </c>
      <c r="E662" s="254" t="s">
        <v>1</v>
      </c>
      <c r="F662" s="255" t="s">
        <v>795</v>
      </c>
      <c r="G662" s="253"/>
      <c r="H662" s="254" t="s">
        <v>1</v>
      </c>
      <c r="I662" s="256"/>
      <c r="J662" s="253"/>
      <c r="K662" s="253"/>
      <c r="L662" s="257"/>
      <c r="M662" s="258"/>
      <c r="N662" s="259"/>
      <c r="O662" s="259"/>
      <c r="P662" s="259"/>
      <c r="Q662" s="259"/>
      <c r="R662" s="259"/>
      <c r="S662" s="259"/>
      <c r="T662" s="260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1" t="s">
        <v>201</v>
      </c>
      <c r="AU662" s="261" t="s">
        <v>212</v>
      </c>
      <c r="AV662" s="13" t="s">
        <v>81</v>
      </c>
      <c r="AW662" s="13" t="s">
        <v>30</v>
      </c>
      <c r="AX662" s="13" t="s">
        <v>73</v>
      </c>
      <c r="AY662" s="261" t="s">
        <v>191</v>
      </c>
    </row>
    <row r="663" s="14" customFormat="1">
      <c r="A663" s="14"/>
      <c r="B663" s="262"/>
      <c r="C663" s="263"/>
      <c r="D663" s="248" t="s">
        <v>201</v>
      </c>
      <c r="E663" s="264" t="s">
        <v>1</v>
      </c>
      <c r="F663" s="265" t="s">
        <v>796</v>
      </c>
      <c r="G663" s="263"/>
      <c r="H663" s="266">
        <v>160</v>
      </c>
      <c r="I663" s="267"/>
      <c r="J663" s="263"/>
      <c r="K663" s="263"/>
      <c r="L663" s="268"/>
      <c r="M663" s="269"/>
      <c r="N663" s="270"/>
      <c r="O663" s="270"/>
      <c r="P663" s="270"/>
      <c r="Q663" s="270"/>
      <c r="R663" s="270"/>
      <c r="S663" s="270"/>
      <c r="T663" s="271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72" t="s">
        <v>201</v>
      </c>
      <c r="AU663" s="272" t="s">
        <v>212</v>
      </c>
      <c r="AV663" s="14" t="s">
        <v>83</v>
      </c>
      <c r="AW663" s="14" t="s">
        <v>30</v>
      </c>
      <c r="AX663" s="14" t="s">
        <v>73</v>
      </c>
      <c r="AY663" s="272" t="s">
        <v>191</v>
      </c>
    </row>
    <row r="664" s="15" customFormat="1">
      <c r="A664" s="15"/>
      <c r="B664" s="273"/>
      <c r="C664" s="274"/>
      <c r="D664" s="248" t="s">
        <v>201</v>
      </c>
      <c r="E664" s="275" t="s">
        <v>1</v>
      </c>
      <c r="F664" s="276" t="s">
        <v>205</v>
      </c>
      <c r="G664" s="274"/>
      <c r="H664" s="277">
        <v>4576</v>
      </c>
      <c r="I664" s="278"/>
      <c r="J664" s="274"/>
      <c r="K664" s="274"/>
      <c r="L664" s="279"/>
      <c r="M664" s="280"/>
      <c r="N664" s="281"/>
      <c r="O664" s="281"/>
      <c r="P664" s="281"/>
      <c r="Q664" s="281"/>
      <c r="R664" s="281"/>
      <c r="S664" s="281"/>
      <c r="T664" s="28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83" t="s">
        <v>201</v>
      </c>
      <c r="AU664" s="283" t="s">
        <v>212</v>
      </c>
      <c r="AV664" s="15" t="s">
        <v>198</v>
      </c>
      <c r="AW664" s="15" t="s">
        <v>30</v>
      </c>
      <c r="AX664" s="15" t="s">
        <v>81</v>
      </c>
      <c r="AY664" s="283" t="s">
        <v>191</v>
      </c>
    </row>
    <row r="665" s="2" customFormat="1" ht="16.5" customHeight="1">
      <c r="A665" s="39"/>
      <c r="B665" s="40"/>
      <c r="C665" s="236" t="s">
        <v>797</v>
      </c>
      <c r="D665" s="236" t="s">
        <v>194</v>
      </c>
      <c r="E665" s="237" t="s">
        <v>798</v>
      </c>
      <c r="F665" s="238" t="s">
        <v>799</v>
      </c>
      <c r="G665" s="239" t="s">
        <v>314</v>
      </c>
      <c r="H665" s="240">
        <v>1324</v>
      </c>
      <c r="I665" s="241"/>
      <c r="J665" s="240">
        <f>ROUND(I665*H665,2)</f>
        <v>0</v>
      </c>
      <c r="K665" s="238" t="s">
        <v>1</v>
      </c>
      <c r="L665" s="45"/>
      <c r="M665" s="242" t="s">
        <v>1</v>
      </c>
      <c r="N665" s="243" t="s">
        <v>38</v>
      </c>
      <c r="O665" s="92"/>
      <c r="P665" s="244">
        <f>O665*H665</f>
        <v>0</v>
      </c>
      <c r="Q665" s="244">
        <v>0</v>
      </c>
      <c r="R665" s="244">
        <f>Q665*H665</f>
        <v>0</v>
      </c>
      <c r="S665" s="244">
        <v>0</v>
      </c>
      <c r="T665" s="245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46" t="s">
        <v>785</v>
      </c>
      <c r="AT665" s="246" t="s">
        <v>194</v>
      </c>
      <c r="AU665" s="246" t="s">
        <v>212</v>
      </c>
      <c r="AY665" s="18" t="s">
        <v>191</v>
      </c>
      <c r="BE665" s="247">
        <f>IF(N665="základní",J665,0)</f>
        <v>0</v>
      </c>
      <c r="BF665" s="247">
        <f>IF(N665="snížená",J665,0)</f>
        <v>0</v>
      </c>
      <c r="BG665" s="247">
        <f>IF(N665="zákl. přenesená",J665,0)</f>
        <v>0</v>
      </c>
      <c r="BH665" s="247">
        <f>IF(N665="sníž. přenesená",J665,0)</f>
        <v>0</v>
      </c>
      <c r="BI665" s="247">
        <f>IF(N665="nulová",J665,0)</f>
        <v>0</v>
      </c>
      <c r="BJ665" s="18" t="s">
        <v>81</v>
      </c>
      <c r="BK665" s="247">
        <f>ROUND(I665*H665,2)</f>
        <v>0</v>
      </c>
      <c r="BL665" s="18" t="s">
        <v>785</v>
      </c>
      <c r="BM665" s="246" t="s">
        <v>800</v>
      </c>
    </row>
    <row r="666" s="2" customFormat="1">
      <c r="A666" s="39"/>
      <c r="B666" s="40"/>
      <c r="C666" s="41"/>
      <c r="D666" s="248" t="s">
        <v>200</v>
      </c>
      <c r="E666" s="41"/>
      <c r="F666" s="249" t="s">
        <v>799</v>
      </c>
      <c r="G666" s="41"/>
      <c r="H666" s="41"/>
      <c r="I666" s="145"/>
      <c r="J666" s="41"/>
      <c r="K666" s="41"/>
      <c r="L666" s="45"/>
      <c r="M666" s="250"/>
      <c r="N666" s="251"/>
      <c r="O666" s="92"/>
      <c r="P666" s="92"/>
      <c r="Q666" s="92"/>
      <c r="R666" s="92"/>
      <c r="S666" s="92"/>
      <c r="T666" s="93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200</v>
      </c>
      <c r="AU666" s="18" t="s">
        <v>212</v>
      </c>
    </row>
    <row r="667" s="13" customFormat="1">
      <c r="A667" s="13"/>
      <c r="B667" s="252"/>
      <c r="C667" s="253"/>
      <c r="D667" s="248" t="s">
        <v>201</v>
      </c>
      <c r="E667" s="254" t="s">
        <v>1</v>
      </c>
      <c r="F667" s="255" t="s">
        <v>801</v>
      </c>
      <c r="G667" s="253"/>
      <c r="H667" s="254" t="s">
        <v>1</v>
      </c>
      <c r="I667" s="256"/>
      <c r="J667" s="253"/>
      <c r="K667" s="253"/>
      <c r="L667" s="257"/>
      <c r="M667" s="258"/>
      <c r="N667" s="259"/>
      <c r="O667" s="259"/>
      <c r="P667" s="259"/>
      <c r="Q667" s="259"/>
      <c r="R667" s="259"/>
      <c r="S667" s="259"/>
      <c r="T667" s="260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1" t="s">
        <v>201</v>
      </c>
      <c r="AU667" s="261" t="s">
        <v>212</v>
      </c>
      <c r="AV667" s="13" t="s">
        <v>81</v>
      </c>
      <c r="AW667" s="13" t="s">
        <v>30</v>
      </c>
      <c r="AX667" s="13" t="s">
        <v>73</v>
      </c>
      <c r="AY667" s="261" t="s">
        <v>191</v>
      </c>
    </row>
    <row r="668" s="13" customFormat="1">
      <c r="A668" s="13"/>
      <c r="B668" s="252"/>
      <c r="C668" s="253"/>
      <c r="D668" s="248" t="s">
        <v>201</v>
      </c>
      <c r="E668" s="254" t="s">
        <v>1</v>
      </c>
      <c r="F668" s="255" t="s">
        <v>802</v>
      </c>
      <c r="G668" s="253"/>
      <c r="H668" s="254" t="s">
        <v>1</v>
      </c>
      <c r="I668" s="256"/>
      <c r="J668" s="253"/>
      <c r="K668" s="253"/>
      <c r="L668" s="257"/>
      <c r="M668" s="258"/>
      <c r="N668" s="259"/>
      <c r="O668" s="259"/>
      <c r="P668" s="259"/>
      <c r="Q668" s="259"/>
      <c r="R668" s="259"/>
      <c r="S668" s="259"/>
      <c r="T668" s="260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1" t="s">
        <v>201</v>
      </c>
      <c r="AU668" s="261" t="s">
        <v>212</v>
      </c>
      <c r="AV668" s="13" t="s">
        <v>81</v>
      </c>
      <c r="AW668" s="13" t="s">
        <v>30</v>
      </c>
      <c r="AX668" s="13" t="s">
        <v>73</v>
      </c>
      <c r="AY668" s="261" t="s">
        <v>191</v>
      </c>
    </row>
    <row r="669" s="14" customFormat="1">
      <c r="A669" s="14"/>
      <c r="B669" s="262"/>
      <c r="C669" s="263"/>
      <c r="D669" s="248" t="s">
        <v>201</v>
      </c>
      <c r="E669" s="264" t="s">
        <v>1</v>
      </c>
      <c r="F669" s="265" t="s">
        <v>803</v>
      </c>
      <c r="G669" s="263"/>
      <c r="H669" s="266">
        <v>1324</v>
      </c>
      <c r="I669" s="267"/>
      <c r="J669" s="263"/>
      <c r="K669" s="263"/>
      <c r="L669" s="268"/>
      <c r="M669" s="269"/>
      <c r="N669" s="270"/>
      <c r="O669" s="270"/>
      <c r="P669" s="270"/>
      <c r="Q669" s="270"/>
      <c r="R669" s="270"/>
      <c r="S669" s="270"/>
      <c r="T669" s="271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72" t="s">
        <v>201</v>
      </c>
      <c r="AU669" s="272" t="s">
        <v>212</v>
      </c>
      <c r="AV669" s="14" t="s">
        <v>83</v>
      </c>
      <c r="AW669" s="14" t="s">
        <v>30</v>
      </c>
      <c r="AX669" s="14" t="s">
        <v>73</v>
      </c>
      <c r="AY669" s="272" t="s">
        <v>191</v>
      </c>
    </row>
    <row r="670" s="15" customFormat="1">
      <c r="A670" s="15"/>
      <c r="B670" s="273"/>
      <c r="C670" s="274"/>
      <c r="D670" s="248" t="s">
        <v>201</v>
      </c>
      <c r="E670" s="275" t="s">
        <v>1</v>
      </c>
      <c r="F670" s="276" t="s">
        <v>205</v>
      </c>
      <c r="G670" s="274"/>
      <c r="H670" s="277">
        <v>1324</v>
      </c>
      <c r="I670" s="278"/>
      <c r="J670" s="274"/>
      <c r="K670" s="274"/>
      <c r="L670" s="279"/>
      <c r="M670" s="280"/>
      <c r="N670" s="281"/>
      <c r="O670" s="281"/>
      <c r="P670" s="281"/>
      <c r="Q670" s="281"/>
      <c r="R670" s="281"/>
      <c r="S670" s="281"/>
      <c r="T670" s="282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83" t="s">
        <v>201</v>
      </c>
      <c r="AU670" s="283" t="s">
        <v>212</v>
      </c>
      <c r="AV670" s="15" t="s">
        <v>198</v>
      </c>
      <c r="AW670" s="15" t="s">
        <v>30</v>
      </c>
      <c r="AX670" s="15" t="s">
        <v>81</v>
      </c>
      <c r="AY670" s="283" t="s">
        <v>191</v>
      </c>
    </row>
    <row r="671" s="2" customFormat="1" ht="16.5" customHeight="1">
      <c r="A671" s="39"/>
      <c r="B671" s="40"/>
      <c r="C671" s="236" t="s">
        <v>804</v>
      </c>
      <c r="D671" s="236" t="s">
        <v>194</v>
      </c>
      <c r="E671" s="237" t="s">
        <v>805</v>
      </c>
      <c r="F671" s="238" t="s">
        <v>806</v>
      </c>
      <c r="G671" s="239" t="s">
        <v>314</v>
      </c>
      <c r="H671" s="240">
        <v>1324</v>
      </c>
      <c r="I671" s="241"/>
      <c r="J671" s="240">
        <f>ROUND(I671*H671,2)</f>
        <v>0</v>
      </c>
      <c r="K671" s="238" t="s">
        <v>1</v>
      </c>
      <c r="L671" s="45"/>
      <c r="M671" s="242" t="s">
        <v>1</v>
      </c>
      <c r="N671" s="243" t="s">
        <v>38</v>
      </c>
      <c r="O671" s="92"/>
      <c r="P671" s="244">
        <f>O671*H671</f>
        <v>0</v>
      </c>
      <c r="Q671" s="244">
        <v>0</v>
      </c>
      <c r="R671" s="244">
        <f>Q671*H671</f>
        <v>0</v>
      </c>
      <c r="S671" s="244">
        <v>0</v>
      </c>
      <c r="T671" s="245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46" t="s">
        <v>785</v>
      </c>
      <c r="AT671" s="246" t="s">
        <v>194</v>
      </c>
      <c r="AU671" s="246" t="s">
        <v>212</v>
      </c>
      <c r="AY671" s="18" t="s">
        <v>191</v>
      </c>
      <c r="BE671" s="247">
        <f>IF(N671="základní",J671,0)</f>
        <v>0</v>
      </c>
      <c r="BF671" s="247">
        <f>IF(N671="snížená",J671,0)</f>
        <v>0</v>
      </c>
      <c r="BG671" s="247">
        <f>IF(N671="zákl. přenesená",J671,0)</f>
        <v>0</v>
      </c>
      <c r="BH671" s="247">
        <f>IF(N671="sníž. přenesená",J671,0)</f>
        <v>0</v>
      </c>
      <c r="BI671" s="247">
        <f>IF(N671="nulová",J671,0)</f>
        <v>0</v>
      </c>
      <c r="BJ671" s="18" t="s">
        <v>81</v>
      </c>
      <c r="BK671" s="247">
        <f>ROUND(I671*H671,2)</f>
        <v>0</v>
      </c>
      <c r="BL671" s="18" t="s">
        <v>785</v>
      </c>
      <c r="BM671" s="246" t="s">
        <v>807</v>
      </c>
    </row>
    <row r="672" s="2" customFormat="1">
      <c r="A672" s="39"/>
      <c r="B672" s="40"/>
      <c r="C672" s="41"/>
      <c r="D672" s="248" t="s">
        <v>200</v>
      </c>
      <c r="E672" s="41"/>
      <c r="F672" s="249" t="s">
        <v>806</v>
      </c>
      <c r="G672" s="41"/>
      <c r="H672" s="41"/>
      <c r="I672" s="145"/>
      <c r="J672" s="41"/>
      <c r="K672" s="41"/>
      <c r="L672" s="45"/>
      <c r="M672" s="250"/>
      <c r="N672" s="251"/>
      <c r="O672" s="92"/>
      <c r="P672" s="92"/>
      <c r="Q672" s="92"/>
      <c r="R672" s="92"/>
      <c r="S672" s="92"/>
      <c r="T672" s="93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T672" s="18" t="s">
        <v>200</v>
      </c>
      <c r="AU672" s="18" t="s">
        <v>212</v>
      </c>
    </row>
    <row r="673" s="13" customFormat="1">
      <c r="A673" s="13"/>
      <c r="B673" s="252"/>
      <c r="C673" s="253"/>
      <c r="D673" s="248" t="s">
        <v>201</v>
      </c>
      <c r="E673" s="254" t="s">
        <v>1</v>
      </c>
      <c r="F673" s="255" t="s">
        <v>808</v>
      </c>
      <c r="G673" s="253"/>
      <c r="H673" s="254" t="s">
        <v>1</v>
      </c>
      <c r="I673" s="256"/>
      <c r="J673" s="253"/>
      <c r="K673" s="253"/>
      <c r="L673" s="257"/>
      <c r="M673" s="258"/>
      <c r="N673" s="259"/>
      <c r="O673" s="259"/>
      <c r="P673" s="259"/>
      <c r="Q673" s="259"/>
      <c r="R673" s="259"/>
      <c r="S673" s="259"/>
      <c r="T673" s="260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61" t="s">
        <v>201</v>
      </c>
      <c r="AU673" s="261" t="s">
        <v>212</v>
      </c>
      <c r="AV673" s="13" t="s">
        <v>81</v>
      </c>
      <c r="AW673" s="13" t="s">
        <v>30</v>
      </c>
      <c r="AX673" s="13" t="s">
        <v>73</v>
      </c>
      <c r="AY673" s="261" t="s">
        <v>191</v>
      </c>
    </row>
    <row r="674" s="13" customFormat="1">
      <c r="A674" s="13"/>
      <c r="B674" s="252"/>
      <c r="C674" s="253"/>
      <c r="D674" s="248" t="s">
        <v>201</v>
      </c>
      <c r="E674" s="254" t="s">
        <v>1</v>
      </c>
      <c r="F674" s="255" t="s">
        <v>802</v>
      </c>
      <c r="G674" s="253"/>
      <c r="H674" s="254" t="s">
        <v>1</v>
      </c>
      <c r="I674" s="256"/>
      <c r="J674" s="253"/>
      <c r="K674" s="253"/>
      <c r="L674" s="257"/>
      <c r="M674" s="258"/>
      <c r="N674" s="259"/>
      <c r="O674" s="259"/>
      <c r="P674" s="259"/>
      <c r="Q674" s="259"/>
      <c r="R674" s="259"/>
      <c r="S674" s="259"/>
      <c r="T674" s="260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61" t="s">
        <v>201</v>
      </c>
      <c r="AU674" s="261" t="s">
        <v>212</v>
      </c>
      <c r="AV674" s="13" t="s">
        <v>81</v>
      </c>
      <c r="AW674" s="13" t="s">
        <v>30</v>
      </c>
      <c r="AX674" s="13" t="s">
        <v>73</v>
      </c>
      <c r="AY674" s="261" t="s">
        <v>191</v>
      </c>
    </row>
    <row r="675" s="14" customFormat="1">
      <c r="A675" s="14"/>
      <c r="B675" s="262"/>
      <c r="C675" s="263"/>
      <c r="D675" s="248" t="s">
        <v>201</v>
      </c>
      <c r="E675" s="264" t="s">
        <v>1</v>
      </c>
      <c r="F675" s="265" t="s">
        <v>803</v>
      </c>
      <c r="G675" s="263"/>
      <c r="H675" s="266">
        <v>1324</v>
      </c>
      <c r="I675" s="267"/>
      <c r="J675" s="263"/>
      <c r="K675" s="263"/>
      <c r="L675" s="268"/>
      <c r="M675" s="269"/>
      <c r="N675" s="270"/>
      <c r="O675" s="270"/>
      <c r="P675" s="270"/>
      <c r="Q675" s="270"/>
      <c r="R675" s="270"/>
      <c r="S675" s="270"/>
      <c r="T675" s="271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72" t="s">
        <v>201</v>
      </c>
      <c r="AU675" s="272" t="s">
        <v>212</v>
      </c>
      <c r="AV675" s="14" t="s">
        <v>83</v>
      </c>
      <c r="AW675" s="14" t="s">
        <v>30</v>
      </c>
      <c r="AX675" s="14" t="s">
        <v>73</v>
      </c>
      <c r="AY675" s="272" t="s">
        <v>191</v>
      </c>
    </row>
    <row r="676" s="15" customFormat="1">
      <c r="A676" s="15"/>
      <c r="B676" s="273"/>
      <c r="C676" s="274"/>
      <c r="D676" s="248" t="s">
        <v>201</v>
      </c>
      <c r="E676" s="275" t="s">
        <v>1</v>
      </c>
      <c r="F676" s="276" t="s">
        <v>205</v>
      </c>
      <c r="G676" s="274"/>
      <c r="H676" s="277">
        <v>1324</v>
      </c>
      <c r="I676" s="278"/>
      <c r="J676" s="274"/>
      <c r="K676" s="274"/>
      <c r="L676" s="279"/>
      <c r="M676" s="280"/>
      <c r="N676" s="281"/>
      <c r="O676" s="281"/>
      <c r="P676" s="281"/>
      <c r="Q676" s="281"/>
      <c r="R676" s="281"/>
      <c r="S676" s="281"/>
      <c r="T676" s="282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83" t="s">
        <v>201</v>
      </c>
      <c r="AU676" s="283" t="s">
        <v>212</v>
      </c>
      <c r="AV676" s="15" t="s">
        <v>198</v>
      </c>
      <c r="AW676" s="15" t="s">
        <v>30</v>
      </c>
      <c r="AX676" s="15" t="s">
        <v>81</v>
      </c>
      <c r="AY676" s="283" t="s">
        <v>191</v>
      </c>
    </row>
    <row r="677" s="2" customFormat="1" ht="21.75" customHeight="1">
      <c r="A677" s="39"/>
      <c r="B677" s="40"/>
      <c r="C677" s="236" t="s">
        <v>809</v>
      </c>
      <c r="D677" s="236" t="s">
        <v>194</v>
      </c>
      <c r="E677" s="237" t="s">
        <v>810</v>
      </c>
      <c r="F677" s="238" t="s">
        <v>811</v>
      </c>
      <c r="G677" s="239" t="s">
        <v>413</v>
      </c>
      <c r="H677" s="240">
        <v>2208</v>
      </c>
      <c r="I677" s="241"/>
      <c r="J677" s="240">
        <f>ROUND(I677*H677,2)</f>
        <v>0</v>
      </c>
      <c r="K677" s="238" t="s">
        <v>1</v>
      </c>
      <c r="L677" s="45"/>
      <c r="M677" s="242" t="s">
        <v>1</v>
      </c>
      <c r="N677" s="243" t="s">
        <v>38</v>
      </c>
      <c r="O677" s="92"/>
      <c r="P677" s="244">
        <f>O677*H677</f>
        <v>0</v>
      </c>
      <c r="Q677" s="244">
        <v>0</v>
      </c>
      <c r="R677" s="244">
        <f>Q677*H677</f>
        <v>0</v>
      </c>
      <c r="S677" s="244">
        <v>0</v>
      </c>
      <c r="T677" s="245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46" t="s">
        <v>785</v>
      </c>
      <c r="AT677" s="246" t="s">
        <v>194</v>
      </c>
      <c r="AU677" s="246" t="s">
        <v>212</v>
      </c>
      <c r="AY677" s="18" t="s">
        <v>191</v>
      </c>
      <c r="BE677" s="247">
        <f>IF(N677="základní",J677,0)</f>
        <v>0</v>
      </c>
      <c r="BF677" s="247">
        <f>IF(N677="snížená",J677,0)</f>
        <v>0</v>
      </c>
      <c r="BG677" s="247">
        <f>IF(N677="zákl. přenesená",J677,0)</f>
        <v>0</v>
      </c>
      <c r="BH677" s="247">
        <f>IF(N677="sníž. přenesená",J677,0)</f>
        <v>0</v>
      </c>
      <c r="BI677" s="247">
        <f>IF(N677="nulová",J677,0)</f>
        <v>0</v>
      </c>
      <c r="BJ677" s="18" t="s">
        <v>81</v>
      </c>
      <c r="BK677" s="247">
        <f>ROUND(I677*H677,2)</f>
        <v>0</v>
      </c>
      <c r="BL677" s="18" t="s">
        <v>785</v>
      </c>
      <c r="BM677" s="246" t="s">
        <v>812</v>
      </c>
    </row>
    <row r="678" s="2" customFormat="1">
      <c r="A678" s="39"/>
      <c r="B678" s="40"/>
      <c r="C678" s="41"/>
      <c r="D678" s="248" t="s">
        <v>200</v>
      </c>
      <c r="E678" s="41"/>
      <c r="F678" s="249" t="s">
        <v>811</v>
      </c>
      <c r="G678" s="41"/>
      <c r="H678" s="41"/>
      <c r="I678" s="145"/>
      <c r="J678" s="41"/>
      <c r="K678" s="41"/>
      <c r="L678" s="45"/>
      <c r="M678" s="250"/>
      <c r="N678" s="251"/>
      <c r="O678" s="92"/>
      <c r="P678" s="92"/>
      <c r="Q678" s="92"/>
      <c r="R678" s="92"/>
      <c r="S678" s="92"/>
      <c r="T678" s="93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200</v>
      </c>
      <c r="AU678" s="18" t="s">
        <v>212</v>
      </c>
    </row>
    <row r="679" s="2" customFormat="1">
      <c r="A679" s="39"/>
      <c r="B679" s="40"/>
      <c r="C679" s="41"/>
      <c r="D679" s="248" t="s">
        <v>277</v>
      </c>
      <c r="E679" s="41"/>
      <c r="F679" s="284" t="s">
        <v>813</v>
      </c>
      <c r="G679" s="41"/>
      <c r="H679" s="41"/>
      <c r="I679" s="145"/>
      <c r="J679" s="41"/>
      <c r="K679" s="41"/>
      <c r="L679" s="45"/>
      <c r="M679" s="250"/>
      <c r="N679" s="251"/>
      <c r="O679" s="92"/>
      <c r="P679" s="92"/>
      <c r="Q679" s="92"/>
      <c r="R679" s="92"/>
      <c r="S679" s="92"/>
      <c r="T679" s="93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18" t="s">
        <v>277</v>
      </c>
      <c r="AU679" s="18" t="s">
        <v>212</v>
      </c>
    </row>
    <row r="680" s="14" customFormat="1">
      <c r="A680" s="14"/>
      <c r="B680" s="262"/>
      <c r="C680" s="263"/>
      <c r="D680" s="248" t="s">
        <v>201</v>
      </c>
      <c r="E680" s="264" t="s">
        <v>1</v>
      </c>
      <c r="F680" s="265" t="s">
        <v>814</v>
      </c>
      <c r="G680" s="263"/>
      <c r="H680" s="266">
        <v>2208</v>
      </c>
      <c r="I680" s="267"/>
      <c r="J680" s="263"/>
      <c r="K680" s="263"/>
      <c r="L680" s="268"/>
      <c r="M680" s="269"/>
      <c r="N680" s="270"/>
      <c r="O680" s="270"/>
      <c r="P680" s="270"/>
      <c r="Q680" s="270"/>
      <c r="R680" s="270"/>
      <c r="S680" s="270"/>
      <c r="T680" s="271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72" t="s">
        <v>201</v>
      </c>
      <c r="AU680" s="272" t="s">
        <v>212</v>
      </c>
      <c r="AV680" s="14" t="s">
        <v>83</v>
      </c>
      <c r="AW680" s="14" t="s">
        <v>30</v>
      </c>
      <c r="AX680" s="14" t="s">
        <v>73</v>
      </c>
      <c r="AY680" s="272" t="s">
        <v>191</v>
      </c>
    </row>
    <row r="681" s="15" customFormat="1">
      <c r="A681" s="15"/>
      <c r="B681" s="273"/>
      <c r="C681" s="274"/>
      <c r="D681" s="248" t="s">
        <v>201</v>
      </c>
      <c r="E681" s="275" t="s">
        <v>1</v>
      </c>
      <c r="F681" s="276" t="s">
        <v>205</v>
      </c>
      <c r="G681" s="274"/>
      <c r="H681" s="277">
        <v>2208</v>
      </c>
      <c r="I681" s="278"/>
      <c r="J681" s="274"/>
      <c r="K681" s="274"/>
      <c r="L681" s="279"/>
      <c r="M681" s="280"/>
      <c r="N681" s="281"/>
      <c r="O681" s="281"/>
      <c r="P681" s="281"/>
      <c r="Q681" s="281"/>
      <c r="R681" s="281"/>
      <c r="S681" s="281"/>
      <c r="T681" s="282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83" t="s">
        <v>201</v>
      </c>
      <c r="AU681" s="283" t="s">
        <v>212</v>
      </c>
      <c r="AV681" s="15" t="s">
        <v>198</v>
      </c>
      <c r="AW681" s="15" t="s">
        <v>30</v>
      </c>
      <c r="AX681" s="15" t="s">
        <v>81</v>
      </c>
      <c r="AY681" s="283" t="s">
        <v>191</v>
      </c>
    </row>
    <row r="682" s="2" customFormat="1" ht="16.5" customHeight="1">
      <c r="A682" s="39"/>
      <c r="B682" s="40"/>
      <c r="C682" s="236" t="s">
        <v>815</v>
      </c>
      <c r="D682" s="236" t="s">
        <v>194</v>
      </c>
      <c r="E682" s="237" t="s">
        <v>816</v>
      </c>
      <c r="F682" s="238" t="s">
        <v>817</v>
      </c>
      <c r="G682" s="239" t="s">
        <v>215</v>
      </c>
      <c r="H682" s="240">
        <v>209.69999999999999</v>
      </c>
      <c r="I682" s="241"/>
      <c r="J682" s="240">
        <f>ROUND(I682*H682,2)</f>
        <v>0</v>
      </c>
      <c r="K682" s="238" t="s">
        <v>1</v>
      </c>
      <c r="L682" s="45"/>
      <c r="M682" s="242" t="s">
        <v>1</v>
      </c>
      <c r="N682" s="243" t="s">
        <v>38</v>
      </c>
      <c r="O682" s="92"/>
      <c r="P682" s="244">
        <f>O682*H682</f>
        <v>0</v>
      </c>
      <c r="Q682" s="244">
        <v>0</v>
      </c>
      <c r="R682" s="244">
        <f>Q682*H682</f>
        <v>0</v>
      </c>
      <c r="S682" s="244">
        <v>0</v>
      </c>
      <c r="T682" s="245">
        <f>S682*H682</f>
        <v>0</v>
      </c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R682" s="246" t="s">
        <v>785</v>
      </c>
      <c r="AT682" s="246" t="s">
        <v>194</v>
      </c>
      <c r="AU682" s="246" t="s">
        <v>212</v>
      </c>
      <c r="AY682" s="18" t="s">
        <v>191</v>
      </c>
      <c r="BE682" s="247">
        <f>IF(N682="základní",J682,0)</f>
        <v>0</v>
      </c>
      <c r="BF682" s="247">
        <f>IF(N682="snížená",J682,0)</f>
        <v>0</v>
      </c>
      <c r="BG682" s="247">
        <f>IF(N682="zákl. přenesená",J682,0)</f>
        <v>0</v>
      </c>
      <c r="BH682" s="247">
        <f>IF(N682="sníž. přenesená",J682,0)</f>
        <v>0</v>
      </c>
      <c r="BI682" s="247">
        <f>IF(N682="nulová",J682,0)</f>
        <v>0</v>
      </c>
      <c r="BJ682" s="18" t="s">
        <v>81</v>
      </c>
      <c r="BK682" s="247">
        <f>ROUND(I682*H682,2)</f>
        <v>0</v>
      </c>
      <c r="BL682" s="18" t="s">
        <v>785</v>
      </c>
      <c r="BM682" s="246" t="s">
        <v>818</v>
      </c>
    </row>
    <row r="683" s="2" customFormat="1">
      <c r="A683" s="39"/>
      <c r="B683" s="40"/>
      <c r="C683" s="41"/>
      <c r="D683" s="248" t="s">
        <v>200</v>
      </c>
      <c r="E683" s="41"/>
      <c r="F683" s="249" t="s">
        <v>817</v>
      </c>
      <c r="G683" s="41"/>
      <c r="H683" s="41"/>
      <c r="I683" s="145"/>
      <c r="J683" s="41"/>
      <c r="K683" s="41"/>
      <c r="L683" s="45"/>
      <c r="M683" s="250"/>
      <c r="N683" s="251"/>
      <c r="O683" s="92"/>
      <c r="P683" s="92"/>
      <c r="Q683" s="92"/>
      <c r="R683" s="92"/>
      <c r="S683" s="92"/>
      <c r="T683" s="93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T683" s="18" t="s">
        <v>200</v>
      </c>
      <c r="AU683" s="18" t="s">
        <v>212</v>
      </c>
    </row>
    <row r="684" s="13" customFormat="1">
      <c r="A684" s="13"/>
      <c r="B684" s="252"/>
      <c r="C684" s="253"/>
      <c r="D684" s="248" t="s">
        <v>201</v>
      </c>
      <c r="E684" s="254" t="s">
        <v>1</v>
      </c>
      <c r="F684" s="255" t="s">
        <v>819</v>
      </c>
      <c r="G684" s="253"/>
      <c r="H684" s="254" t="s">
        <v>1</v>
      </c>
      <c r="I684" s="256"/>
      <c r="J684" s="253"/>
      <c r="K684" s="253"/>
      <c r="L684" s="257"/>
      <c r="M684" s="258"/>
      <c r="N684" s="259"/>
      <c r="O684" s="259"/>
      <c r="P684" s="259"/>
      <c r="Q684" s="259"/>
      <c r="R684" s="259"/>
      <c r="S684" s="259"/>
      <c r="T684" s="260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1" t="s">
        <v>201</v>
      </c>
      <c r="AU684" s="261" t="s">
        <v>212</v>
      </c>
      <c r="AV684" s="13" t="s">
        <v>81</v>
      </c>
      <c r="AW684" s="13" t="s">
        <v>30</v>
      </c>
      <c r="AX684" s="13" t="s">
        <v>73</v>
      </c>
      <c r="AY684" s="261" t="s">
        <v>191</v>
      </c>
    </row>
    <row r="685" s="14" customFormat="1">
      <c r="A685" s="14"/>
      <c r="B685" s="262"/>
      <c r="C685" s="263"/>
      <c r="D685" s="248" t="s">
        <v>201</v>
      </c>
      <c r="E685" s="264" t="s">
        <v>1</v>
      </c>
      <c r="F685" s="265" t="s">
        <v>820</v>
      </c>
      <c r="G685" s="263"/>
      <c r="H685" s="266">
        <v>209.69999999999999</v>
      </c>
      <c r="I685" s="267"/>
      <c r="J685" s="263"/>
      <c r="K685" s="263"/>
      <c r="L685" s="268"/>
      <c r="M685" s="269"/>
      <c r="N685" s="270"/>
      <c r="O685" s="270"/>
      <c r="P685" s="270"/>
      <c r="Q685" s="270"/>
      <c r="R685" s="270"/>
      <c r="S685" s="270"/>
      <c r="T685" s="271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72" t="s">
        <v>201</v>
      </c>
      <c r="AU685" s="272" t="s">
        <v>212</v>
      </c>
      <c r="AV685" s="14" t="s">
        <v>83</v>
      </c>
      <c r="AW685" s="14" t="s">
        <v>30</v>
      </c>
      <c r="AX685" s="14" t="s">
        <v>73</v>
      </c>
      <c r="AY685" s="272" t="s">
        <v>191</v>
      </c>
    </row>
    <row r="686" s="15" customFormat="1">
      <c r="A686" s="15"/>
      <c r="B686" s="273"/>
      <c r="C686" s="274"/>
      <c r="D686" s="248" t="s">
        <v>201</v>
      </c>
      <c r="E686" s="275" t="s">
        <v>1</v>
      </c>
      <c r="F686" s="276" t="s">
        <v>205</v>
      </c>
      <c r="G686" s="274"/>
      <c r="H686" s="277">
        <v>209.69999999999999</v>
      </c>
      <c r="I686" s="278"/>
      <c r="J686" s="274"/>
      <c r="K686" s="274"/>
      <c r="L686" s="279"/>
      <c r="M686" s="280"/>
      <c r="N686" s="281"/>
      <c r="O686" s="281"/>
      <c r="P686" s="281"/>
      <c r="Q686" s="281"/>
      <c r="R686" s="281"/>
      <c r="S686" s="281"/>
      <c r="T686" s="282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83" t="s">
        <v>201</v>
      </c>
      <c r="AU686" s="283" t="s">
        <v>212</v>
      </c>
      <c r="AV686" s="15" t="s">
        <v>198</v>
      </c>
      <c r="AW686" s="15" t="s">
        <v>30</v>
      </c>
      <c r="AX686" s="15" t="s">
        <v>81</v>
      </c>
      <c r="AY686" s="283" t="s">
        <v>191</v>
      </c>
    </row>
    <row r="687" s="2" customFormat="1" ht="21.75" customHeight="1">
      <c r="A687" s="39"/>
      <c r="B687" s="40"/>
      <c r="C687" s="236" t="s">
        <v>428</v>
      </c>
      <c r="D687" s="236" t="s">
        <v>194</v>
      </c>
      <c r="E687" s="237" t="s">
        <v>821</v>
      </c>
      <c r="F687" s="238" t="s">
        <v>822</v>
      </c>
      <c r="G687" s="239" t="s">
        <v>413</v>
      </c>
      <c r="H687" s="240">
        <v>8</v>
      </c>
      <c r="I687" s="241"/>
      <c r="J687" s="240">
        <f>ROUND(I687*H687,2)</f>
        <v>0</v>
      </c>
      <c r="K687" s="238" t="s">
        <v>1</v>
      </c>
      <c r="L687" s="45"/>
      <c r="M687" s="242" t="s">
        <v>1</v>
      </c>
      <c r="N687" s="243" t="s">
        <v>38</v>
      </c>
      <c r="O687" s="92"/>
      <c r="P687" s="244">
        <f>O687*H687</f>
        <v>0</v>
      </c>
      <c r="Q687" s="244">
        <v>0</v>
      </c>
      <c r="R687" s="244">
        <f>Q687*H687</f>
        <v>0</v>
      </c>
      <c r="S687" s="244">
        <v>0</v>
      </c>
      <c r="T687" s="245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46" t="s">
        <v>785</v>
      </c>
      <c r="AT687" s="246" t="s">
        <v>194</v>
      </c>
      <c r="AU687" s="246" t="s">
        <v>212</v>
      </c>
      <c r="AY687" s="18" t="s">
        <v>191</v>
      </c>
      <c r="BE687" s="247">
        <f>IF(N687="základní",J687,0)</f>
        <v>0</v>
      </c>
      <c r="BF687" s="247">
        <f>IF(N687="snížená",J687,0)</f>
        <v>0</v>
      </c>
      <c r="BG687" s="247">
        <f>IF(N687="zákl. přenesená",J687,0)</f>
        <v>0</v>
      </c>
      <c r="BH687" s="247">
        <f>IF(N687="sníž. přenesená",J687,0)</f>
        <v>0</v>
      </c>
      <c r="BI687" s="247">
        <f>IF(N687="nulová",J687,0)</f>
        <v>0</v>
      </c>
      <c r="BJ687" s="18" t="s">
        <v>81</v>
      </c>
      <c r="BK687" s="247">
        <f>ROUND(I687*H687,2)</f>
        <v>0</v>
      </c>
      <c r="BL687" s="18" t="s">
        <v>785</v>
      </c>
      <c r="BM687" s="246" t="s">
        <v>823</v>
      </c>
    </row>
    <row r="688" s="2" customFormat="1">
      <c r="A688" s="39"/>
      <c r="B688" s="40"/>
      <c r="C688" s="41"/>
      <c r="D688" s="248" t="s">
        <v>200</v>
      </c>
      <c r="E688" s="41"/>
      <c r="F688" s="249" t="s">
        <v>822</v>
      </c>
      <c r="G688" s="41"/>
      <c r="H688" s="41"/>
      <c r="I688" s="145"/>
      <c r="J688" s="41"/>
      <c r="K688" s="41"/>
      <c r="L688" s="45"/>
      <c r="M688" s="250"/>
      <c r="N688" s="251"/>
      <c r="O688" s="92"/>
      <c r="P688" s="92"/>
      <c r="Q688" s="92"/>
      <c r="R688" s="92"/>
      <c r="S688" s="92"/>
      <c r="T688" s="93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200</v>
      </c>
      <c r="AU688" s="18" t="s">
        <v>212</v>
      </c>
    </row>
    <row r="689" s="13" customFormat="1">
      <c r="A689" s="13"/>
      <c r="B689" s="252"/>
      <c r="C689" s="253"/>
      <c r="D689" s="248" t="s">
        <v>201</v>
      </c>
      <c r="E689" s="254" t="s">
        <v>1</v>
      </c>
      <c r="F689" s="255" t="s">
        <v>822</v>
      </c>
      <c r="G689" s="253"/>
      <c r="H689" s="254" t="s">
        <v>1</v>
      </c>
      <c r="I689" s="256"/>
      <c r="J689" s="253"/>
      <c r="K689" s="253"/>
      <c r="L689" s="257"/>
      <c r="M689" s="258"/>
      <c r="N689" s="259"/>
      <c r="O689" s="259"/>
      <c r="P689" s="259"/>
      <c r="Q689" s="259"/>
      <c r="R689" s="259"/>
      <c r="S689" s="259"/>
      <c r="T689" s="260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61" t="s">
        <v>201</v>
      </c>
      <c r="AU689" s="261" t="s">
        <v>212</v>
      </c>
      <c r="AV689" s="13" t="s">
        <v>81</v>
      </c>
      <c r="AW689" s="13" t="s">
        <v>30</v>
      </c>
      <c r="AX689" s="13" t="s">
        <v>73</v>
      </c>
      <c r="AY689" s="261" t="s">
        <v>191</v>
      </c>
    </row>
    <row r="690" s="14" customFormat="1">
      <c r="A690" s="14"/>
      <c r="B690" s="262"/>
      <c r="C690" s="263"/>
      <c r="D690" s="248" t="s">
        <v>201</v>
      </c>
      <c r="E690" s="264" t="s">
        <v>1</v>
      </c>
      <c r="F690" s="265" t="s">
        <v>824</v>
      </c>
      <c r="G690" s="263"/>
      <c r="H690" s="266">
        <v>8</v>
      </c>
      <c r="I690" s="267"/>
      <c r="J690" s="263"/>
      <c r="K690" s="263"/>
      <c r="L690" s="268"/>
      <c r="M690" s="269"/>
      <c r="N690" s="270"/>
      <c r="O690" s="270"/>
      <c r="P690" s="270"/>
      <c r="Q690" s="270"/>
      <c r="R690" s="270"/>
      <c r="S690" s="270"/>
      <c r="T690" s="271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72" t="s">
        <v>201</v>
      </c>
      <c r="AU690" s="272" t="s">
        <v>212</v>
      </c>
      <c r="AV690" s="14" t="s">
        <v>83</v>
      </c>
      <c r="AW690" s="14" t="s">
        <v>30</v>
      </c>
      <c r="AX690" s="14" t="s">
        <v>73</v>
      </c>
      <c r="AY690" s="272" t="s">
        <v>191</v>
      </c>
    </row>
    <row r="691" s="15" customFormat="1">
      <c r="A691" s="15"/>
      <c r="B691" s="273"/>
      <c r="C691" s="274"/>
      <c r="D691" s="248" t="s">
        <v>201</v>
      </c>
      <c r="E691" s="275" t="s">
        <v>1</v>
      </c>
      <c r="F691" s="276" t="s">
        <v>205</v>
      </c>
      <c r="G691" s="274"/>
      <c r="H691" s="277">
        <v>8</v>
      </c>
      <c r="I691" s="278"/>
      <c r="J691" s="274"/>
      <c r="K691" s="274"/>
      <c r="L691" s="279"/>
      <c r="M691" s="280"/>
      <c r="N691" s="281"/>
      <c r="O691" s="281"/>
      <c r="P691" s="281"/>
      <c r="Q691" s="281"/>
      <c r="R691" s="281"/>
      <c r="S691" s="281"/>
      <c r="T691" s="282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83" t="s">
        <v>201</v>
      </c>
      <c r="AU691" s="283" t="s">
        <v>212</v>
      </c>
      <c r="AV691" s="15" t="s">
        <v>198</v>
      </c>
      <c r="AW691" s="15" t="s">
        <v>30</v>
      </c>
      <c r="AX691" s="15" t="s">
        <v>81</v>
      </c>
      <c r="AY691" s="283" t="s">
        <v>191</v>
      </c>
    </row>
    <row r="692" s="2" customFormat="1" ht="21.75" customHeight="1">
      <c r="A692" s="39"/>
      <c r="B692" s="40"/>
      <c r="C692" s="236" t="s">
        <v>825</v>
      </c>
      <c r="D692" s="236" t="s">
        <v>194</v>
      </c>
      <c r="E692" s="237" t="s">
        <v>826</v>
      </c>
      <c r="F692" s="238" t="s">
        <v>827</v>
      </c>
      <c r="G692" s="239" t="s">
        <v>314</v>
      </c>
      <c r="H692" s="240">
        <v>48</v>
      </c>
      <c r="I692" s="241"/>
      <c r="J692" s="240">
        <f>ROUND(I692*H692,2)</f>
        <v>0</v>
      </c>
      <c r="K692" s="238" t="s">
        <v>1</v>
      </c>
      <c r="L692" s="45"/>
      <c r="M692" s="242" t="s">
        <v>1</v>
      </c>
      <c r="N692" s="243" t="s">
        <v>38</v>
      </c>
      <c r="O692" s="92"/>
      <c r="P692" s="244">
        <f>O692*H692</f>
        <v>0</v>
      </c>
      <c r="Q692" s="244">
        <v>0</v>
      </c>
      <c r="R692" s="244">
        <f>Q692*H692</f>
        <v>0</v>
      </c>
      <c r="S692" s="244">
        <v>0</v>
      </c>
      <c r="T692" s="245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46" t="s">
        <v>785</v>
      </c>
      <c r="AT692" s="246" t="s">
        <v>194</v>
      </c>
      <c r="AU692" s="246" t="s">
        <v>212</v>
      </c>
      <c r="AY692" s="18" t="s">
        <v>191</v>
      </c>
      <c r="BE692" s="247">
        <f>IF(N692="základní",J692,0)</f>
        <v>0</v>
      </c>
      <c r="BF692" s="247">
        <f>IF(N692="snížená",J692,0)</f>
        <v>0</v>
      </c>
      <c r="BG692" s="247">
        <f>IF(N692="zákl. přenesená",J692,0)</f>
        <v>0</v>
      </c>
      <c r="BH692" s="247">
        <f>IF(N692="sníž. přenesená",J692,0)</f>
        <v>0</v>
      </c>
      <c r="BI692" s="247">
        <f>IF(N692="nulová",J692,0)</f>
        <v>0</v>
      </c>
      <c r="BJ692" s="18" t="s">
        <v>81</v>
      </c>
      <c r="BK692" s="247">
        <f>ROUND(I692*H692,2)</f>
        <v>0</v>
      </c>
      <c r="BL692" s="18" t="s">
        <v>785</v>
      </c>
      <c r="BM692" s="246" t="s">
        <v>828</v>
      </c>
    </row>
    <row r="693" s="2" customFormat="1">
      <c r="A693" s="39"/>
      <c r="B693" s="40"/>
      <c r="C693" s="41"/>
      <c r="D693" s="248" t="s">
        <v>200</v>
      </c>
      <c r="E693" s="41"/>
      <c r="F693" s="249" t="s">
        <v>827</v>
      </c>
      <c r="G693" s="41"/>
      <c r="H693" s="41"/>
      <c r="I693" s="145"/>
      <c r="J693" s="41"/>
      <c r="K693" s="41"/>
      <c r="L693" s="45"/>
      <c r="M693" s="250"/>
      <c r="N693" s="251"/>
      <c r="O693" s="92"/>
      <c r="P693" s="92"/>
      <c r="Q693" s="92"/>
      <c r="R693" s="92"/>
      <c r="S693" s="92"/>
      <c r="T693" s="93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200</v>
      </c>
      <c r="AU693" s="18" t="s">
        <v>212</v>
      </c>
    </row>
    <row r="694" s="13" customFormat="1">
      <c r="A694" s="13"/>
      <c r="B694" s="252"/>
      <c r="C694" s="253"/>
      <c r="D694" s="248" t="s">
        <v>201</v>
      </c>
      <c r="E694" s="254" t="s">
        <v>1</v>
      </c>
      <c r="F694" s="255" t="s">
        <v>829</v>
      </c>
      <c r="G694" s="253"/>
      <c r="H694" s="254" t="s">
        <v>1</v>
      </c>
      <c r="I694" s="256"/>
      <c r="J694" s="253"/>
      <c r="K694" s="253"/>
      <c r="L694" s="257"/>
      <c r="M694" s="258"/>
      <c r="N694" s="259"/>
      <c r="O694" s="259"/>
      <c r="P694" s="259"/>
      <c r="Q694" s="259"/>
      <c r="R694" s="259"/>
      <c r="S694" s="259"/>
      <c r="T694" s="260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61" t="s">
        <v>201</v>
      </c>
      <c r="AU694" s="261" t="s">
        <v>212</v>
      </c>
      <c r="AV694" s="13" t="s">
        <v>81</v>
      </c>
      <c r="AW694" s="13" t="s">
        <v>30</v>
      </c>
      <c r="AX694" s="13" t="s">
        <v>73</v>
      </c>
      <c r="AY694" s="261" t="s">
        <v>191</v>
      </c>
    </row>
    <row r="695" s="13" customFormat="1">
      <c r="A695" s="13"/>
      <c r="B695" s="252"/>
      <c r="C695" s="253"/>
      <c r="D695" s="248" t="s">
        <v>201</v>
      </c>
      <c r="E695" s="254" t="s">
        <v>1</v>
      </c>
      <c r="F695" s="255" t="s">
        <v>830</v>
      </c>
      <c r="G695" s="253"/>
      <c r="H695" s="254" t="s">
        <v>1</v>
      </c>
      <c r="I695" s="256"/>
      <c r="J695" s="253"/>
      <c r="K695" s="253"/>
      <c r="L695" s="257"/>
      <c r="M695" s="258"/>
      <c r="N695" s="259"/>
      <c r="O695" s="259"/>
      <c r="P695" s="259"/>
      <c r="Q695" s="259"/>
      <c r="R695" s="259"/>
      <c r="S695" s="259"/>
      <c r="T695" s="260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61" t="s">
        <v>201</v>
      </c>
      <c r="AU695" s="261" t="s">
        <v>212</v>
      </c>
      <c r="AV695" s="13" t="s">
        <v>81</v>
      </c>
      <c r="AW695" s="13" t="s">
        <v>30</v>
      </c>
      <c r="AX695" s="13" t="s">
        <v>73</v>
      </c>
      <c r="AY695" s="261" t="s">
        <v>191</v>
      </c>
    </row>
    <row r="696" s="14" customFormat="1">
      <c r="A696" s="14"/>
      <c r="B696" s="262"/>
      <c r="C696" s="263"/>
      <c r="D696" s="248" t="s">
        <v>201</v>
      </c>
      <c r="E696" s="264" t="s">
        <v>1</v>
      </c>
      <c r="F696" s="265" t="s">
        <v>831</v>
      </c>
      <c r="G696" s="263"/>
      <c r="H696" s="266">
        <v>48</v>
      </c>
      <c r="I696" s="267"/>
      <c r="J696" s="263"/>
      <c r="K696" s="263"/>
      <c r="L696" s="268"/>
      <c r="M696" s="269"/>
      <c r="N696" s="270"/>
      <c r="O696" s="270"/>
      <c r="P696" s="270"/>
      <c r="Q696" s="270"/>
      <c r="R696" s="270"/>
      <c r="S696" s="270"/>
      <c r="T696" s="271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72" t="s">
        <v>201</v>
      </c>
      <c r="AU696" s="272" t="s">
        <v>212</v>
      </c>
      <c r="AV696" s="14" t="s">
        <v>83</v>
      </c>
      <c r="AW696" s="14" t="s">
        <v>30</v>
      </c>
      <c r="AX696" s="14" t="s">
        <v>73</v>
      </c>
      <c r="AY696" s="272" t="s">
        <v>191</v>
      </c>
    </row>
    <row r="697" s="15" customFormat="1">
      <c r="A697" s="15"/>
      <c r="B697" s="273"/>
      <c r="C697" s="274"/>
      <c r="D697" s="248" t="s">
        <v>201</v>
      </c>
      <c r="E697" s="275" t="s">
        <v>1</v>
      </c>
      <c r="F697" s="276" t="s">
        <v>205</v>
      </c>
      <c r="G697" s="274"/>
      <c r="H697" s="277">
        <v>48</v>
      </c>
      <c r="I697" s="278"/>
      <c r="J697" s="274"/>
      <c r="K697" s="274"/>
      <c r="L697" s="279"/>
      <c r="M697" s="280"/>
      <c r="N697" s="281"/>
      <c r="O697" s="281"/>
      <c r="P697" s="281"/>
      <c r="Q697" s="281"/>
      <c r="R697" s="281"/>
      <c r="S697" s="281"/>
      <c r="T697" s="282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83" t="s">
        <v>201</v>
      </c>
      <c r="AU697" s="283" t="s">
        <v>212</v>
      </c>
      <c r="AV697" s="15" t="s">
        <v>198</v>
      </c>
      <c r="AW697" s="15" t="s">
        <v>30</v>
      </c>
      <c r="AX697" s="15" t="s">
        <v>81</v>
      </c>
      <c r="AY697" s="283" t="s">
        <v>191</v>
      </c>
    </row>
    <row r="698" s="2" customFormat="1" ht="21.75" customHeight="1">
      <c r="A698" s="39"/>
      <c r="B698" s="40"/>
      <c r="C698" s="236" t="s">
        <v>832</v>
      </c>
      <c r="D698" s="236" t="s">
        <v>194</v>
      </c>
      <c r="E698" s="237" t="s">
        <v>833</v>
      </c>
      <c r="F698" s="238" t="s">
        <v>834</v>
      </c>
      <c r="G698" s="239" t="s">
        <v>314</v>
      </c>
      <c r="H698" s="240">
        <v>171.5</v>
      </c>
      <c r="I698" s="241"/>
      <c r="J698" s="240">
        <f>ROUND(I698*H698,2)</f>
        <v>0</v>
      </c>
      <c r="K698" s="238" t="s">
        <v>275</v>
      </c>
      <c r="L698" s="45"/>
      <c r="M698" s="242" t="s">
        <v>1</v>
      </c>
      <c r="N698" s="243" t="s">
        <v>38</v>
      </c>
      <c r="O698" s="92"/>
      <c r="P698" s="244">
        <f>O698*H698</f>
        <v>0</v>
      </c>
      <c r="Q698" s="244">
        <v>3.0000000000000001E-05</v>
      </c>
      <c r="R698" s="244">
        <f>Q698*H698</f>
        <v>0.0051450000000000003</v>
      </c>
      <c r="S698" s="244">
        <v>0</v>
      </c>
      <c r="T698" s="245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46" t="s">
        <v>198</v>
      </c>
      <c r="AT698" s="246" t="s">
        <v>194</v>
      </c>
      <c r="AU698" s="246" t="s">
        <v>212</v>
      </c>
      <c r="AY698" s="18" t="s">
        <v>191</v>
      </c>
      <c r="BE698" s="247">
        <f>IF(N698="základní",J698,0)</f>
        <v>0</v>
      </c>
      <c r="BF698" s="247">
        <f>IF(N698="snížená",J698,0)</f>
        <v>0</v>
      </c>
      <c r="BG698" s="247">
        <f>IF(N698="zákl. přenesená",J698,0)</f>
        <v>0</v>
      </c>
      <c r="BH698" s="247">
        <f>IF(N698="sníž. přenesená",J698,0)</f>
        <v>0</v>
      </c>
      <c r="BI698" s="247">
        <f>IF(N698="nulová",J698,0)</f>
        <v>0</v>
      </c>
      <c r="BJ698" s="18" t="s">
        <v>81</v>
      </c>
      <c r="BK698" s="247">
        <f>ROUND(I698*H698,2)</f>
        <v>0</v>
      </c>
      <c r="BL698" s="18" t="s">
        <v>198</v>
      </c>
      <c r="BM698" s="246" t="s">
        <v>835</v>
      </c>
    </row>
    <row r="699" s="2" customFormat="1">
      <c r="A699" s="39"/>
      <c r="B699" s="40"/>
      <c r="C699" s="41"/>
      <c r="D699" s="248" t="s">
        <v>200</v>
      </c>
      <c r="E699" s="41"/>
      <c r="F699" s="249" t="s">
        <v>834</v>
      </c>
      <c r="G699" s="41"/>
      <c r="H699" s="41"/>
      <c r="I699" s="145"/>
      <c r="J699" s="41"/>
      <c r="K699" s="41"/>
      <c r="L699" s="45"/>
      <c r="M699" s="250"/>
      <c r="N699" s="251"/>
      <c r="O699" s="92"/>
      <c r="P699" s="92"/>
      <c r="Q699" s="92"/>
      <c r="R699" s="92"/>
      <c r="S699" s="92"/>
      <c r="T699" s="93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200</v>
      </c>
      <c r="AU699" s="18" t="s">
        <v>212</v>
      </c>
    </row>
    <row r="700" s="13" customFormat="1">
      <c r="A700" s="13"/>
      <c r="B700" s="252"/>
      <c r="C700" s="253"/>
      <c r="D700" s="248" t="s">
        <v>201</v>
      </c>
      <c r="E700" s="254" t="s">
        <v>1</v>
      </c>
      <c r="F700" s="255" t="s">
        <v>836</v>
      </c>
      <c r="G700" s="253"/>
      <c r="H700" s="254" t="s">
        <v>1</v>
      </c>
      <c r="I700" s="256"/>
      <c r="J700" s="253"/>
      <c r="K700" s="253"/>
      <c r="L700" s="257"/>
      <c r="M700" s="258"/>
      <c r="N700" s="259"/>
      <c r="O700" s="259"/>
      <c r="P700" s="259"/>
      <c r="Q700" s="259"/>
      <c r="R700" s="259"/>
      <c r="S700" s="259"/>
      <c r="T700" s="260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61" t="s">
        <v>201</v>
      </c>
      <c r="AU700" s="261" t="s">
        <v>212</v>
      </c>
      <c r="AV700" s="13" t="s">
        <v>81</v>
      </c>
      <c r="AW700" s="13" t="s">
        <v>30</v>
      </c>
      <c r="AX700" s="13" t="s">
        <v>73</v>
      </c>
      <c r="AY700" s="261" t="s">
        <v>191</v>
      </c>
    </row>
    <row r="701" s="13" customFormat="1">
      <c r="A701" s="13"/>
      <c r="B701" s="252"/>
      <c r="C701" s="253"/>
      <c r="D701" s="248" t="s">
        <v>201</v>
      </c>
      <c r="E701" s="254" t="s">
        <v>1</v>
      </c>
      <c r="F701" s="255" t="s">
        <v>837</v>
      </c>
      <c r="G701" s="253"/>
      <c r="H701" s="254" t="s">
        <v>1</v>
      </c>
      <c r="I701" s="256"/>
      <c r="J701" s="253"/>
      <c r="K701" s="253"/>
      <c r="L701" s="257"/>
      <c r="M701" s="258"/>
      <c r="N701" s="259"/>
      <c r="O701" s="259"/>
      <c r="P701" s="259"/>
      <c r="Q701" s="259"/>
      <c r="R701" s="259"/>
      <c r="S701" s="259"/>
      <c r="T701" s="260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61" t="s">
        <v>201</v>
      </c>
      <c r="AU701" s="261" t="s">
        <v>212</v>
      </c>
      <c r="AV701" s="13" t="s">
        <v>81</v>
      </c>
      <c r="AW701" s="13" t="s">
        <v>30</v>
      </c>
      <c r="AX701" s="13" t="s">
        <v>73</v>
      </c>
      <c r="AY701" s="261" t="s">
        <v>191</v>
      </c>
    </row>
    <row r="702" s="13" customFormat="1">
      <c r="A702" s="13"/>
      <c r="B702" s="252"/>
      <c r="C702" s="253"/>
      <c r="D702" s="248" t="s">
        <v>201</v>
      </c>
      <c r="E702" s="254" t="s">
        <v>1</v>
      </c>
      <c r="F702" s="255" t="s">
        <v>838</v>
      </c>
      <c r="G702" s="253"/>
      <c r="H702" s="254" t="s">
        <v>1</v>
      </c>
      <c r="I702" s="256"/>
      <c r="J702" s="253"/>
      <c r="K702" s="253"/>
      <c r="L702" s="257"/>
      <c r="M702" s="258"/>
      <c r="N702" s="259"/>
      <c r="O702" s="259"/>
      <c r="P702" s="259"/>
      <c r="Q702" s="259"/>
      <c r="R702" s="259"/>
      <c r="S702" s="259"/>
      <c r="T702" s="260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61" t="s">
        <v>201</v>
      </c>
      <c r="AU702" s="261" t="s">
        <v>212</v>
      </c>
      <c r="AV702" s="13" t="s">
        <v>81</v>
      </c>
      <c r="AW702" s="13" t="s">
        <v>30</v>
      </c>
      <c r="AX702" s="13" t="s">
        <v>73</v>
      </c>
      <c r="AY702" s="261" t="s">
        <v>191</v>
      </c>
    </row>
    <row r="703" s="14" customFormat="1">
      <c r="A703" s="14"/>
      <c r="B703" s="262"/>
      <c r="C703" s="263"/>
      <c r="D703" s="248" t="s">
        <v>201</v>
      </c>
      <c r="E703" s="264" t="s">
        <v>1</v>
      </c>
      <c r="F703" s="265" t="s">
        <v>839</v>
      </c>
      <c r="G703" s="263"/>
      <c r="H703" s="266">
        <v>171.5</v>
      </c>
      <c r="I703" s="267"/>
      <c r="J703" s="263"/>
      <c r="K703" s="263"/>
      <c r="L703" s="268"/>
      <c r="M703" s="269"/>
      <c r="N703" s="270"/>
      <c r="O703" s="270"/>
      <c r="P703" s="270"/>
      <c r="Q703" s="270"/>
      <c r="R703" s="270"/>
      <c r="S703" s="270"/>
      <c r="T703" s="271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72" t="s">
        <v>201</v>
      </c>
      <c r="AU703" s="272" t="s">
        <v>212</v>
      </c>
      <c r="AV703" s="14" t="s">
        <v>83</v>
      </c>
      <c r="AW703" s="14" t="s">
        <v>30</v>
      </c>
      <c r="AX703" s="14" t="s">
        <v>73</v>
      </c>
      <c r="AY703" s="272" t="s">
        <v>191</v>
      </c>
    </row>
    <row r="704" s="15" customFormat="1">
      <c r="A704" s="15"/>
      <c r="B704" s="273"/>
      <c r="C704" s="274"/>
      <c r="D704" s="248" t="s">
        <v>201</v>
      </c>
      <c r="E704" s="275" t="s">
        <v>1</v>
      </c>
      <c r="F704" s="276" t="s">
        <v>205</v>
      </c>
      <c r="G704" s="274"/>
      <c r="H704" s="277">
        <v>171.5</v>
      </c>
      <c r="I704" s="278"/>
      <c r="J704" s="274"/>
      <c r="K704" s="274"/>
      <c r="L704" s="279"/>
      <c r="M704" s="280"/>
      <c r="N704" s="281"/>
      <c r="O704" s="281"/>
      <c r="P704" s="281"/>
      <c r="Q704" s="281"/>
      <c r="R704" s="281"/>
      <c r="S704" s="281"/>
      <c r="T704" s="282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83" t="s">
        <v>201</v>
      </c>
      <c r="AU704" s="283" t="s">
        <v>212</v>
      </c>
      <c r="AV704" s="15" t="s">
        <v>198</v>
      </c>
      <c r="AW704" s="15" t="s">
        <v>30</v>
      </c>
      <c r="AX704" s="15" t="s">
        <v>81</v>
      </c>
      <c r="AY704" s="283" t="s">
        <v>191</v>
      </c>
    </row>
    <row r="705" s="2" customFormat="1" ht="21.75" customHeight="1">
      <c r="A705" s="39"/>
      <c r="B705" s="40"/>
      <c r="C705" s="236" t="s">
        <v>840</v>
      </c>
      <c r="D705" s="236" t="s">
        <v>194</v>
      </c>
      <c r="E705" s="237" t="s">
        <v>841</v>
      </c>
      <c r="F705" s="238" t="s">
        <v>842</v>
      </c>
      <c r="G705" s="239" t="s">
        <v>197</v>
      </c>
      <c r="H705" s="240">
        <v>9.4000000000000004</v>
      </c>
      <c r="I705" s="241"/>
      <c r="J705" s="240">
        <f>ROUND(I705*H705,2)</f>
        <v>0</v>
      </c>
      <c r="K705" s="238" t="s">
        <v>1</v>
      </c>
      <c r="L705" s="45"/>
      <c r="M705" s="242" t="s">
        <v>1</v>
      </c>
      <c r="N705" s="243" t="s">
        <v>38</v>
      </c>
      <c r="O705" s="92"/>
      <c r="P705" s="244">
        <f>O705*H705</f>
        <v>0</v>
      </c>
      <c r="Q705" s="244">
        <v>0.00059999999999999995</v>
      </c>
      <c r="R705" s="244">
        <f>Q705*H705</f>
        <v>0.00564</v>
      </c>
      <c r="S705" s="244">
        <v>0</v>
      </c>
      <c r="T705" s="245">
        <f>S705*H705</f>
        <v>0</v>
      </c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R705" s="246" t="s">
        <v>198</v>
      </c>
      <c r="AT705" s="246" t="s">
        <v>194</v>
      </c>
      <c r="AU705" s="246" t="s">
        <v>212</v>
      </c>
      <c r="AY705" s="18" t="s">
        <v>191</v>
      </c>
      <c r="BE705" s="247">
        <f>IF(N705="základní",J705,0)</f>
        <v>0</v>
      </c>
      <c r="BF705" s="247">
        <f>IF(N705="snížená",J705,0)</f>
        <v>0</v>
      </c>
      <c r="BG705" s="247">
        <f>IF(N705="zákl. přenesená",J705,0)</f>
        <v>0</v>
      </c>
      <c r="BH705" s="247">
        <f>IF(N705="sníž. přenesená",J705,0)</f>
        <v>0</v>
      </c>
      <c r="BI705" s="247">
        <f>IF(N705="nulová",J705,0)</f>
        <v>0</v>
      </c>
      <c r="BJ705" s="18" t="s">
        <v>81</v>
      </c>
      <c r="BK705" s="247">
        <f>ROUND(I705*H705,2)</f>
        <v>0</v>
      </c>
      <c r="BL705" s="18" t="s">
        <v>198</v>
      </c>
      <c r="BM705" s="246" t="s">
        <v>843</v>
      </c>
    </row>
    <row r="706" s="2" customFormat="1">
      <c r="A706" s="39"/>
      <c r="B706" s="40"/>
      <c r="C706" s="41"/>
      <c r="D706" s="248" t="s">
        <v>200</v>
      </c>
      <c r="E706" s="41"/>
      <c r="F706" s="249" t="s">
        <v>842</v>
      </c>
      <c r="G706" s="41"/>
      <c r="H706" s="41"/>
      <c r="I706" s="145"/>
      <c r="J706" s="41"/>
      <c r="K706" s="41"/>
      <c r="L706" s="45"/>
      <c r="M706" s="250"/>
      <c r="N706" s="251"/>
      <c r="O706" s="92"/>
      <c r="P706" s="92"/>
      <c r="Q706" s="92"/>
      <c r="R706" s="92"/>
      <c r="S706" s="92"/>
      <c r="T706" s="93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T706" s="18" t="s">
        <v>200</v>
      </c>
      <c r="AU706" s="18" t="s">
        <v>212</v>
      </c>
    </row>
    <row r="707" s="13" customFormat="1">
      <c r="A707" s="13"/>
      <c r="B707" s="252"/>
      <c r="C707" s="253"/>
      <c r="D707" s="248" t="s">
        <v>201</v>
      </c>
      <c r="E707" s="254" t="s">
        <v>1</v>
      </c>
      <c r="F707" s="255" t="s">
        <v>836</v>
      </c>
      <c r="G707" s="253"/>
      <c r="H707" s="254" t="s">
        <v>1</v>
      </c>
      <c r="I707" s="256"/>
      <c r="J707" s="253"/>
      <c r="K707" s="253"/>
      <c r="L707" s="257"/>
      <c r="M707" s="258"/>
      <c r="N707" s="259"/>
      <c r="O707" s="259"/>
      <c r="P707" s="259"/>
      <c r="Q707" s="259"/>
      <c r="R707" s="259"/>
      <c r="S707" s="259"/>
      <c r="T707" s="260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61" t="s">
        <v>201</v>
      </c>
      <c r="AU707" s="261" t="s">
        <v>212</v>
      </c>
      <c r="AV707" s="13" t="s">
        <v>81</v>
      </c>
      <c r="AW707" s="13" t="s">
        <v>30</v>
      </c>
      <c r="AX707" s="13" t="s">
        <v>73</v>
      </c>
      <c r="AY707" s="261" t="s">
        <v>191</v>
      </c>
    </row>
    <row r="708" s="13" customFormat="1">
      <c r="A708" s="13"/>
      <c r="B708" s="252"/>
      <c r="C708" s="253"/>
      <c r="D708" s="248" t="s">
        <v>201</v>
      </c>
      <c r="E708" s="254" t="s">
        <v>1</v>
      </c>
      <c r="F708" s="255" t="s">
        <v>844</v>
      </c>
      <c r="G708" s="253"/>
      <c r="H708" s="254" t="s">
        <v>1</v>
      </c>
      <c r="I708" s="256"/>
      <c r="J708" s="253"/>
      <c r="K708" s="253"/>
      <c r="L708" s="257"/>
      <c r="M708" s="258"/>
      <c r="N708" s="259"/>
      <c r="O708" s="259"/>
      <c r="P708" s="259"/>
      <c r="Q708" s="259"/>
      <c r="R708" s="259"/>
      <c r="S708" s="259"/>
      <c r="T708" s="260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61" t="s">
        <v>201</v>
      </c>
      <c r="AU708" s="261" t="s">
        <v>212</v>
      </c>
      <c r="AV708" s="13" t="s">
        <v>81</v>
      </c>
      <c r="AW708" s="13" t="s">
        <v>30</v>
      </c>
      <c r="AX708" s="13" t="s">
        <v>73</v>
      </c>
      <c r="AY708" s="261" t="s">
        <v>191</v>
      </c>
    </row>
    <row r="709" s="13" customFormat="1">
      <c r="A709" s="13"/>
      <c r="B709" s="252"/>
      <c r="C709" s="253"/>
      <c r="D709" s="248" t="s">
        <v>201</v>
      </c>
      <c r="E709" s="254" t="s">
        <v>1</v>
      </c>
      <c r="F709" s="255" t="s">
        <v>845</v>
      </c>
      <c r="G709" s="253"/>
      <c r="H709" s="254" t="s">
        <v>1</v>
      </c>
      <c r="I709" s="256"/>
      <c r="J709" s="253"/>
      <c r="K709" s="253"/>
      <c r="L709" s="257"/>
      <c r="M709" s="258"/>
      <c r="N709" s="259"/>
      <c r="O709" s="259"/>
      <c r="P709" s="259"/>
      <c r="Q709" s="259"/>
      <c r="R709" s="259"/>
      <c r="S709" s="259"/>
      <c r="T709" s="260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61" t="s">
        <v>201</v>
      </c>
      <c r="AU709" s="261" t="s">
        <v>212</v>
      </c>
      <c r="AV709" s="13" t="s">
        <v>81</v>
      </c>
      <c r="AW709" s="13" t="s">
        <v>30</v>
      </c>
      <c r="AX709" s="13" t="s">
        <v>73</v>
      </c>
      <c r="AY709" s="261" t="s">
        <v>191</v>
      </c>
    </row>
    <row r="710" s="14" customFormat="1">
      <c r="A710" s="14"/>
      <c r="B710" s="262"/>
      <c r="C710" s="263"/>
      <c r="D710" s="248" t="s">
        <v>201</v>
      </c>
      <c r="E710" s="264" t="s">
        <v>1</v>
      </c>
      <c r="F710" s="265" t="s">
        <v>846</v>
      </c>
      <c r="G710" s="263"/>
      <c r="H710" s="266">
        <v>9.4000000000000004</v>
      </c>
      <c r="I710" s="267"/>
      <c r="J710" s="263"/>
      <c r="K710" s="263"/>
      <c r="L710" s="268"/>
      <c r="M710" s="269"/>
      <c r="N710" s="270"/>
      <c r="O710" s="270"/>
      <c r="P710" s="270"/>
      <c r="Q710" s="270"/>
      <c r="R710" s="270"/>
      <c r="S710" s="270"/>
      <c r="T710" s="271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72" t="s">
        <v>201</v>
      </c>
      <c r="AU710" s="272" t="s">
        <v>212</v>
      </c>
      <c r="AV710" s="14" t="s">
        <v>83</v>
      </c>
      <c r="AW710" s="14" t="s">
        <v>30</v>
      </c>
      <c r="AX710" s="14" t="s">
        <v>73</v>
      </c>
      <c r="AY710" s="272" t="s">
        <v>191</v>
      </c>
    </row>
    <row r="711" s="15" customFormat="1">
      <c r="A711" s="15"/>
      <c r="B711" s="273"/>
      <c r="C711" s="274"/>
      <c r="D711" s="248" t="s">
        <v>201</v>
      </c>
      <c r="E711" s="275" t="s">
        <v>1</v>
      </c>
      <c r="F711" s="276" t="s">
        <v>205</v>
      </c>
      <c r="G711" s="274"/>
      <c r="H711" s="277">
        <v>9.4000000000000004</v>
      </c>
      <c r="I711" s="278"/>
      <c r="J711" s="274"/>
      <c r="K711" s="274"/>
      <c r="L711" s="279"/>
      <c r="M711" s="280"/>
      <c r="N711" s="281"/>
      <c r="O711" s="281"/>
      <c r="P711" s="281"/>
      <c r="Q711" s="281"/>
      <c r="R711" s="281"/>
      <c r="S711" s="281"/>
      <c r="T711" s="282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83" t="s">
        <v>201</v>
      </c>
      <c r="AU711" s="283" t="s">
        <v>212</v>
      </c>
      <c r="AV711" s="15" t="s">
        <v>198</v>
      </c>
      <c r="AW711" s="15" t="s">
        <v>30</v>
      </c>
      <c r="AX711" s="15" t="s">
        <v>81</v>
      </c>
      <c r="AY711" s="283" t="s">
        <v>191</v>
      </c>
    </row>
    <row r="712" s="2" customFormat="1" ht="21.75" customHeight="1">
      <c r="A712" s="39"/>
      <c r="B712" s="40"/>
      <c r="C712" s="236" t="s">
        <v>847</v>
      </c>
      <c r="D712" s="236" t="s">
        <v>194</v>
      </c>
      <c r="E712" s="237" t="s">
        <v>848</v>
      </c>
      <c r="F712" s="238" t="s">
        <v>849</v>
      </c>
      <c r="G712" s="239" t="s">
        <v>314</v>
      </c>
      <c r="H712" s="240">
        <v>171.5</v>
      </c>
      <c r="I712" s="241"/>
      <c r="J712" s="240">
        <f>ROUND(I712*H712,2)</f>
        <v>0</v>
      </c>
      <c r="K712" s="238" t="s">
        <v>275</v>
      </c>
      <c r="L712" s="45"/>
      <c r="M712" s="242" t="s">
        <v>1</v>
      </c>
      <c r="N712" s="243" t="s">
        <v>38</v>
      </c>
      <c r="O712" s="92"/>
      <c r="P712" s="244">
        <f>O712*H712</f>
        <v>0</v>
      </c>
      <c r="Q712" s="244">
        <v>0.00011</v>
      </c>
      <c r="R712" s="244">
        <f>Q712*H712</f>
        <v>0.018865</v>
      </c>
      <c r="S712" s="244">
        <v>0</v>
      </c>
      <c r="T712" s="245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46" t="s">
        <v>198</v>
      </c>
      <c r="AT712" s="246" t="s">
        <v>194</v>
      </c>
      <c r="AU712" s="246" t="s">
        <v>212</v>
      </c>
      <c r="AY712" s="18" t="s">
        <v>191</v>
      </c>
      <c r="BE712" s="247">
        <f>IF(N712="základní",J712,0)</f>
        <v>0</v>
      </c>
      <c r="BF712" s="247">
        <f>IF(N712="snížená",J712,0)</f>
        <v>0</v>
      </c>
      <c r="BG712" s="247">
        <f>IF(N712="zákl. přenesená",J712,0)</f>
        <v>0</v>
      </c>
      <c r="BH712" s="247">
        <f>IF(N712="sníž. přenesená",J712,0)</f>
        <v>0</v>
      </c>
      <c r="BI712" s="247">
        <f>IF(N712="nulová",J712,0)</f>
        <v>0</v>
      </c>
      <c r="BJ712" s="18" t="s">
        <v>81</v>
      </c>
      <c r="BK712" s="247">
        <f>ROUND(I712*H712,2)</f>
        <v>0</v>
      </c>
      <c r="BL712" s="18" t="s">
        <v>198</v>
      </c>
      <c r="BM712" s="246" t="s">
        <v>850</v>
      </c>
    </row>
    <row r="713" s="2" customFormat="1">
      <c r="A713" s="39"/>
      <c r="B713" s="40"/>
      <c r="C713" s="41"/>
      <c r="D713" s="248" t="s">
        <v>200</v>
      </c>
      <c r="E713" s="41"/>
      <c r="F713" s="249" t="s">
        <v>849</v>
      </c>
      <c r="G713" s="41"/>
      <c r="H713" s="41"/>
      <c r="I713" s="145"/>
      <c r="J713" s="41"/>
      <c r="K713" s="41"/>
      <c r="L713" s="45"/>
      <c r="M713" s="250"/>
      <c r="N713" s="251"/>
      <c r="O713" s="92"/>
      <c r="P713" s="92"/>
      <c r="Q713" s="92"/>
      <c r="R713" s="92"/>
      <c r="S713" s="92"/>
      <c r="T713" s="93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200</v>
      </c>
      <c r="AU713" s="18" t="s">
        <v>212</v>
      </c>
    </row>
    <row r="714" s="13" customFormat="1">
      <c r="A714" s="13"/>
      <c r="B714" s="252"/>
      <c r="C714" s="253"/>
      <c r="D714" s="248" t="s">
        <v>201</v>
      </c>
      <c r="E714" s="254" t="s">
        <v>1</v>
      </c>
      <c r="F714" s="255" t="s">
        <v>851</v>
      </c>
      <c r="G714" s="253"/>
      <c r="H714" s="254" t="s">
        <v>1</v>
      </c>
      <c r="I714" s="256"/>
      <c r="J714" s="253"/>
      <c r="K714" s="253"/>
      <c r="L714" s="257"/>
      <c r="M714" s="258"/>
      <c r="N714" s="259"/>
      <c r="O714" s="259"/>
      <c r="P714" s="259"/>
      <c r="Q714" s="259"/>
      <c r="R714" s="259"/>
      <c r="S714" s="259"/>
      <c r="T714" s="260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61" t="s">
        <v>201</v>
      </c>
      <c r="AU714" s="261" t="s">
        <v>212</v>
      </c>
      <c r="AV714" s="13" t="s">
        <v>81</v>
      </c>
      <c r="AW714" s="13" t="s">
        <v>30</v>
      </c>
      <c r="AX714" s="13" t="s">
        <v>73</v>
      </c>
      <c r="AY714" s="261" t="s">
        <v>191</v>
      </c>
    </row>
    <row r="715" s="13" customFormat="1">
      <c r="A715" s="13"/>
      <c r="B715" s="252"/>
      <c r="C715" s="253"/>
      <c r="D715" s="248" t="s">
        <v>201</v>
      </c>
      <c r="E715" s="254" t="s">
        <v>1</v>
      </c>
      <c r="F715" s="255" t="s">
        <v>852</v>
      </c>
      <c r="G715" s="253"/>
      <c r="H715" s="254" t="s">
        <v>1</v>
      </c>
      <c r="I715" s="256"/>
      <c r="J715" s="253"/>
      <c r="K715" s="253"/>
      <c r="L715" s="257"/>
      <c r="M715" s="258"/>
      <c r="N715" s="259"/>
      <c r="O715" s="259"/>
      <c r="P715" s="259"/>
      <c r="Q715" s="259"/>
      <c r="R715" s="259"/>
      <c r="S715" s="259"/>
      <c r="T715" s="260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61" t="s">
        <v>201</v>
      </c>
      <c r="AU715" s="261" t="s">
        <v>212</v>
      </c>
      <c r="AV715" s="13" t="s">
        <v>81</v>
      </c>
      <c r="AW715" s="13" t="s">
        <v>30</v>
      </c>
      <c r="AX715" s="13" t="s">
        <v>73</v>
      </c>
      <c r="AY715" s="261" t="s">
        <v>191</v>
      </c>
    </row>
    <row r="716" s="13" customFormat="1">
      <c r="A716" s="13"/>
      <c r="B716" s="252"/>
      <c r="C716" s="253"/>
      <c r="D716" s="248" t="s">
        <v>201</v>
      </c>
      <c r="E716" s="254" t="s">
        <v>1</v>
      </c>
      <c r="F716" s="255" t="s">
        <v>837</v>
      </c>
      <c r="G716" s="253"/>
      <c r="H716" s="254" t="s">
        <v>1</v>
      </c>
      <c r="I716" s="256"/>
      <c r="J716" s="253"/>
      <c r="K716" s="253"/>
      <c r="L716" s="257"/>
      <c r="M716" s="258"/>
      <c r="N716" s="259"/>
      <c r="O716" s="259"/>
      <c r="P716" s="259"/>
      <c r="Q716" s="259"/>
      <c r="R716" s="259"/>
      <c r="S716" s="259"/>
      <c r="T716" s="260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61" t="s">
        <v>201</v>
      </c>
      <c r="AU716" s="261" t="s">
        <v>212</v>
      </c>
      <c r="AV716" s="13" t="s">
        <v>81</v>
      </c>
      <c r="AW716" s="13" t="s">
        <v>30</v>
      </c>
      <c r="AX716" s="13" t="s">
        <v>73</v>
      </c>
      <c r="AY716" s="261" t="s">
        <v>191</v>
      </c>
    </row>
    <row r="717" s="13" customFormat="1">
      <c r="A717" s="13"/>
      <c r="B717" s="252"/>
      <c r="C717" s="253"/>
      <c r="D717" s="248" t="s">
        <v>201</v>
      </c>
      <c r="E717" s="254" t="s">
        <v>1</v>
      </c>
      <c r="F717" s="255" t="s">
        <v>838</v>
      </c>
      <c r="G717" s="253"/>
      <c r="H717" s="254" t="s">
        <v>1</v>
      </c>
      <c r="I717" s="256"/>
      <c r="J717" s="253"/>
      <c r="K717" s="253"/>
      <c r="L717" s="257"/>
      <c r="M717" s="258"/>
      <c r="N717" s="259"/>
      <c r="O717" s="259"/>
      <c r="P717" s="259"/>
      <c r="Q717" s="259"/>
      <c r="R717" s="259"/>
      <c r="S717" s="259"/>
      <c r="T717" s="260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61" t="s">
        <v>201</v>
      </c>
      <c r="AU717" s="261" t="s">
        <v>212</v>
      </c>
      <c r="AV717" s="13" t="s">
        <v>81</v>
      </c>
      <c r="AW717" s="13" t="s">
        <v>30</v>
      </c>
      <c r="AX717" s="13" t="s">
        <v>73</v>
      </c>
      <c r="AY717" s="261" t="s">
        <v>191</v>
      </c>
    </row>
    <row r="718" s="14" customFormat="1">
      <c r="A718" s="14"/>
      <c r="B718" s="262"/>
      <c r="C718" s="263"/>
      <c r="D718" s="248" t="s">
        <v>201</v>
      </c>
      <c r="E718" s="264" t="s">
        <v>1</v>
      </c>
      <c r="F718" s="265" t="s">
        <v>853</v>
      </c>
      <c r="G718" s="263"/>
      <c r="H718" s="266">
        <v>171.5</v>
      </c>
      <c r="I718" s="267"/>
      <c r="J718" s="263"/>
      <c r="K718" s="263"/>
      <c r="L718" s="268"/>
      <c r="M718" s="269"/>
      <c r="N718" s="270"/>
      <c r="O718" s="270"/>
      <c r="P718" s="270"/>
      <c r="Q718" s="270"/>
      <c r="R718" s="270"/>
      <c r="S718" s="270"/>
      <c r="T718" s="271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72" t="s">
        <v>201</v>
      </c>
      <c r="AU718" s="272" t="s">
        <v>212</v>
      </c>
      <c r="AV718" s="14" t="s">
        <v>83</v>
      </c>
      <c r="AW718" s="14" t="s">
        <v>30</v>
      </c>
      <c r="AX718" s="14" t="s">
        <v>73</v>
      </c>
      <c r="AY718" s="272" t="s">
        <v>191</v>
      </c>
    </row>
    <row r="719" s="15" customFormat="1">
      <c r="A719" s="15"/>
      <c r="B719" s="273"/>
      <c r="C719" s="274"/>
      <c r="D719" s="248" t="s">
        <v>201</v>
      </c>
      <c r="E719" s="275" t="s">
        <v>1</v>
      </c>
      <c r="F719" s="276" t="s">
        <v>205</v>
      </c>
      <c r="G719" s="274"/>
      <c r="H719" s="277">
        <v>171.5</v>
      </c>
      <c r="I719" s="278"/>
      <c r="J719" s="274"/>
      <c r="K719" s="274"/>
      <c r="L719" s="279"/>
      <c r="M719" s="280"/>
      <c r="N719" s="281"/>
      <c r="O719" s="281"/>
      <c r="P719" s="281"/>
      <c r="Q719" s="281"/>
      <c r="R719" s="281"/>
      <c r="S719" s="281"/>
      <c r="T719" s="282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83" t="s">
        <v>201</v>
      </c>
      <c r="AU719" s="283" t="s">
        <v>212</v>
      </c>
      <c r="AV719" s="15" t="s">
        <v>198</v>
      </c>
      <c r="AW719" s="15" t="s">
        <v>30</v>
      </c>
      <c r="AX719" s="15" t="s">
        <v>81</v>
      </c>
      <c r="AY719" s="283" t="s">
        <v>191</v>
      </c>
    </row>
    <row r="720" s="2" customFormat="1" ht="21.75" customHeight="1">
      <c r="A720" s="39"/>
      <c r="B720" s="40"/>
      <c r="C720" s="236" t="s">
        <v>854</v>
      </c>
      <c r="D720" s="236" t="s">
        <v>194</v>
      </c>
      <c r="E720" s="237" t="s">
        <v>855</v>
      </c>
      <c r="F720" s="238" t="s">
        <v>856</v>
      </c>
      <c r="G720" s="239" t="s">
        <v>197</v>
      </c>
      <c r="H720" s="240">
        <v>9.4000000000000004</v>
      </c>
      <c r="I720" s="241"/>
      <c r="J720" s="240">
        <f>ROUND(I720*H720,2)</f>
        <v>0</v>
      </c>
      <c r="K720" s="238" t="s">
        <v>1</v>
      </c>
      <c r="L720" s="45"/>
      <c r="M720" s="242" t="s">
        <v>1</v>
      </c>
      <c r="N720" s="243" t="s">
        <v>38</v>
      </c>
      <c r="O720" s="92"/>
      <c r="P720" s="244">
        <f>O720*H720</f>
        <v>0</v>
      </c>
      <c r="Q720" s="244">
        <v>0.0016000000000000001</v>
      </c>
      <c r="R720" s="244">
        <f>Q720*H720</f>
        <v>0.015040000000000001</v>
      </c>
      <c r="S720" s="244">
        <v>0</v>
      </c>
      <c r="T720" s="245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46" t="s">
        <v>198</v>
      </c>
      <c r="AT720" s="246" t="s">
        <v>194</v>
      </c>
      <c r="AU720" s="246" t="s">
        <v>212</v>
      </c>
      <c r="AY720" s="18" t="s">
        <v>191</v>
      </c>
      <c r="BE720" s="247">
        <f>IF(N720="základní",J720,0)</f>
        <v>0</v>
      </c>
      <c r="BF720" s="247">
        <f>IF(N720="snížená",J720,0)</f>
        <v>0</v>
      </c>
      <c r="BG720" s="247">
        <f>IF(N720="zákl. přenesená",J720,0)</f>
        <v>0</v>
      </c>
      <c r="BH720" s="247">
        <f>IF(N720="sníž. přenesená",J720,0)</f>
        <v>0</v>
      </c>
      <c r="BI720" s="247">
        <f>IF(N720="nulová",J720,0)</f>
        <v>0</v>
      </c>
      <c r="BJ720" s="18" t="s">
        <v>81</v>
      </c>
      <c r="BK720" s="247">
        <f>ROUND(I720*H720,2)</f>
        <v>0</v>
      </c>
      <c r="BL720" s="18" t="s">
        <v>198</v>
      </c>
      <c r="BM720" s="246" t="s">
        <v>857</v>
      </c>
    </row>
    <row r="721" s="2" customFormat="1">
      <c r="A721" s="39"/>
      <c r="B721" s="40"/>
      <c r="C721" s="41"/>
      <c r="D721" s="248" t="s">
        <v>200</v>
      </c>
      <c r="E721" s="41"/>
      <c r="F721" s="249" t="s">
        <v>856</v>
      </c>
      <c r="G721" s="41"/>
      <c r="H721" s="41"/>
      <c r="I721" s="145"/>
      <c r="J721" s="41"/>
      <c r="K721" s="41"/>
      <c r="L721" s="45"/>
      <c r="M721" s="250"/>
      <c r="N721" s="251"/>
      <c r="O721" s="92"/>
      <c r="P721" s="92"/>
      <c r="Q721" s="92"/>
      <c r="R721" s="92"/>
      <c r="S721" s="92"/>
      <c r="T721" s="93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18" t="s">
        <v>200</v>
      </c>
      <c r="AU721" s="18" t="s">
        <v>212</v>
      </c>
    </row>
    <row r="722" s="13" customFormat="1">
      <c r="A722" s="13"/>
      <c r="B722" s="252"/>
      <c r="C722" s="253"/>
      <c r="D722" s="248" t="s">
        <v>201</v>
      </c>
      <c r="E722" s="254" t="s">
        <v>1</v>
      </c>
      <c r="F722" s="255" t="s">
        <v>858</v>
      </c>
      <c r="G722" s="253"/>
      <c r="H722" s="254" t="s">
        <v>1</v>
      </c>
      <c r="I722" s="256"/>
      <c r="J722" s="253"/>
      <c r="K722" s="253"/>
      <c r="L722" s="257"/>
      <c r="M722" s="258"/>
      <c r="N722" s="259"/>
      <c r="O722" s="259"/>
      <c r="P722" s="259"/>
      <c r="Q722" s="259"/>
      <c r="R722" s="259"/>
      <c r="S722" s="259"/>
      <c r="T722" s="260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61" t="s">
        <v>201</v>
      </c>
      <c r="AU722" s="261" t="s">
        <v>212</v>
      </c>
      <c r="AV722" s="13" t="s">
        <v>81</v>
      </c>
      <c r="AW722" s="13" t="s">
        <v>30</v>
      </c>
      <c r="AX722" s="13" t="s">
        <v>73</v>
      </c>
      <c r="AY722" s="261" t="s">
        <v>191</v>
      </c>
    </row>
    <row r="723" s="13" customFormat="1">
      <c r="A723" s="13"/>
      <c r="B723" s="252"/>
      <c r="C723" s="253"/>
      <c r="D723" s="248" t="s">
        <v>201</v>
      </c>
      <c r="E723" s="254" t="s">
        <v>1</v>
      </c>
      <c r="F723" s="255" t="s">
        <v>844</v>
      </c>
      <c r="G723" s="253"/>
      <c r="H723" s="254" t="s">
        <v>1</v>
      </c>
      <c r="I723" s="256"/>
      <c r="J723" s="253"/>
      <c r="K723" s="253"/>
      <c r="L723" s="257"/>
      <c r="M723" s="258"/>
      <c r="N723" s="259"/>
      <c r="O723" s="259"/>
      <c r="P723" s="259"/>
      <c r="Q723" s="259"/>
      <c r="R723" s="259"/>
      <c r="S723" s="259"/>
      <c r="T723" s="260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61" t="s">
        <v>201</v>
      </c>
      <c r="AU723" s="261" t="s">
        <v>212</v>
      </c>
      <c r="AV723" s="13" t="s">
        <v>81</v>
      </c>
      <c r="AW723" s="13" t="s">
        <v>30</v>
      </c>
      <c r="AX723" s="13" t="s">
        <v>73</v>
      </c>
      <c r="AY723" s="261" t="s">
        <v>191</v>
      </c>
    </row>
    <row r="724" s="13" customFormat="1">
      <c r="A724" s="13"/>
      <c r="B724" s="252"/>
      <c r="C724" s="253"/>
      <c r="D724" s="248" t="s">
        <v>201</v>
      </c>
      <c r="E724" s="254" t="s">
        <v>1</v>
      </c>
      <c r="F724" s="255" t="s">
        <v>845</v>
      </c>
      <c r="G724" s="253"/>
      <c r="H724" s="254" t="s">
        <v>1</v>
      </c>
      <c r="I724" s="256"/>
      <c r="J724" s="253"/>
      <c r="K724" s="253"/>
      <c r="L724" s="257"/>
      <c r="M724" s="258"/>
      <c r="N724" s="259"/>
      <c r="O724" s="259"/>
      <c r="P724" s="259"/>
      <c r="Q724" s="259"/>
      <c r="R724" s="259"/>
      <c r="S724" s="259"/>
      <c r="T724" s="260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61" t="s">
        <v>201</v>
      </c>
      <c r="AU724" s="261" t="s">
        <v>212</v>
      </c>
      <c r="AV724" s="13" t="s">
        <v>81</v>
      </c>
      <c r="AW724" s="13" t="s">
        <v>30</v>
      </c>
      <c r="AX724" s="13" t="s">
        <v>73</v>
      </c>
      <c r="AY724" s="261" t="s">
        <v>191</v>
      </c>
    </row>
    <row r="725" s="14" customFormat="1">
      <c r="A725" s="14"/>
      <c r="B725" s="262"/>
      <c r="C725" s="263"/>
      <c r="D725" s="248" t="s">
        <v>201</v>
      </c>
      <c r="E725" s="264" t="s">
        <v>1</v>
      </c>
      <c r="F725" s="265" t="s">
        <v>846</v>
      </c>
      <c r="G725" s="263"/>
      <c r="H725" s="266">
        <v>9.4000000000000004</v>
      </c>
      <c r="I725" s="267"/>
      <c r="J725" s="263"/>
      <c r="K725" s="263"/>
      <c r="L725" s="268"/>
      <c r="M725" s="269"/>
      <c r="N725" s="270"/>
      <c r="O725" s="270"/>
      <c r="P725" s="270"/>
      <c r="Q725" s="270"/>
      <c r="R725" s="270"/>
      <c r="S725" s="270"/>
      <c r="T725" s="271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72" t="s">
        <v>201</v>
      </c>
      <c r="AU725" s="272" t="s">
        <v>212</v>
      </c>
      <c r="AV725" s="14" t="s">
        <v>83</v>
      </c>
      <c r="AW725" s="14" t="s">
        <v>30</v>
      </c>
      <c r="AX725" s="14" t="s">
        <v>73</v>
      </c>
      <c r="AY725" s="272" t="s">
        <v>191</v>
      </c>
    </row>
    <row r="726" s="15" customFormat="1">
      <c r="A726" s="15"/>
      <c r="B726" s="273"/>
      <c r="C726" s="274"/>
      <c r="D726" s="248" t="s">
        <v>201</v>
      </c>
      <c r="E726" s="275" t="s">
        <v>1</v>
      </c>
      <c r="F726" s="276" t="s">
        <v>205</v>
      </c>
      <c r="G726" s="274"/>
      <c r="H726" s="277">
        <v>9.4000000000000004</v>
      </c>
      <c r="I726" s="278"/>
      <c r="J726" s="274"/>
      <c r="K726" s="274"/>
      <c r="L726" s="279"/>
      <c r="M726" s="280"/>
      <c r="N726" s="281"/>
      <c r="O726" s="281"/>
      <c r="P726" s="281"/>
      <c r="Q726" s="281"/>
      <c r="R726" s="281"/>
      <c r="S726" s="281"/>
      <c r="T726" s="282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83" t="s">
        <v>201</v>
      </c>
      <c r="AU726" s="283" t="s">
        <v>212</v>
      </c>
      <c r="AV726" s="15" t="s">
        <v>198</v>
      </c>
      <c r="AW726" s="15" t="s">
        <v>30</v>
      </c>
      <c r="AX726" s="15" t="s">
        <v>81</v>
      </c>
      <c r="AY726" s="283" t="s">
        <v>191</v>
      </c>
    </row>
    <row r="727" s="2" customFormat="1" ht="33" customHeight="1">
      <c r="A727" s="39"/>
      <c r="B727" s="40"/>
      <c r="C727" s="236" t="s">
        <v>859</v>
      </c>
      <c r="D727" s="236" t="s">
        <v>194</v>
      </c>
      <c r="E727" s="237" t="s">
        <v>860</v>
      </c>
      <c r="F727" s="238" t="s">
        <v>861</v>
      </c>
      <c r="G727" s="239" t="s">
        <v>349</v>
      </c>
      <c r="H727" s="240">
        <v>190.93000000000001</v>
      </c>
      <c r="I727" s="241"/>
      <c r="J727" s="240">
        <f>ROUND(I727*H727,2)</f>
        <v>0</v>
      </c>
      <c r="K727" s="238" t="s">
        <v>1</v>
      </c>
      <c r="L727" s="45"/>
      <c r="M727" s="242" t="s">
        <v>1</v>
      </c>
      <c r="N727" s="243" t="s">
        <v>38</v>
      </c>
      <c r="O727" s="92"/>
      <c r="P727" s="244">
        <f>O727*H727</f>
        <v>0</v>
      </c>
      <c r="Q727" s="244">
        <v>0</v>
      </c>
      <c r="R727" s="244">
        <f>Q727*H727</f>
        <v>0</v>
      </c>
      <c r="S727" s="244">
        <v>0</v>
      </c>
      <c r="T727" s="245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46" t="s">
        <v>198</v>
      </c>
      <c r="AT727" s="246" t="s">
        <v>194</v>
      </c>
      <c r="AU727" s="246" t="s">
        <v>212</v>
      </c>
      <c r="AY727" s="18" t="s">
        <v>191</v>
      </c>
      <c r="BE727" s="247">
        <f>IF(N727="základní",J727,0)</f>
        <v>0</v>
      </c>
      <c r="BF727" s="247">
        <f>IF(N727="snížená",J727,0)</f>
        <v>0</v>
      </c>
      <c r="BG727" s="247">
        <f>IF(N727="zákl. přenesená",J727,0)</f>
        <v>0</v>
      </c>
      <c r="BH727" s="247">
        <f>IF(N727="sníž. přenesená",J727,0)</f>
        <v>0</v>
      </c>
      <c r="BI727" s="247">
        <f>IF(N727="nulová",J727,0)</f>
        <v>0</v>
      </c>
      <c r="BJ727" s="18" t="s">
        <v>81</v>
      </c>
      <c r="BK727" s="247">
        <f>ROUND(I727*H727,2)</f>
        <v>0</v>
      </c>
      <c r="BL727" s="18" t="s">
        <v>198</v>
      </c>
      <c r="BM727" s="246" t="s">
        <v>862</v>
      </c>
    </row>
    <row r="728" s="2" customFormat="1">
      <c r="A728" s="39"/>
      <c r="B728" s="40"/>
      <c r="C728" s="41"/>
      <c r="D728" s="248" t="s">
        <v>200</v>
      </c>
      <c r="E728" s="41"/>
      <c r="F728" s="249" t="s">
        <v>861</v>
      </c>
      <c r="G728" s="41"/>
      <c r="H728" s="41"/>
      <c r="I728" s="145"/>
      <c r="J728" s="41"/>
      <c r="K728" s="41"/>
      <c r="L728" s="45"/>
      <c r="M728" s="250"/>
      <c r="N728" s="251"/>
      <c r="O728" s="92"/>
      <c r="P728" s="92"/>
      <c r="Q728" s="92"/>
      <c r="R728" s="92"/>
      <c r="S728" s="92"/>
      <c r="T728" s="93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T728" s="18" t="s">
        <v>200</v>
      </c>
      <c r="AU728" s="18" t="s">
        <v>212</v>
      </c>
    </row>
    <row r="729" s="13" customFormat="1">
      <c r="A729" s="13"/>
      <c r="B729" s="252"/>
      <c r="C729" s="253"/>
      <c r="D729" s="248" t="s">
        <v>201</v>
      </c>
      <c r="E729" s="254" t="s">
        <v>1</v>
      </c>
      <c r="F729" s="255" t="s">
        <v>861</v>
      </c>
      <c r="G729" s="253"/>
      <c r="H729" s="254" t="s">
        <v>1</v>
      </c>
      <c r="I729" s="256"/>
      <c r="J729" s="253"/>
      <c r="K729" s="253"/>
      <c r="L729" s="257"/>
      <c r="M729" s="258"/>
      <c r="N729" s="259"/>
      <c r="O729" s="259"/>
      <c r="P729" s="259"/>
      <c r="Q729" s="259"/>
      <c r="R729" s="259"/>
      <c r="S729" s="259"/>
      <c r="T729" s="260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61" t="s">
        <v>201</v>
      </c>
      <c r="AU729" s="261" t="s">
        <v>212</v>
      </c>
      <c r="AV729" s="13" t="s">
        <v>81</v>
      </c>
      <c r="AW729" s="13" t="s">
        <v>30</v>
      </c>
      <c r="AX729" s="13" t="s">
        <v>73</v>
      </c>
      <c r="AY729" s="261" t="s">
        <v>191</v>
      </c>
    </row>
    <row r="730" s="13" customFormat="1">
      <c r="A730" s="13"/>
      <c r="B730" s="252"/>
      <c r="C730" s="253"/>
      <c r="D730" s="248" t="s">
        <v>201</v>
      </c>
      <c r="E730" s="254" t="s">
        <v>1</v>
      </c>
      <c r="F730" s="255" t="s">
        <v>863</v>
      </c>
      <c r="G730" s="253"/>
      <c r="H730" s="254" t="s">
        <v>1</v>
      </c>
      <c r="I730" s="256"/>
      <c r="J730" s="253"/>
      <c r="K730" s="253"/>
      <c r="L730" s="257"/>
      <c r="M730" s="258"/>
      <c r="N730" s="259"/>
      <c r="O730" s="259"/>
      <c r="P730" s="259"/>
      <c r="Q730" s="259"/>
      <c r="R730" s="259"/>
      <c r="S730" s="259"/>
      <c r="T730" s="260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61" t="s">
        <v>201</v>
      </c>
      <c r="AU730" s="261" t="s">
        <v>212</v>
      </c>
      <c r="AV730" s="13" t="s">
        <v>81</v>
      </c>
      <c r="AW730" s="13" t="s">
        <v>30</v>
      </c>
      <c r="AX730" s="13" t="s">
        <v>73</v>
      </c>
      <c r="AY730" s="261" t="s">
        <v>191</v>
      </c>
    </row>
    <row r="731" s="13" customFormat="1">
      <c r="A731" s="13"/>
      <c r="B731" s="252"/>
      <c r="C731" s="253"/>
      <c r="D731" s="248" t="s">
        <v>201</v>
      </c>
      <c r="E731" s="254" t="s">
        <v>1</v>
      </c>
      <c r="F731" s="255" t="s">
        <v>864</v>
      </c>
      <c r="G731" s="253"/>
      <c r="H731" s="254" t="s">
        <v>1</v>
      </c>
      <c r="I731" s="256"/>
      <c r="J731" s="253"/>
      <c r="K731" s="253"/>
      <c r="L731" s="257"/>
      <c r="M731" s="258"/>
      <c r="N731" s="259"/>
      <c r="O731" s="259"/>
      <c r="P731" s="259"/>
      <c r="Q731" s="259"/>
      <c r="R731" s="259"/>
      <c r="S731" s="259"/>
      <c r="T731" s="260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61" t="s">
        <v>201</v>
      </c>
      <c r="AU731" s="261" t="s">
        <v>212</v>
      </c>
      <c r="AV731" s="13" t="s">
        <v>81</v>
      </c>
      <c r="AW731" s="13" t="s">
        <v>30</v>
      </c>
      <c r="AX731" s="13" t="s">
        <v>73</v>
      </c>
      <c r="AY731" s="261" t="s">
        <v>191</v>
      </c>
    </row>
    <row r="732" s="13" customFormat="1">
      <c r="A732" s="13"/>
      <c r="B732" s="252"/>
      <c r="C732" s="253"/>
      <c r="D732" s="248" t="s">
        <v>201</v>
      </c>
      <c r="E732" s="254" t="s">
        <v>1</v>
      </c>
      <c r="F732" s="255" t="s">
        <v>865</v>
      </c>
      <c r="G732" s="253"/>
      <c r="H732" s="254" t="s">
        <v>1</v>
      </c>
      <c r="I732" s="256"/>
      <c r="J732" s="253"/>
      <c r="K732" s="253"/>
      <c r="L732" s="257"/>
      <c r="M732" s="258"/>
      <c r="N732" s="259"/>
      <c r="O732" s="259"/>
      <c r="P732" s="259"/>
      <c r="Q732" s="259"/>
      <c r="R732" s="259"/>
      <c r="S732" s="259"/>
      <c r="T732" s="260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61" t="s">
        <v>201</v>
      </c>
      <c r="AU732" s="261" t="s">
        <v>212</v>
      </c>
      <c r="AV732" s="13" t="s">
        <v>81</v>
      </c>
      <c r="AW732" s="13" t="s">
        <v>30</v>
      </c>
      <c r="AX732" s="13" t="s">
        <v>73</v>
      </c>
      <c r="AY732" s="261" t="s">
        <v>191</v>
      </c>
    </row>
    <row r="733" s="13" customFormat="1">
      <c r="A733" s="13"/>
      <c r="B733" s="252"/>
      <c r="C733" s="253"/>
      <c r="D733" s="248" t="s">
        <v>201</v>
      </c>
      <c r="E733" s="254" t="s">
        <v>1</v>
      </c>
      <c r="F733" s="255" t="s">
        <v>866</v>
      </c>
      <c r="G733" s="253"/>
      <c r="H733" s="254" t="s">
        <v>1</v>
      </c>
      <c r="I733" s="256"/>
      <c r="J733" s="253"/>
      <c r="K733" s="253"/>
      <c r="L733" s="257"/>
      <c r="M733" s="258"/>
      <c r="N733" s="259"/>
      <c r="O733" s="259"/>
      <c r="P733" s="259"/>
      <c r="Q733" s="259"/>
      <c r="R733" s="259"/>
      <c r="S733" s="259"/>
      <c r="T733" s="260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61" t="s">
        <v>201</v>
      </c>
      <c r="AU733" s="261" t="s">
        <v>212</v>
      </c>
      <c r="AV733" s="13" t="s">
        <v>81</v>
      </c>
      <c r="AW733" s="13" t="s">
        <v>30</v>
      </c>
      <c r="AX733" s="13" t="s">
        <v>73</v>
      </c>
      <c r="AY733" s="261" t="s">
        <v>191</v>
      </c>
    </row>
    <row r="734" s="13" customFormat="1">
      <c r="A734" s="13"/>
      <c r="B734" s="252"/>
      <c r="C734" s="253"/>
      <c r="D734" s="248" t="s">
        <v>201</v>
      </c>
      <c r="E734" s="254" t="s">
        <v>1</v>
      </c>
      <c r="F734" s="255" t="s">
        <v>867</v>
      </c>
      <c r="G734" s="253"/>
      <c r="H734" s="254" t="s">
        <v>1</v>
      </c>
      <c r="I734" s="256"/>
      <c r="J734" s="253"/>
      <c r="K734" s="253"/>
      <c r="L734" s="257"/>
      <c r="M734" s="258"/>
      <c r="N734" s="259"/>
      <c r="O734" s="259"/>
      <c r="P734" s="259"/>
      <c r="Q734" s="259"/>
      <c r="R734" s="259"/>
      <c r="S734" s="259"/>
      <c r="T734" s="260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61" t="s">
        <v>201</v>
      </c>
      <c r="AU734" s="261" t="s">
        <v>212</v>
      </c>
      <c r="AV734" s="13" t="s">
        <v>81</v>
      </c>
      <c r="AW734" s="13" t="s">
        <v>30</v>
      </c>
      <c r="AX734" s="13" t="s">
        <v>73</v>
      </c>
      <c r="AY734" s="261" t="s">
        <v>191</v>
      </c>
    </row>
    <row r="735" s="13" customFormat="1">
      <c r="A735" s="13"/>
      <c r="B735" s="252"/>
      <c r="C735" s="253"/>
      <c r="D735" s="248" t="s">
        <v>201</v>
      </c>
      <c r="E735" s="254" t="s">
        <v>1</v>
      </c>
      <c r="F735" s="255" t="s">
        <v>868</v>
      </c>
      <c r="G735" s="253"/>
      <c r="H735" s="254" t="s">
        <v>1</v>
      </c>
      <c r="I735" s="256"/>
      <c r="J735" s="253"/>
      <c r="K735" s="253"/>
      <c r="L735" s="257"/>
      <c r="M735" s="258"/>
      <c r="N735" s="259"/>
      <c r="O735" s="259"/>
      <c r="P735" s="259"/>
      <c r="Q735" s="259"/>
      <c r="R735" s="259"/>
      <c r="S735" s="259"/>
      <c r="T735" s="260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61" t="s">
        <v>201</v>
      </c>
      <c r="AU735" s="261" t="s">
        <v>212</v>
      </c>
      <c r="AV735" s="13" t="s">
        <v>81</v>
      </c>
      <c r="AW735" s="13" t="s">
        <v>30</v>
      </c>
      <c r="AX735" s="13" t="s">
        <v>73</v>
      </c>
      <c r="AY735" s="261" t="s">
        <v>191</v>
      </c>
    </row>
    <row r="736" s="13" customFormat="1">
      <c r="A736" s="13"/>
      <c r="B736" s="252"/>
      <c r="C736" s="253"/>
      <c r="D736" s="248" t="s">
        <v>201</v>
      </c>
      <c r="E736" s="254" t="s">
        <v>1</v>
      </c>
      <c r="F736" s="255" t="s">
        <v>869</v>
      </c>
      <c r="G736" s="253"/>
      <c r="H736" s="254" t="s">
        <v>1</v>
      </c>
      <c r="I736" s="256"/>
      <c r="J736" s="253"/>
      <c r="K736" s="253"/>
      <c r="L736" s="257"/>
      <c r="M736" s="258"/>
      <c r="N736" s="259"/>
      <c r="O736" s="259"/>
      <c r="P736" s="259"/>
      <c r="Q736" s="259"/>
      <c r="R736" s="259"/>
      <c r="S736" s="259"/>
      <c r="T736" s="260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61" t="s">
        <v>201</v>
      </c>
      <c r="AU736" s="261" t="s">
        <v>212</v>
      </c>
      <c r="AV736" s="13" t="s">
        <v>81</v>
      </c>
      <c r="AW736" s="13" t="s">
        <v>30</v>
      </c>
      <c r="AX736" s="13" t="s">
        <v>73</v>
      </c>
      <c r="AY736" s="261" t="s">
        <v>191</v>
      </c>
    </row>
    <row r="737" s="14" customFormat="1">
      <c r="A737" s="14"/>
      <c r="B737" s="262"/>
      <c r="C737" s="263"/>
      <c r="D737" s="248" t="s">
        <v>201</v>
      </c>
      <c r="E737" s="264" t="s">
        <v>1</v>
      </c>
      <c r="F737" s="265" t="s">
        <v>870</v>
      </c>
      <c r="G737" s="263"/>
      <c r="H737" s="266">
        <v>190.93000000000001</v>
      </c>
      <c r="I737" s="267"/>
      <c r="J737" s="263"/>
      <c r="K737" s="263"/>
      <c r="L737" s="268"/>
      <c r="M737" s="269"/>
      <c r="N737" s="270"/>
      <c r="O737" s="270"/>
      <c r="P737" s="270"/>
      <c r="Q737" s="270"/>
      <c r="R737" s="270"/>
      <c r="S737" s="270"/>
      <c r="T737" s="271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72" t="s">
        <v>201</v>
      </c>
      <c r="AU737" s="272" t="s">
        <v>212</v>
      </c>
      <c r="AV737" s="14" t="s">
        <v>83</v>
      </c>
      <c r="AW737" s="14" t="s">
        <v>30</v>
      </c>
      <c r="AX737" s="14" t="s">
        <v>73</v>
      </c>
      <c r="AY737" s="272" t="s">
        <v>191</v>
      </c>
    </row>
    <row r="738" s="15" customFormat="1">
      <c r="A738" s="15"/>
      <c r="B738" s="273"/>
      <c r="C738" s="274"/>
      <c r="D738" s="248" t="s">
        <v>201</v>
      </c>
      <c r="E738" s="275" t="s">
        <v>1</v>
      </c>
      <c r="F738" s="276" t="s">
        <v>205</v>
      </c>
      <c r="G738" s="274"/>
      <c r="H738" s="277">
        <v>190.93000000000001</v>
      </c>
      <c r="I738" s="278"/>
      <c r="J738" s="274"/>
      <c r="K738" s="274"/>
      <c r="L738" s="279"/>
      <c r="M738" s="280"/>
      <c r="N738" s="281"/>
      <c r="O738" s="281"/>
      <c r="P738" s="281"/>
      <c r="Q738" s="281"/>
      <c r="R738" s="281"/>
      <c r="S738" s="281"/>
      <c r="T738" s="282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83" t="s">
        <v>201</v>
      </c>
      <c r="AU738" s="283" t="s">
        <v>212</v>
      </c>
      <c r="AV738" s="15" t="s">
        <v>198</v>
      </c>
      <c r="AW738" s="15" t="s">
        <v>30</v>
      </c>
      <c r="AX738" s="15" t="s">
        <v>81</v>
      </c>
      <c r="AY738" s="283" t="s">
        <v>191</v>
      </c>
    </row>
    <row r="739" s="12" customFormat="1" ht="25.92" customHeight="1">
      <c r="A739" s="12"/>
      <c r="B739" s="220"/>
      <c r="C739" s="221"/>
      <c r="D739" s="222" t="s">
        <v>72</v>
      </c>
      <c r="E739" s="223" t="s">
        <v>156</v>
      </c>
      <c r="F739" s="223" t="s">
        <v>157</v>
      </c>
      <c r="G739" s="221"/>
      <c r="H739" s="221"/>
      <c r="I739" s="224"/>
      <c r="J739" s="225">
        <f>BK739</f>
        <v>0</v>
      </c>
      <c r="K739" s="221"/>
      <c r="L739" s="226"/>
      <c r="M739" s="227"/>
      <c r="N739" s="228"/>
      <c r="O739" s="228"/>
      <c r="P739" s="229">
        <f>SUM(P740:P754)</f>
        <v>0</v>
      </c>
      <c r="Q739" s="228"/>
      <c r="R739" s="229">
        <f>SUM(R740:R754)</f>
        <v>0</v>
      </c>
      <c r="S739" s="228"/>
      <c r="T739" s="230">
        <f>SUM(T740:T754)</f>
        <v>0</v>
      </c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R739" s="231" t="s">
        <v>229</v>
      </c>
      <c r="AT739" s="232" t="s">
        <v>72</v>
      </c>
      <c r="AU739" s="232" t="s">
        <v>73</v>
      </c>
      <c r="AY739" s="231" t="s">
        <v>191</v>
      </c>
      <c r="BK739" s="233">
        <f>SUM(BK740:BK754)</f>
        <v>0</v>
      </c>
    </row>
    <row r="740" s="2" customFormat="1" ht="16.5" customHeight="1">
      <c r="A740" s="39"/>
      <c r="B740" s="40"/>
      <c r="C740" s="236" t="s">
        <v>740</v>
      </c>
      <c r="D740" s="236" t="s">
        <v>194</v>
      </c>
      <c r="E740" s="237" t="s">
        <v>871</v>
      </c>
      <c r="F740" s="238" t="s">
        <v>872</v>
      </c>
      <c r="G740" s="239" t="s">
        <v>642</v>
      </c>
      <c r="H740" s="240">
        <v>1</v>
      </c>
      <c r="I740" s="241"/>
      <c r="J740" s="240">
        <f>ROUND(I740*H740,2)</f>
        <v>0</v>
      </c>
      <c r="K740" s="238" t="s">
        <v>1</v>
      </c>
      <c r="L740" s="45"/>
      <c r="M740" s="242" t="s">
        <v>1</v>
      </c>
      <c r="N740" s="243" t="s">
        <v>38</v>
      </c>
      <c r="O740" s="92"/>
      <c r="P740" s="244">
        <f>O740*H740</f>
        <v>0</v>
      </c>
      <c r="Q740" s="244">
        <v>0</v>
      </c>
      <c r="R740" s="244">
        <f>Q740*H740</f>
        <v>0</v>
      </c>
      <c r="S740" s="244">
        <v>0</v>
      </c>
      <c r="T740" s="245">
        <f>S740*H740</f>
        <v>0</v>
      </c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R740" s="246" t="s">
        <v>198</v>
      </c>
      <c r="AT740" s="246" t="s">
        <v>194</v>
      </c>
      <c r="AU740" s="246" t="s">
        <v>81</v>
      </c>
      <c r="AY740" s="18" t="s">
        <v>191</v>
      </c>
      <c r="BE740" s="247">
        <f>IF(N740="základní",J740,0)</f>
        <v>0</v>
      </c>
      <c r="BF740" s="247">
        <f>IF(N740="snížená",J740,0)</f>
        <v>0</v>
      </c>
      <c r="BG740" s="247">
        <f>IF(N740="zákl. přenesená",J740,0)</f>
        <v>0</v>
      </c>
      <c r="BH740" s="247">
        <f>IF(N740="sníž. přenesená",J740,0)</f>
        <v>0</v>
      </c>
      <c r="BI740" s="247">
        <f>IF(N740="nulová",J740,0)</f>
        <v>0</v>
      </c>
      <c r="BJ740" s="18" t="s">
        <v>81</v>
      </c>
      <c r="BK740" s="247">
        <f>ROUND(I740*H740,2)</f>
        <v>0</v>
      </c>
      <c r="BL740" s="18" t="s">
        <v>198</v>
      </c>
      <c r="BM740" s="246" t="s">
        <v>873</v>
      </c>
    </row>
    <row r="741" s="2" customFormat="1">
      <c r="A741" s="39"/>
      <c r="B741" s="40"/>
      <c r="C741" s="41"/>
      <c r="D741" s="248" t="s">
        <v>200</v>
      </c>
      <c r="E741" s="41"/>
      <c r="F741" s="249" t="s">
        <v>872</v>
      </c>
      <c r="G741" s="41"/>
      <c r="H741" s="41"/>
      <c r="I741" s="145"/>
      <c r="J741" s="41"/>
      <c r="K741" s="41"/>
      <c r="L741" s="45"/>
      <c r="M741" s="250"/>
      <c r="N741" s="251"/>
      <c r="O741" s="92"/>
      <c r="P741" s="92"/>
      <c r="Q741" s="92"/>
      <c r="R741" s="92"/>
      <c r="S741" s="92"/>
      <c r="T741" s="93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T741" s="18" t="s">
        <v>200</v>
      </c>
      <c r="AU741" s="18" t="s">
        <v>81</v>
      </c>
    </row>
    <row r="742" s="13" customFormat="1">
      <c r="A742" s="13"/>
      <c r="B742" s="252"/>
      <c r="C742" s="253"/>
      <c r="D742" s="248" t="s">
        <v>201</v>
      </c>
      <c r="E742" s="254" t="s">
        <v>1</v>
      </c>
      <c r="F742" s="255" t="s">
        <v>874</v>
      </c>
      <c r="G742" s="253"/>
      <c r="H742" s="254" t="s">
        <v>1</v>
      </c>
      <c r="I742" s="256"/>
      <c r="J742" s="253"/>
      <c r="K742" s="253"/>
      <c r="L742" s="257"/>
      <c r="M742" s="258"/>
      <c r="N742" s="259"/>
      <c r="O742" s="259"/>
      <c r="P742" s="259"/>
      <c r="Q742" s="259"/>
      <c r="R742" s="259"/>
      <c r="S742" s="259"/>
      <c r="T742" s="260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61" t="s">
        <v>201</v>
      </c>
      <c r="AU742" s="261" t="s">
        <v>81</v>
      </c>
      <c r="AV742" s="13" t="s">
        <v>81</v>
      </c>
      <c r="AW742" s="13" t="s">
        <v>30</v>
      </c>
      <c r="AX742" s="13" t="s">
        <v>73</v>
      </c>
      <c r="AY742" s="261" t="s">
        <v>191</v>
      </c>
    </row>
    <row r="743" s="14" customFormat="1">
      <c r="A743" s="14"/>
      <c r="B743" s="262"/>
      <c r="C743" s="263"/>
      <c r="D743" s="248" t="s">
        <v>201</v>
      </c>
      <c r="E743" s="264" t="s">
        <v>1</v>
      </c>
      <c r="F743" s="265" t="s">
        <v>81</v>
      </c>
      <c r="G743" s="263"/>
      <c r="H743" s="266">
        <v>1</v>
      </c>
      <c r="I743" s="267"/>
      <c r="J743" s="263"/>
      <c r="K743" s="263"/>
      <c r="L743" s="268"/>
      <c r="M743" s="269"/>
      <c r="N743" s="270"/>
      <c r="O743" s="270"/>
      <c r="P743" s="270"/>
      <c r="Q743" s="270"/>
      <c r="R743" s="270"/>
      <c r="S743" s="270"/>
      <c r="T743" s="271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72" t="s">
        <v>201</v>
      </c>
      <c r="AU743" s="272" t="s">
        <v>81</v>
      </c>
      <c r="AV743" s="14" t="s">
        <v>83</v>
      </c>
      <c r="AW743" s="14" t="s">
        <v>30</v>
      </c>
      <c r="AX743" s="14" t="s">
        <v>73</v>
      </c>
      <c r="AY743" s="272" t="s">
        <v>191</v>
      </c>
    </row>
    <row r="744" s="15" customFormat="1">
      <c r="A744" s="15"/>
      <c r="B744" s="273"/>
      <c r="C744" s="274"/>
      <c r="D744" s="248" t="s">
        <v>201</v>
      </c>
      <c r="E744" s="275" t="s">
        <v>1</v>
      </c>
      <c r="F744" s="276" t="s">
        <v>205</v>
      </c>
      <c r="G744" s="274"/>
      <c r="H744" s="277">
        <v>1</v>
      </c>
      <c r="I744" s="278"/>
      <c r="J744" s="274"/>
      <c r="K744" s="274"/>
      <c r="L744" s="279"/>
      <c r="M744" s="280"/>
      <c r="N744" s="281"/>
      <c r="O744" s="281"/>
      <c r="P744" s="281"/>
      <c r="Q744" s="281"/>
      <c r="R744" s="281"/>
      <c r="S744" s="281"/>
      <c r="T744" s="282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83" t="s">
        <v>201</v>
      </c>
      <c r="AU744" s="283" t="s">
        <v>81</v>
      </c>
      <c r="AV744" s="15" t="s">
        <v>198</v>
      </c>
      <c r="AW744" s="15" t="s">
        <v>30</v>
      </c>
      <c r="AX744" s="15" t="s">
        <v>81</v>
      </c>
      <c r="AY744" s="283" t="s">
        <v>191</v>
      </c>
    </row>
    <row r="745" s="2" customFormat="1" ht="16.5" customHeight="1">
      <c r="A745" s="39"/>
      <c r="B745" s="40"/>
      <c r="C745" s="236" t="s">
        <v>875</v>
      </c>
      <c r="D745" s="236" t="s">
        <v>194</v>
      </c>
      <c r="E745" s="237" t="s">
        <v>876</v>
      </c>
      <c r="F745" s="238" t="s">
        <v>877</v>
      </c>
      <c r="G745" s="239" t="s">
        <v>642</v>
      </c>
      <c r="H745" s="240">
        <v>1</v>
      </c>
      <c r="I745" s="241"/>
      <c r="J745" s="240">
        <f>ROUND(I745*H745,2)</f>
        <v>0</v>
      </c>
      <c r="K745" s="238" t="s">
        <v>1</v>
      </c>
      <c r="L745" s="45"/>
      <c r="M745" s="242" t="s">
        <v>1</v>
      </c>
      <c r="N745" s="243" t="s">
        <v>38</v>
      </c>
      <c r="O745" s="92"/>
      <c r="P745" s="244">
        <f>O745*H745</f>
        <v>0</v>
      </c>
      <c r="Q745" s="244">
        <v>0</v>
      </c>
      <c r="R745" s="244">
        <f>Q745*H745</f>
        <v>0</v>
      </c>
      <c r="S745" s="244">
        <v>0</v>
      </c>
      <c r="T745" s="245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46" t="s">
        <v>198</v>
      </c>
      <c r="AT745" s="246" t="s">
        <v>194</v>
      </c>
      <c r="AU745" s="246" t="s">
        <v>81</v>
      </c>
      <c r="AY745" s="18" t="s">
        <v>191</v>
      </c>
      <c r="BE745" s="247">
        <f>IF(N745="základní",J745,0)</f>
        <v>0</v>
      </c>
      <c r="BF745" s="247">
        <f>IF(N745="snížená",J745,0)</f>
        <v>0</v>
      </c>
      <c r="BG745" s="247">
        <f>IF(N745="zákl. přenesená",J745,0)</f>
        <v>0</v>
      </c>
      <c r="BH745" s="247">
        <f>IF(N745="sníž. přenesená",J745,0)</f>
        <v>0</v>
      </c>
      <c r="BI745" s="247">
        <f>IF(N745="nulová",J745,0)</f>
        <v>0</v>
      </c>
      <c r="BJ745" s="18" t="s">
        <v>81</v>
      </c>
      <c r="BK745" s="247">
        <f>ROUND(I745*H745,2)</f>
        <v>0</v>
      </c>
      <c r="BL745" s="18" t="s">
        <v>198</v>
      </c>
      <c r="BM745" s="246" t="s">
        <v>878</v>
      </c>
    </row>
    <row r="746" s="2" customFormat="1">
      <c r="A746" s="39"/>
      <c r="B746" s="40"/>
      <c r="C746" s="41"/>
      <c r="D746" s="248" t="s">
        <v>200</v>
      </c>
      <c r="E746" s="41"/>
      <c r="F746" s="249" t="s">
        <v>877</v>
      </c>
      <c r="G746" s="41"/>
      <c r="H746" s="41"/>
      <c r="I746" s="145"/>
      <c r="J746" s="41"/>
      <c r="K746" s="41"/>
      <c r="L746" s="45"/>
      <c r="M746" s="250"/>
      <c r="N746" s="251"/>
      <c r="O746" s="92"/>
      <c r="P746" s="92"/>
      <c r="Q746" s="92"/>
      <c r="R746" s="92"/>
      <c r="S746" s="92"/>
      <c r="T746" s="93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200</v>
      </c>
      <c r="AU746" s="18" t="s">
        <v>81</v>
      </c>
    </row>
    <row r="747" s="13" customFormat="1">
      <c r="A747" s="13"/>
      <c r="B747" s="252"/>
      <c r="C747" s="253"/>
      <c r="D747" s="248" t="s">
        <v>201</v>
      </c>
      <c r="E747" s="254" t="s">
        <v>1</v>
      </c>
      <c r="F747" s="255" t="s">
        <v>877</v>
      </c>
      <c r="G747" s="253"/>
      <c r="H747" s="254" t="s">
        <v>1</v>
      </c>
      <c r="I747" s="256"/>
      <c r="J747" s="253"/>
      <c r="K747" s="253"/>
      <c r="L747" s="257"/>
      <c r="M747" s="258"/>
      <c r="N747" s="259"/>
      <c r="O747" s="259"/>
      <c r="P747" s="259"/>
      <c r="Q747" s="259"/>
      <c r="R747" s="259"/>
      <c r="S747" s="259"/>
      <c r="T747" s="260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61" t="s">
        <v>201</v>
      </c>
      <c r="AU747" s="261" t="s">
        <v>81</v>
      </c>
      <c r="AV747" s="13" t="s">
        <v>81</v>
      </c>
      <c r="AW747" s="13" t="s">
        <v>30</v>
      </c>
      <c r="AX747" s="13" t="s">
        <v>73</v>
      </c>
      <c r="AY747" s="261" t="s">
        <v>191</v>
      </c>
    </row>
    <row r="748" s="14" customFormat="1">
      <c r="A748" s="14"/>
      <c r="B748" s="262"/>
      <c r="C748" s="263"/>
      <c r="D748" s="248" t="s">
        <v>201</v>
      </c>
      <c r="E748" s="264" t="s">
        <v>1</v>
      </c>
      <c r="F748" s="265" t="s">
        <v>81</v>
      </c>
      <c r="G748" s="263"/>
      <c r="H748" s="266">
        <v>1</v>
      </c>
      <c r="I748" s="267"/>
      <c r="J748" s="263"/>
      <c r="K748" s="263"/>
      <c r="L748" s="268"/>
      <c r="M748" s="269"/>
      <c r="N748" s="270"/>
      <c r="O748" s="270"/>
      <c r="P748" s="270"/>
      <c r="Q748" s="270"/>
      <c r="R748" s="270"/>
      <c r="S748" s="270"/>
      <c r="T748" s="271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72" t="s">
        <v>201</v>
      </c>
      <c r="AU748" s="272" t="s">
        <v>81</v>
      </c>
      <c r="AV748" s="14" t="s">
        <v>83</v>
      </c>
      <c r="AW748" s="14" t="s">
        <v>30</v>
      </c>
      <c r="AX748" s="14" t="s">
        <v>73</v>
      </c>
      <c r="AY748" s="272" t="s">
        <v>191</v>
      </c>
    </row>
    <row r="749" s="15" customFormat="1">
      <c r="A749" s="15"/>
      <c r="B749" s="273"/>
      <c r="C749" s="274"/>
      <c r="D749" s="248" t="s">
        <v>201</v>
      </c>
      <c r="E749" s="275" t="s">
        <v>1</v>
      </c>
      <c r="F749" s="276" t="s">
        <v>205</v>
      </c>
      <c r="G749" s="274"/>
      <c r="H749" s="277">
        <v>1</v>
      </c>
      <c r="I749" s="278"/>
      <c r="J749" s="274"/>
      <c r="K749" s="274"/>
      <c r="L749" s="279"/>
      <c r="M749" s="280"/>
      <c r="N749" s="281"/>
      <c r="O749" s="281"/>
      <c r="P749" s="281"/>
      <c r="Q749" s="281"/>
      <c r="R749" s="281"/>
      <c r="S749" s="281"/>
      <c r="T749" s="282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83" t="s">
        <v>201</v>
      </c>
      <c r="AU749" s="283" t="s">
        <v>81</v>
      </c>
      <c r="AV749" s="15" t="s">
        <v>198</v>
      </c>
      <c r="AW749" s="15" t="s">
        <v>30</v>
      </c>
      <c r="AX749" s="15" t="s">
        <v>81</v>
      </c>
      <c r="AY749" s="283" t="s">
        <v>191</v>
      </c>
    </row>
    <row r="750" s="2" customFormat="1" ht="16.5" customHeight="1">
      <c r="A750" s="39"/>
      <c r="B750" s="40"/>
      <c r="C750" s="236" t="s">
        <v>879</v>
      </c>
      <c r="D750" s="236" t="s">
        <v>194</v>
      </c>
      <c r="E750" s="237" t="s">
        <v>880</v>
      </c>
      <c r="F750" s="238" t="s">
        <v>881</v>
      </c>
      <c r="G750" s="239" t="s">
        <v>642</v>
      </c>
      <c r="H750" s="240">
        <v>1</v>
      </c>
      <c r="I750" s="241"/>
      <c r="J750" s="240">
        <f>ROUND(I750*H750,2)</f>
        <v>0</v>
      </c>
      <c r="K750" s="238" t="s">
        <v>1</v>
      </c>
      <c r="L750" s="45"/>
      <c r="M750" s="242" t="s">
        <v>1</v>
      </c>
      <c r="N750" s="243" t="s">
        <v>38</v>
      </c>
      <c r="O750" s="92"/>
      <c r="P750" s="244">
        <f>O750*H750</f>
        <v>0</v>
      </c>
      <c r="Q750" s="244">
        <v>0</v>
      </c>
      <c r="R750" s="244">
        <f>Q750*H750</f>
        <v>0</v>
      </c>
      <c r="S750" s="244">
        <v>0</v>
      </c>
      <c r="T750" s="245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46" t="s">
        <v>198</v>
      </c>
      <c r="AT750" s="246" t="s">
        <v>194</v>
      </c>
      <c r="AU750" s="246" t="s">
        <v>81</v>
      </c>
      <c r="AY750" s="18" t="s">
        <v>191</v>
      </c>
      <c r="BE750" s="247">
        <f>IF(N750="základní",J750,0)</f>
        <v>0</v>
      </c>
      <c r="BF750" s="247">
        <f>IF(N750="snížená",J750,0)</f>
        <v>0</v>
      </c>
      <c r="BG750" s="247">
        <f>IF(N750="zákl. přenesená",J750,0)</f>
        <v>0</v>
      </c>
      <c r="BH750" s="247">
        <f>IF(N750="sníž. přenesená",J750,0)</f>
        <v>0</v>
      </c>
      <c r="BI750" s="247">
        <f>IF(N750="nulová",J750,0)</f>
        <v>0</v>
      </c>
      <c r="BJ750" s="18" t="s">
        <v>81</v>
      </c>
      <c r="BK750" s="247">
        <f>ROUND(I750*H750,2)</f>
        <v>0</v>
      </c>
      <c r="BL750" s="18" t="s">
        <v>198</v>
      </c>
      <c r="BM750" s="246" t="s">
        <v>882</v>
      </c>
    </row>
    <row r="751" s="2" customFormat="1">
      <c r="A751" s="39"/>
      <c r="B751" s="40"/>
      <c r="C751" s="41"/>
      <c r="D751" s="248" t="s">
        <v>200</v>
      </c>
      <c r="E751" s="41"/>
      <c r="F751" s="249" t="s">
        <v>881</v>
      </c>
      <c r="G751" s="41"/>
      <c r="H751" s="41"/>
      <c r="I751" s="145"/>
      <c r="J751" s="41"/>
      <c r="K751" s="41"/>
      <c r="L751" s="45"/>
      <c r="M751" s="250"/>
      <c r="N751" s="251"/>
      <c r="O751" s="92"/>
      <c r="P751" s="92"/>
      <c r="Q751" s="92"/>
      <c r="R751" s="92"/>
      <c r="S751" s="92"/>
      <c r="T751" s="93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T751" s="18" t="s">
        <v>200</v>
      </c>
      <c r="AU751" s="18" t="s">
        <v>81</v>
      </c>
    </row>
    <row r="752" s="13" customFormat="1">
      <c r="A752" s="13"/>
      <c r="B752" s="252"/>
      <c r="C752" s="253"/>
      <c r="D752" s="248" t="s">
        <v>201</v>
      </c>
      <c r="E752" s="254" t="s">
        <v>1</v>
      </c>
      <c r="F752" s="255" t="s">
        <v>881</v>
      </c>
      <c r="G752" s="253"/>
      <c r="H752" s="254" t="s">
        <v>1</v>
      </c>
      <c r="I752" s="256"/>
      <c r="J752" s="253"/>
      <c r="K752" s="253"/>
      <c r="L752" s="257"/>
      <c r="M752" s="258"/>
      <c r="N752" s="259"/>
      <c r="O752" s="259"/>
      <c r="P752" s="259"/>
      <c r="Q752" s="259"/>
      <c r="R752" s="259"/>
      <c r="S752" s="259"/>
      <c r="T752" s="260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61" t="s">
        <v>201</v>
      </c>
      <c r="AU752" s="261" t="s">
        <v>81</v>
      </c>
      <c r="AV752" s="13" t="s">
        <v>81</v>
      </c>
      <c r="AW752" s="13" t="s">
        <v>30</v>
      </c>
      <c r="AX752" s="13" t="s">
        <v>73</v>
      </c>
      <c r="AY752" s="261" t="s">
        <v>191</v>
      </c>
    </row>
    <row r="753" s="14" customFormat="1">
      <c r="A753" s="14"/>
      <c r="B753" s="262"/>
      <c r="C753" s="263"/>
      <c r="D753" s="248" t="s">
        <v>201</v>
      </c>
      <c r="E753" s="264" t="s">
        <v>1</v>
      </c>
      <c r="F753" s="265" t="s">
        <v>81</v>
      </c>
      <c r="G753" s="263"/>
      <c r="H753" s="266">
        <v>1</v>
      </c>
      <c r="I753" s="267"/>
      <c r="J753" s="263"/>
      <c r="K753" s="263"/>
      <c r="L753" s="268"/>
      <c r="M753" s="269"/>
      <c r="N753" s="270"/>
      <c r="O753" s="270"/>
      <c r="P753" s="270"/>
      <c r="Q753" s="270"/>
      <c r="R753" s="270"/>
      <c r="S753" s="270"/>
      <c r="T753" s="271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72" t="s">
        <v>201</v>
      </c>
      <c r="AU753" s="272" t="s">
        <v>81</v>
      </c>
      <c r="AV753" s="14" t="s">
        <v>83</v>
      </c>
      <c r="AW753" s="14" t="s">
        <v>30</v>
      </c>
      <c r="AX753" s="14" t="s">
        <v>73</v>
      </c>
      <c r="AY753" s="272" t="s">
        <v>191</v>
      </c>
    </row>
    <row r="754" s="15" customFormat="1">
      <c r="A754" s="15"/>
      <c r="B754" s="273"/>
      <c r="C754" s="274"/>
      <c r="D754" s="248" t="s">
        <v>201</v>
      </c>
      <c r="E754" s="275" t="s">
        <v>1</v>
      </c>
      <c r="F754" s="276" t="s">
        <v>205</v>
      </c>
      <c r="G754" s="274"/>
      <c r="H754" s="277">
        <v>1</v>
      </c>
      <c r="I754" s="278"/>
      <c r="J754" s="274"/>
      <c r="K754" s="274"/>
      <c r="L754" s="279"/>
      <c r="M754" s="294"/>
      <c r="N754" s="295"/>
      <c r="O754" s="295"/>
      <c r="P754" s="295"/>
      <c r="Q754" s="295"/>
      <c r="R754" s="295"/>
      <c r="S754" s="295"/>
      <c r="T754" s="296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T754" s="283" t="s">
        <v>201</v>
      </c>
      <c r="AU754" s="283" t="s">
        <v>81</v>
      </c>
      <c r="AV754" s="15" t="s">
        <v>198</v>
      </c>
      <c r="AW754" s="15" t="s">
        <v>30</v>
      </c>
      <c r="AX754" s="15" t="s">
        <v>81</v>
      </c>
      <c r="AY754" s="283" t="s">
        <v>191</v>
      </c>
    </row>
    <row r="755" s="2" customFormat="1" ht="6.96" customHeight="1">
      <c r="A755" s="39"/>
      <c r="B755" s="67"/>
      <c r="C755" s="68"/>
      <c r="D755" s="68"/>
      <c r="E755" s="68"/>
      <c r="F755" s="68"/>
      <c r="G755" s="68"/>
      <c r="H755" s="68"/>
      <c r="I755" s="184"/>
      <c r="J755" s="68"/>
      <c r="K755" s="68"/>
      <c r="L755" s="45"/>
      <c r="M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</row>
  </sheetData>
  <sheetProtection sheet="1" autoFilter="0" formatColumns="0" formatRows="0" objects="1" scenarios="1" spinCount="100000" saltValue="65VpKPtGRIcbj5NiKUZJtVRBacZnTJBRaqaYvy2xlF3BcrlCEhamj6TN/ro5Mfvd0qPI1fGSySh2tyWz48dSIQ==" hashValue="ghlUT+/oHYYyR+hB2J9yccW9lAYU0EY1YX+uvp4TdWyxVe/BwwU95u6K5yeeFpv9zMFxjx/9csvxZOznUCz5WQ==" algorithmName="SHA-512" password="CC35"/>
  <autoFilter ref="C124:K75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137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3934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ROUND((SUM(BE121:BE232)),  2)</f>
        <v>0</v>
      </c>
      <c r="G33" s="39"/>
      <c r="H33" s="39"/>
      <c r="I33" s="163">
        <v>0.20999999999999999</v>
      </c>
      <c r="J33" s="162">
        <f>ROUND(((SUM(BE121:BE232))*I33),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ROUND((SUM(BF121:BF232)),  2)</f>
        <v>0</v>
      </c>
      <c r="G34" s="39"/>
      <c r="H34" s="39"/>
      <c r="I34" s="163">
        <v>0.14999999999999999</v>
      </c>
      <c r="J34" s="162">
        <f>ROUND(((SUM(BF121:BF232))*I34),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ROUND((SUM(BG121:BG232)),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ROUND((SUM(BH121:BH232)),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ROUND((SUM(BI121:BI232)),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18-91.2 - ÚPRAVA HL. VJEZDU DO AREÁLU THERM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J122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J123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J187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J188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171</v>
      </c>
      <c r="E101" s="204"/>
      <c r="F101" s="204"/>
      <c r="G101" s="204"/>
      <c r="H101" s="204"/>
      <c r="I101" s="205"/>
      <c r="J101" s="206">
        <f>J220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145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184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187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176</v>
      </c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15</v>
      </c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8" t="str">
        <f>E7</f>
        <v>Rekonstrukce TT na ul. Pavlova vč. zastávky Rodimcevova</v>
      </c>
      <c r="F111" s="33"/>
      <c r="G111" s="33"/>
      <c r="H111" s="33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160</v>
      </c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SO 18-91.2 - ÚPRAVA HL. VJEZDU DO AREÁLU THERM</v>
      </c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19</v>
      </c>
      <c r="D115" s="41"/>
      <c r="E115" s="41"/>
      <c r="F115" s="28" t="str">
        <f>F12</f>
        <v>Ostrava</v>
      </c>
      <c r="G115" s="41"/>
      <c r="H115" s="41"/>
      <c r="I115" s="148" t="s">
        <v>21</v>
      </c>
      <c r="J115" s="80" t="str">
        <f>IF(J12="","",J12)</f>
        <v>19. 11. 2019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23</v>
      </c>
      <c r="D117" s="41"/>
      <c r="E117" s="41"/>
      <c r="F117" s="28" t="str">
        <f>E15</f>
        <v xml:space="preserve"> </v>
      </c>
      <c r="G117" s="41"/>
      <c r="H117" s="41"/>
      <c r="I117" s="148" t="s">
        <v>29</v>
      </c>
      <c r="J117" s="37" t="str">
        <f>E21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27</v>
      </c>
      <c r="D118" s="41"/>
      <c r="E118" s="41"/>
      <c r="F118" s="28" t="str">
        <f>IF(E18="","",E18)</f>
        <v>Vyplň údaj</v>
      </c>
      <c r="G118" s="41"/>
      <c r="H118" s="41"/>
      <c r="I118" s="148" t="s">
        <v>31</v>
      </c>
      <c r="J118" s="37" t="str">
        <f>E24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8"/>
      <c r="B120" s="209"/>
      <c r="C120" s="210" t="s">
        <v>177</v>
      </c>
      <c r="D120" s="211" t="s">
        <v>58</v>
      </c>
      <c r="E120" s="211" t="s">
        <v>54</v>
      </c>
      <c r="F120" s="211" t="s">
        <v>55</v>
      </c>
      <c r="G120" s="211" t="s">
        <v>178</v>
      </c>
      <c r="H120" s="211" t="s">
        <v>179</v>
      </c>
      <c r="I120" s="212" t="s">
        <v>180</v>
      </c>
      <c r="J120" s="211" t="s">
        <v>164</v>
      </c>
      <c r="K120" s="213" t="s">
        <v>181</v>
      </c>
      <c r="L120" s="214"/>
      <c r="M120" s="101" t="s">
        <v>1</v>
      </c>
      <c r="N120" s="102" t="s">
        <v>37</v>
      </c>
      <c r="O120" s="102" t="s">
        <v>182</v>
      </c>
      <c r="P120" s="102" t="s">
        <v>183</v>
      </c>
      <c r="Q120" s="102" t="s">
        <v>184</v>
      </c>
      <c r="R120" s="102" t="s">
        <v>185</v>
      </c>
      <c r="S120" s="102" t="s">
        <v>186</v>
      </c>
      <c r="T120" s="103" t="s">
        <v>187</v>
      </c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</row>
    <row r="121" s="2" customFormat="1" ht="22.8" customHeight="1">
      <c r="A121" s="39"/>
      <c r="B121" s="40"/>
      <c r="C121" s="108" t="s">
        <v>188</v>
      </c>
      <c r="D121" s="41"/>
      <c r="E121" s="41"/>
      <c r="F121" s="41"/>
      <c r="G121" s="41"/>
      <c r="H121" s="41"/>
      <c r="I121" s="145"/>
      <c r="J121" s="215">
        <f>BK121</f>
        <v>0</v>
      </c>
      <c r="K121" s="41"/>
      <c r="L121" s="45"/>
      <c r="M121" s="104"/>
      <c r="N121" s="216"/>
      <c r="O121" s="105"/>
      <c r="P121" s="217">
        <f>P122</f>
        <v>0</v>
      </c>
      <c r="Q121" s="105"/>
      <c r="R121" s="217">
        <f>R122</f>
        <v>2.32518</v>
      </c>
      <c r="S121" s="105"/>
      <c r="T121" s="218">
        <f>T122</f>
        <v>9.1314999999999991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72</v>
      </c>
      <c r="AU121" s="18" t="s">
        <v>166</v>
      </c>
      <c r="BK121" s="219">
        <f>BK122</f>
        <v>0</v>
      </c>
    </row>
    <row r="122" s="12" customFormat="1" ht="25.92" customHeight="1">
      <c r="A122" s="12"/>
      <c r="B122" s="220"/>
      <c r="C122" s="221"/>
      <c r="D122" s="222" t="s">
        <v>72</v>
      </c>
      <c r="E122" s="223" t="s">
        <v>189</v>
      </c>
      <c r="F122" s="223" t="s">
        <v>190</v>
      </c>
      <c r="G122" s="221"/>
      <c r="H122" s="221"/>
      <c r="I122" s="224"/>
      <c r="J122" s="225">
        <f>BK122</f>
        <v>0</v>
      </c>
      <c r="K122" s="221"/>
      <c r="L122" s="226"/>
      <c r="M122" s="227"/>
      <c r="N122" s="228"/>
      <c r="O122" s="228"/>
      <c r="P122" s="229">
        <f>P123+P187</f>
        <v>0</v>
      </c>
      <c r="Q122" s="228"/>
      <c r="R122" s="229">
        <f>R123+R187</f>
        <v>2.32518</v>
      </c>
      <c r="S122" s="228"/>
      <c r="T122" s="230">
        <f>T123+T187</f>
        <v>9.1314999999999991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73</v>
      </c>
      <c r="AY122" s="231" t="s">
        <v>191</v>
      </c>
      <c r="BK122" s="233">
        <f>BK123+BK187</f>
        <v>0</v>
      </c>
    </row>
    <row r="123" s="12" customFormat="1" ht="22.8" customHeight="1">
      <c r="A123" s="12"/>
      <c r="B123" s="220"/>
      <c r="C123" s="221"/>
      <c r="D123" s="222" t="s">
        <v>72</v>
      </c>
      <c r="E123" s="234" t="s">
        <v>192</v>
      </c>
      <c r="F123" s="234" t="s">
        <v>193</v>
      </c>
      <c r="G123" s="221"/>
      <c r="H123" s="221"/>
      <c r="I123" s="224"/>
      <c r="J123" s="235">
        <f>BK123</f>
        <v>0</v>
      </c>
      <c r="K123" s="221"/>
      <c r="L123" s="226"/>
      <c r="M123" s="227"/>
      <c r="N123" s="228"/>
      <c r="O123" s="228"/>
      <c r="P123" s="229">
        <f>SUM(P124:P186)</f>
        <v>0</v>
      </c>
      <c r="Q123" s="228"/>
      <c r="R123" s="229">
        <f>SUM(R124:R186)</f>
        <v>0</v>
      </c>
      <c r="S123" s="228"/>
      <c r="T123" s="230">
        <f>SUM(T124:T186)</f>
        <v>9.1314999999999991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1" t="s">
        <v>81</v>
      </c>
      <c r="AT123" s="232" t="s">
        <v>72</v>
      </c>
      <c r="AU123" s="232" t="s">
        <v>81</v>
      </c>
      <c r="AY123" s="231" t="s">
        <v>191</v>
      </c>
      <c r="BK123" s="233">
        <f>SUM(BK124:BK186)</f>
        <v>0</v>
      </c>
    </row>
    <row r="124" s="2" customFormat="1" ht="33" customHeight="1">
      <c r="A124" s="39"/>
      <c r="B124" s="40"/>
      <c r="C124" s="236" t="s">
        <v>81</v>
      </c>
      <c r="D124" s="236" t="s">
        <v>194</v>
      </c>
      <c r="E124" s="237" t="s">
        <v>3750</v>
      </c>
      <c r="F124" s="238" t="s">
        <v>3751</v>
      </c>
      <c r="G124" s="239" t="s">
        <v>197</v>
      </c>
      <c r="H124" s="240">
        <v>8</v>
      </c>
      <c r="I124" s="241"/>
      <c r="J124" s="240">
        <f>ROUND(I124*H124,2)</f>
        <v>0</v>
      </c>
      <c r="K124" s="238" t="s">
        <v>1</v>
      </c>
      <c r="L124" s="45"/>
      <c r="M124" s="242" t="s">
        <v>1</v>
      </c>
      <c r="N124" s="243" t="s">
        <v>38</v>
      </c>
      <c r="O124" s="92"/>
      <c r="P124" s="244">
        <f>O124*H124</f>
        <v>0</v>
      </c>
      <c r="Q124" s="244">
        <v>0</v>
      </c>
      <c r="R124" s="244">
        <f>Q124*H124</f>
        <v>0</v>
      </c>
      <c r="S124" s="244">
        <v>0.29499999999999998</v>
      </c>
      <c r="T124" s="245">
        <f>S124*H124</f>
        <v>2.3599999999999999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6" t="s">
        <v>198</v>
      </c>
      <c r="AT124" s="246" t="s">
        <v>194</v>
      </c>
      <c r="AU124" s="246" t="s">
        <v>83</v>
      </c>
      <c r="AY124" s="18" t="s">
        <v>191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18" t="s">
        <v>81</v>
      </c>
      <c r="BK124" s="247">
        <f>ROUND(I124*H124,2)</f>
        <v>0</v>
      </c>
      <c r="BL124" s="18" t="s">
        <v>198</v>
      </c>
      <c r="BM124" s="246" t="s">
        <v>3935</v>
      </c>
    </row>
    <row r="125" s="2" customFormat="1">
      <c r="A125" s="39"/>
      <c r="B125" s="40"/>
      <c r="C125" s="41"/>
      <c r="D125" s="248" t="s">
        <v>200</v>
      </c>
      <c r="E125" s="41"/>
      <c r="F125" s="249" t="s">
        <v>3751</v>
      </c>
      <c r="G125" s="41"/>
      <c r="H125" s="41"/>
      <c r="I125" s="145"/>
      <c r="J125" s="41"/>
      <c r="K125" s="41"/>
      <c r="L125" s="45"/>
      <c r="M125" s="250"/>
      <c r="N125" s="251"/>
      <c r="O125" s="92"/>
      <c r="P125" s="92"/>
      <c r="Q125" s="92"/>
      <c r="R125" s="92"/>
      <c r="S125" s="92"/>
      <c r="T125" s="93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200</v>
      </c>
      <c r="AU125" s="18" t="s">
        <v>83</v>
      </c>
    </row>
    <row r="126" s="13" customFormat="1">
      <c r="A126" s="13"/>
      <c r="B126" s="252"/>
      <c r="C126" s="253"/>
      <c r="D126" s="248" t="s">
        <v>201</v>
      </c>
      <c r="E126" s="254" t="s">
        <v>1</v>
      </c>
      <c r="F126" s="255" t="s">
        <v>3753</v>
      </c>
      <c r="G126" s="253"/>
      <c r="H126" s="254" t="s">
        <v>1</v>
      </c>
      <c r="I126" s="256"/>
      <c r="J126" s="253"/>
      <c r="K126" s="253"/>
      <c r="L126" s="257"/>
      <c r="M126" s="258"/>
      <c r="N126" s="259"/>
      <c r="O126" s="259"/>
      <c r="P126" s="259"/>
      <c r="Q126" s="259"/>
      <c r="R126" s="259"/>
      <c r="S126" s="259"/>
      <c r="T126" s="26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61" t="s">
        <v>201</v>
      </c>
      <c r="AU126" s="261" t="s">
        <v>83</v>
      </c>
      <c r="AV126" s="13" t="s">
        <v>81</v>
      </c>
      <c r="AW126" s="13" t="s">
        <v>30</v>
      </c>
      <c r="AX126" s="13" t="s">
        <v>73</v>
      </c>
      <c r="AY126" s="261" t="s">
        <v>191</v>
      </c>
    </row>
    <row r="127" s="14" customFormat="1">
      <c r="A127" s="14"/>
      <c r="B127" s="262"/>
      <c r="C127" s="263"/>
      <c r="D127" s="248" t="s">
        <v>201</v>
      </c>
      <c r="E127" s="264" t="s">
        <v>1</v>
      </c>
      <c r="F127" s="265" t="s">
        <v>255</v>
      </c>
      <c r="G127" s="263"/>
      <c r="H127" s="266">
        <v>8</v>
      </c>
      <c r="I127" s="267"/>
      <c r="J127" s="263"/>
      <c r="K127" s="263"/>
      <c r="L127" s="268"/>
      <c r="M127" s="269"/>
      <c r="N127" s="270"/>
      <c r="O127" s="270"/>
      <c r="P127" s="270"/>
      <c r="Q127" s="270"/>
      <c r="R127" s="270"/>
      <c r="S127" s="270"/>
      <c r="T127" s="27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72" t="s">
        <v>201</v>
      </c>
      <c r="AU127" s="272" t="s">
        <v>83</v>
      </c>
      <c r="AV127" s="14" t="s">
        <v>83</v>
      </c>
      <c r="AW127" s="14" t="s">
        <v>30</v>
      </c>
      <c r="AX127" s="14" t="s">
        <v>73</v>
      </c>
      <c r="AY127" s="272" t="s">
        <v>191</v>
      </c>
    </row>
    <row r="128" s="15" customFormat="1">
      <c r="A128" s="15"/>
      <c r="B128" s="273"/>
      <c r="C128" s="274"/>
      <c r="D128" s="248" t="s">
        <v>201</v>
      </c>
      <c r="E128" s="275" t="s">
        <v>1</v>
      </c>
      <c r="F128" s="276" t="s">
        <v>205</v>
      </c>
      <c r="G128" s="274"/>
      <c r="H128" s="277">
        <v>8</v>
      </c>
      <c r="I128" s="278"/>
      <c r="J128" s="274"/>
      <c r="K128" s="274"/>
      <c r="L128" s="279"/>
      <c r="M128" s="280"/>
      <c r="N128" s="281"/>
      <c r="O128" s="281"/>
      <c r="P128" s="281"/>
      <c r="Q128" s="281"/>
      <c r="R128" s="281"/>
      <c r="S128" s="281"/>
      <c r="T128" s="28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3" t="s">
        <v>201</v>
      </c>
      <c r="AU128" s="283" t="s">
        <v>83</v>
      </c>
      <c r="AV128" s="15" t="s">
        <v>198</v>
      </c>
      <c r="AW128" s="15" t="s">
        <v>30</v>
      </c>
      <c r="AX128" s="15" t="s">
        <v>81</v>
      </c>
      <c r="AY128" s="283" t="s">
        <v>191</v>
      </c>
    </row>
    <row r="129" s="2" customFormat="1" ht="21.75" customHeight="1">
      <c r="A129" s="39"/>
      <c r="B129" s="40"/>
      <c r="C129" s="236" t="s">
        <v>83</v>
      </c>
      <c r="D129" s="236" t="s">
        <v>194</v>
      </c>
      <c r="E129" s="237" t="s">
        <v>206</v>
      </c>
      <c r="F129" s="238" t="s">
        <v>207</v>
      </c>
      <c r="G129" s="239" t="s">
        <v>197</v>
      </c>
      <c r="H129" s="240">
        <v>3.5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0.41699999999999998</v>
      </c>
      <c r="T129" s="245">
        <f>S129*H129</f>
        <v>1.4595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3936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207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13" customFormat="1">
      <c r="A131" s="13"/>
      <c r="B131" s="252"/>
      <c r="C131" s="253"/>
      <c r="D131" s="248" t="s">
        <v>201</v>
      </c>
      <c r="E131" s="254" t="s">
        <v>1</v>
      </c>
      <c r="F131" s="255" t="s">
        <v>3937</v>
      </c>
      <c r="G131" s="253"/>
      <c r="H131" s="254" t="s">
        <v>1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1" t="s">
        <v>201</v>
      </c>
      <c r="AU131" s="261" t="s">
        <v>83</v>
      </c>
      <c r="AV131" s="13" t="s">
        <v>81</v>
      </c>
      <c r="AW131" s="13" t="s">
        <v>30</v>
      </c>
      <c r="AX131" s="13" t="s">
        <v>73</v>
      </c>
      <c r="AY131" s="261" t="s">
        <v>191</v>
      </c>
    </row>
    <row r="132" s="13" customFormat="1">
      <c r="A132" s="13"/>
      <c r="B132" s="252"/>
      <c r="C132" s="253"/>
      <c r="D132" s="248" t="s">
        <v>201</v>
      </c>
      <c r="E132" s="254" t="s">
        <v>1</v>
      </c>
      <c r="F132" s="255" t="s">
        <v>3938</v>
      </c>
      <c r="G132" s="253"/>
      <c r="H132" s="254" t="s">
        <v>1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1" t="s">
        <v>201</v>
      </c>
      <c r="AU132" s="261" t="s">
        <v>83</v>
      </c>
      <c r="AV132" s="13" t="s">
        <v>81</v>
      </c>
      <c r="AW132" s="13" t="s">
        <v>30</v>
      </c>
      <c r="AX132" s="13" t="s">
        <v>73</v>
      </c>
      <c r="AY132" s="261" t="s">
        <v>191</v>
      </c>
    </row>
    <row r="133" s="14" customFormat="1">
      <c r="A133" s="14"/>
      <c r="B133" s="262"/>
      <c r="C133" s="263"/>
      <c r="D133" s="248" t="s">
        <v>201</v>
      </c>
      <c r="E133" s="264" t="s">
        <v>1</v>
      </c>
      <c r="F133" s="265" t="s">
        <v>3939</v>
      </c>
      <c r="G133" s="263"/>
      <c r="H133" s="266">
        <v>3.5</v>
      </c>
      <c r="I133" s="267"/>
      <c r="J133" s="263"/>
      <c r="K133" s="263"/>
      <c r="L133" s="268"/>
      <c r="M133" s="269"/>
      <c r="N133" s="270"/>
      <c r="O133" s="270"/>
      <c r="P133" s="270"/>
      <c r="Q133" s="270"/>
      <c r="R133" s="270"/>
      <c r="S133" s="270"/>
      <c r="T133" s="27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72" t="s">
        <v>201</v>
      </c>
      <c r="AU133" s="272" t="s">
        <v>83</v>
      </c>
      <c r="AV133" s="14" t="s">
        <v>83</v>
      </c>
      <c r="AW133" s="14" t="s">
        <v>30</v>
      </c>
      <c r="AX133" s="14" t="s">
        <v>73</v>
      </c>
      <c r="AY133" s="272" t="s">
        <v>191</v>
      </c>
    </row>
    <row r="134" s="15" customFormat="1">
      <c r="A134" s="15"/>
      <c r="B134" s="273"/>
      <c r="C134" s="274"/>
      <c r="D134" s="248" t="s">
        <v>201</v>
      </c>
      <c r="E134" s="275" t="s">
        <v>1</v>
      </c>
      <c r="F134" s="276" t="s">
        <v>205</v>
      </c>
      <c r="G134" s="274"/>
      <c r="H134" s="277">
        <v>3.5</v>
      </c>
      <c r="I134" s="278"/>
      <c r="J134" s="274"/>
      <c r="K134" s="274"/>
      <c r="L134" s="279"/>
      <c r="M134" s="280"/>
      <c r="N134" s="281"/>
      <c r="O134" s="281"/>
      <c r="P134" s="281"/>
      <c r="Q134" s="281"/>
      <c r="R134" s="281"/>
      <c r="S134" s="281"/>
      <c r="T134" s="28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83" t="s">
        <v>201</v>
      </c>
      <c r="AU134" s="283" t="s">
        <v>83</v>
      </c>
      <c r="AV134" s="15" t="s">
        <v>198</v>
      </c>
      <c r="AW134" s="15" t="s">
        <v>30</v>
      </c>
      <c r="AX134" s="15" t="s">
        <v>81</v>
      </c>
      <c r="AY134" s="283" t="s">
        <v>191</v>
      </c>
    </row>
    <row r="135" s="2" customFormat="1" ht="16.5" customHeight="1">
      <c r="A135" s="39"/>
      <c r="B135" s="40"/>
      <c r="C135" s="236" t="s">
        <v>212</v>
      </c>
      <c r="D135" s="236" t="s">
        <v>194</v>
      </c>
      <c r="E135" s="237" t="s">
        <v>213</v>
      </c>
      <c r="F135" s="238" t="s">
        <v>214</v>
      </c>
      <c r="G135" s="239" t="s">
        <v>215</v>
      </c>
      <c r="H135" s="240">
        <v>0.59999999999999998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0.22</v>
      </c>
      <c r="T135" s="245">
        <f>S135*H135</f>
        <v>0.13200000000000001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3940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214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3941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83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3942</v>
      </c>
      <c r="G138" s="263"/>
      <c r="H138" s="266">
        <v>0.59999999999999998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83</v>
      </c>
      <c r="AV138" s="14" t="s">
        <v>83</v>
      </c>
      <c r="AW138" s="14" t="s">
        <v>30</v>
      </c>
      <c r="AX138" s="14" t="s">
        <v>73</v>
      </c>
      <c r="AY138" s="272" t="s">
        <v>191</v>
      </c>
    </row>
    <row r="139" s="15" customFormat="1">
      <c r="A139" s="15"/>
      <c r="B139" s="273"/>
      <c r="C139" s="274"/>
      <c r="D139" s="248" t="s">
        <v>201</v>
      </c>
      <c r="E139" s="275" t="s">
        <v>1</v>
      </c>
      <c r="F139" s="276" t="s">
        <v>205</v>
      </c>
      <c r="G139" s="274"/>
      <c r="H139" s="277">
        <v>0.59999999999999998</v>
      </c>
      <c r="I139" s="278"/>
      <c r="J139" s="274"/>
      <c r="K139" s="274"/>
      <c r="L139" s="279"/>
      <c r="M139" s="280"/>
      <c r="N139" s="281"/>
      <c r="O139" s="281"/>
      <c r="P139" s="281"/>
      <c r="Q139" s="281"/>
      <c r="R139" s="281"/>
      <c r="S139" s="281"/>
      <c r="T139" s="28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3" t="s">
        <v>201</v>
      </c>
      <c r="AU139" s="283" t="s">
        <v>83</v>
      </c>
      <c r="AV139" s="15" t="s">
        <v>198</v>
      </c>
      <c r="AW139" s="15" t="s">
        <v>30</v>
      </c>
      <c r="AX139" s="15" t="s">
        <v>81</v>
      </c>
      <c r="AY139" s="283" t="s">
        <v>191</v>
      </c>
    </row>
    <row r="140" s="2" customFormat="1" ht="16.5" customHeight="1">
      <c r="A140" s="39"/>
      <c r="B140" s="40"/>
      <c r="C140" s="236" t="s">
        <v>198</v>
      </c>
      <c r="D140" s="236" t="s">
        <v>194</v>
      </c>
      <c r="E140" s="237" t="s">
        <v>890</v>
      </c>
      <c r="F140" s="238" t="s">
        <v>220</v>
      </c>
      <c r="G140" s="239" t="s">
        <v>215</v>
      </c>
      <c r="H140" s="240">
        <v>3.3999999999999999</v>
      </c>
      <c r="I140" s="241"/>
      <c r="J140" s="240">
        <f>ROUND(I140*H140,2)</f>
        <v>0</v>
      </c>
      <c r="K140" s="238" t="s">
        <v>1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</v>
      </c>
      <c r="R140" s="244">
        <f>Q140*H140</f>
        <v>0</v>
      </c>
      <c r="S140" s="244">
        <v>0.5</v>
      </c>
      <c r="T140" s="245">
        <f>S140*H140</f>
        <v>1.7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198</v>
      </c>
      <c r="AT140" s="246" t="s">
        <v>194</v>
      </c>
      <c r="AU140" s="246" t="s">
        <v>83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198</v>
      </c>
      <c r="BM140" s="246" t="s">
        <v>3943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220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83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3944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4" customFormat="1">
      <c r="A143" s="14"/>
      <c r="B143" s="262"/>
      <c r="C143" s="263"/>
      <c r="D143" s="248" t="s">
        <v>201</v>
      </c>
      <c r="E143" s="264" t="s">
        <v>1</v>
      </c>
      <c r="F143" s="265" t="s">
        <v>3945</v>
      </c>
      <c r="G143" s="263"/>
      <c r="H143" s="266">
        <v>1.8</v>
      </c>
      <c r="I143" s="267"/>
      <c r="J143" s="263"/>
      <c r="K143" s="263"/>
      <c r="L143" s="268"/>
      <c r="M143" s="269"/>
      <c r="N143" s="270"/>
      <c r="O143" s="270"/>
      <c r="P143" s="270"/>
      <c r="Q143" s="270"/>
      <c r="R143" s="270"/>
      <c r="S143" s="270"/>
      <c r="T143" s="27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2" t="s">
        <v>201</v>
      </c>
      <c r="AU143" s="272" t="s">
        <v>83</v>
      </c>
      <c r="AV143" s="14" t="s">
        <v>83</v>
      </c>
      <c r="AW143" s="14" t="s">
        <v>30</v>
      </c>
      <c r="AX143" s="14" t="s">
        <v>73</v>
      </c>
      <c r="AY143" s="272" t="s">
        <v>191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3946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83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3" customFormat="1">
      <c r="A145" s="13"/>
      <c r="B145" s="252"/>
      <c r="C145" s="253"/>
      <c r="D145" s="248" t="s">
        <v>201</v>
      </c>
      <c r="E145" s="254" t="s">
        <v>1</v>
      </c>
      <c r="F145" s="255" t="s">
        <v>893</v>
      </c>
      <c r="G145" s="253"/>
      <c r="H145" s="254" t="s">
        <v>1</v>
      </c>
      <c r="I145" s="256"/>
      <c r="J145" s="253"/>
      <c r="K145" s="253"/>
      <c r="L145" s="257"/>
      <c r="M145" s="258"/>
      <c r="N145" s="259"/>
      <c r="O145" s="259"/>
      <c r="P145" s="259"/>
      <c r="Q145" s="259"/>
      <c r="R145" s="259"/>
      <c r="S145" s="259"/>
      <c r="T145" s="26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1" t="s">
        <v>201</v>
      </c>
      <c r="AU145" s="261" t="s">
        <v>83</v>
      </c>
      <c r="AV145" s="13" t="s">
        <v>81</v>
      </c>
      <c r="AW145" s="13" t="s">
        <v>30</v>
      </c>
      <c r="AX145" s="13" t="s">
        <v>73</v>
      </c>
      <c r="AY145" s="261" t="s">
        <v>191</v>
      </c>
    </row>
    <row r="146" s="14" customFormat="1">
      <c r="A146" s="14"/>
      <c r="B146" s="262"/>
      <c r="C146" s="263"/>
      <c r="D146" s="248" t="s">
        <v>201</v>
      </c>
      <c r="E146" s="264" t="s">
        <v>1</v>
      </c>
      <c r="F146" s="265" t="s">
        <v>3780</v>
      </c>
      <c r="G146" s="263"/>
      <c r="H146" s="266">
        <v>1.6000000000000001</v>
      </c>
      <c r="I146" s="267"/>
      <c r="J146" s="263"/>
      <c r="K146" s="263"/>
      <c r="L146" s="268"/>
      <c r="M146" s="269"/>
      <c r="N146" s="270"/>
      <c r="O146" s="270"/>
      <c r="P146" s="270"/>
      <c r="Q146" s="270"/>
      <c r="R146" s="270"/>
      <c r="S146" s="270"/>
      <c r="T146" s="27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2" t="s">
        <v>201</v>
      </c>
      <c r="AU146" s="272" t="s">
        <v>83</v>
      </c>
      <c r="AV146" s="14" t="s">
        <v>83</v>
      </c>
      <c r="AW146" s="14" t="s">
        <v>30</v>
      </c>
      <c r="AX146" s="14" t="s">
        <v>73</v>
      </c>
      <c r="AY146" s="272" t="s">
        <v>191</v>
      </c>
    </row>
    <row r="147" s="15" customFormat="1">
      <c r="A147" s="15"/>
      <c r="B147" s="273"/>
      <c r="C147" s="274"/>
      <c r="D147" s="248" t="s">
        <v>201</v>
      </c>
      <c r="E147" s="275" t="s">
        <v>1</v>
      </c>
      <c r="F147" s="276" t="s">
        <v>205</v>
      </c>
      <c r="G147" s="274"/>
      <c r="H147" s="277">
        <v>3.4000000000000004</v>
      </c>
      <c r="I147" s="278"/>
      <c r="J147" s="274"/>
      <c r="K147" s="274"/>
      <c r="L147" s="279"/>
      <c r="M147" s="280"/>
      <c r="N147" s="281"/>
      <c r="O147" s="281"/>
      <c r="P147" s="281"/>
      <c r="Q147" s="281"/>
      <c r="R147" s="281"/>
      <c r="S147" s="281"/>
      <c r="T147" s="28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83" t="s">
        <v>201</v>
      </c>
      <c r="AU147" s="283" t="s">
        <v>83</v>
      </c>
      <c r="AV147" s="15" t="s">
        <v>198</v>
      </c>
      <c r="AW147" s="15" t="s">
        <v>30</v>
      </c>
      <c r="AX147" s="15" t="s">
        <v>81</v>
      </c>
      <c r="AY147" s="283" t="s">
        <v>191</v>
      </c>
    </row>
    <row r="148" s="2" customFormat="1" ht="21.75" customHeight="1">
      <c r="A148" s="39"/>
      <c r="B148" s="40"/>
      <c r="C148" s="236" t="s">
        <v>229</v>
      </c>
      <c r="D148" s="236" t="s">
        <v>194</v>
      </c>
      <c r="E148" s="237" t="s">
        <v>3274</v>
      </c>
      <c r="F148" s="238" t="s">
        <v>3275</v>
      </c>
      <c r="G148" s="239" t="s">
        <v>314</v>
      </c>
      <c r="H148" s="240">
        <v>12</v>
      </c>
      <c r="I148" s="241"/>
      <c r="J148" s="240">
        <f>ROUND(I148*H148,2)</f>
        <v>0</v>
      </c>
      <c r="K148" s="238" t="s">
        <v>1</v>
      </c>
      <c r="L148" s="45"/>
      <c r="M148" s="242" t="s">
        <v>1</v>
      </c>
      <c r="N148" s="243" t="s">
        <v>38</v>
      </c>
      <c r="O148" s="92"/>
      <c r="P148" s="244">
        <f>O148*H148</f>
        <v>0</v>
      </c>
      <c r="Q148" s="244">
        <v>0</v>
      </c>
      <c r="R148" s="244">
        <f>Q148*H148</f>
        <v>0</v>
      </c>
      <c r="S148" s="244">
        <v>0.28999999999999998</v>
      </c>
      <c r="T148" s="245">
        <f>S148*H148</f>
        <v>3.4799999999999995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6" t="s">
        <v>198</v>
      </c>
      <c r="AT148" s="246" t="s">
        <v>194</v>
      </c>
      <c r="AU148" s="246" t="s">
        <v>83</v>
      </c>
      <c r="AY148" s="18" t="s">
        <v>191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18" t="s">
        <v>81</v>
      </c>
      <c r="BK148" s="247">
        <f>ROUND(I148*H148,2)</f>
        <v>0</v>
      </c>
      <c r="BL148" s="18" t="s">
        <v>198</v>
      </c>
      <c r="BM148" s="246" t="s">
        <v>3947</v>
      </c>
    </row>
    <row r="149" s="2" customFormat="1">
      <c r="A149" s="39"/>
      <c r="B149" s="40"/>
      <c r="C149" s="41"/>
      <c r="D149" s="248" t="s">
        <v>200</v>
      </c>
      <c r="E149" s="41"/>
      <c r="F149" s="249" t="s">
        <v>3277</v>
      </c>
      <c r="G149" s="41"/>
      <c r="H149" s="41"/>
      <c r="I149" s="145"/>
      <c r="J149" s="41"/>
      <c r="K149" s="41"/>
      <c r="L149" s="45"/>
      <c r="M149" s="250"/>
      <c r="N149" s="251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200</v>
      </c>
      <c r="AU149" s="18" t="s">
        <v>83</v>
      </c>
    </row>
    <row r="150" s="13" customFormat="1">
      <c r="A150" s="13"/>
      <c r="B150" s="252"/>
      <c r="C150" s="253"/>
      <c r="D150" s="248" t="s">
        <v>201</v>
      </c>
      <c r="E150" s="254" t="s">
        <v>1</v>
      </c>
      <c r="F150" s="255" t="s">
        <v>3948</v>
      </c>
      <c r="G150" s="253"/>
      <c r="H150" s="254" t="s">
        <v>1</v>
      </c>
      <c r="I150" s="256"/>
      <c r="J150" s="253"/>
      <c r="K150" s="253"/>
      <c r="L150" s="257"/>
      <c r="M150" s="258"/>
      <c r="N150" s="259"/>
      <c r="O150" s="259"/>
      <c r="P150" s="259"/>
      <c r="Q150" s="259"/>
      <c r="R150" s="259"/>
      <c r="S150" s="259"/>
      <c r="T150" s="26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1" t="s">
        <v>201</v>
      </c>
      <c r="AU150" s="261" t="s">
        <v>83</v>
      </c>
      <c r="AV150" s="13" t="s">
        <v>81</v>
      </c>
      <c r="AW150" s="13" t="s">
        <v>30</v>
      </c>
      <c r="AX150" s="13" t="s">
        <v>73</v>
      </c>
      <c r="AY150" s="261" t="s">
        <v>191</v>
      </c>
    </row>
    <row r="151" s="14" customFormat="1">
      <c r="A151" s="14"/>
      <c r="B151" s="262"/>
      <c r="C151" s="263"/>
      <c r="D151" s="248" t="s">
        <v>201</v>
      </c>
      <c r="E151" s="264" t="s">
        <v>1</v>
      </c>
      <c r="F151" s="265" t="s">
        <v>291</v>
      </c>
      <c r="G151" s="263"/>
      <c r="H151" s="266">
        <v>12</v>
      </c>
      <c r="I151" s="267"/>
      <c r="J151" s="263"/>
      <c r="K151" s="263"/>
      <c r="L151" s="268"/>
      <c r="M151" s="269"/>
      <c r="N151" s="270"/>
      <c r="O151" s="270"/>
      <c r="P151" s="270"/>
      <c r="Q151" s="270"/>
      <c r="R151" s="270"/>
      <c r="S151" s="270"/>
      <c r="T151" s="27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2" t="s">
        <v>201</v>
      </c>
      <c r="AU151" s="272" t="s">
        <v>83</v>
      </c>
      <c r="AV151" s="14" t="s">
        <v>83</v>
      </c>
      <c r="AW151" s="14" t="s">
        <v>30</v>
      </c>
      <c r="AX151" s="14" t="s">
        <v>73</v>
      </c>
      <c r="AY151" s="272" t="s">
        <v>191</v>
      </c>
    </row>
    <row r="152" s="15" customFormat="1">
      <c r="A152" s="15"/>
      <c r="B152" s="273"/>
      <c r="C152" s="274"/>
      <c r="D152" s="248" t="s">
        <v>201</v>
      </c>
      <c r="E152" s="275" t="s">
        <v>1</v>
      </c>
      <c r="F152" s="276" t="s">
        <v>205</v>
      </c>
      <c r="G152" s="274"/>
      <c r="H152" s="277">
        <v>12</v>
      </c>
      <c r="I152" s="278"/>
      <c r="J152" s="274"/>
      <c r="K152" s="274"/>
      <c r="L152" s="279"/>
      <c r="M152" s="280"/>
      <c r="N152" s="281"/>
      <c r="O152" s="281"/>
      <c r="P152" s="281"/>
      <c r="Q152" s="281"/>
      <c r="R152" s="281"/>
      <c r="S152" s="281"/>
      <c r="T152" s="28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3" t="s">
        <v>201</v>
      </c>
      <c r="AU152" s="283" t="s">
        <v>83</v>
      </c>
      <c r="AV152" s="15" t="s">
        <v>198</v>
      </c>
      <c r="AW152" s="15" t="s">
        <v>30</v>
      </c>
      <c r="AX152" s="15" t="s">
        <v>81</v>
      </c>
      <c r="AY152" s="283" t="s">
        <v>191</v>
      </c>
    </row>
    <row r="153" s="2" customFormat="1" ht="21.75" customHeight="1">
      <c r="A153" s="39"/>
      <c r="B153" s="40"/>
      <c r="C153" s="236" t="s">
        <v>238</v>
      </c>
      <c r="D153" s="236" t="s">
        <v>194</v>
      </c>
      <c r="E153" s="237" t="s">
        <v>3311</v>
      </c>
      <c r="F153" s="238" t="s">
        <v>895</v>
      </c>
      <c r="G153" s="239" t="s">
        <v>215</v>
      </c>
      <c r="H153" s="240">
        <v>1.1200000000000001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3949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895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13" customFormat="1">
      <c r="A155" s="13"/>
      <c r="B155" s="252"/>
      <c r="C155" s="253"/>
      <c r="D155" s="248" t="s">
        <v>201</v>
      </c>
      <c r="E155" s="254" t="s">
        <v>1</v>
      </c>
      <c r="F155" s="255" t="s">
        <v>3950</v>
      </c>
      <c r="G155" s="253"/>
      <c r="H155" s="254" t="s">
        <v>1</v>
      </c>
      <c r="I155" s="256"/>
      <c r="J155" s="253"/>
      <c r="K155" s="253"/>
      <c r="L155" s="257"/>
      <c r="M155" s="258"/>
      <c r="N155" s="259"/>
      <c r="O155" s="259"/>
      <c r="P155" s="259"/>
      <c r="Q155" s="259"/>
      <c r="R155" s="259"/>
      <c r="S155" s="259"/>
      <c r="T155" s="26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1" t="s">
        <v>201</v>
      </c>
      <c r="AU155" s="261" t="s">
        <v>83</v>
      </c>
      <c r="AV155" s="13" t="s">
        <v>81</v>
      </c>
      <c r="AW155" s="13" t="s">
        <v>30</v>
      </c>
      <c r="AX155" s="13" t="s">
        <v>73</v>
      </c>
      <c r="AY155" s="261" t="s">
        <v>191</v>
      </c>
    </row>
    <row r="156" s="14" customFormat="1">
      <c r="A156" s="14"/>
      <c r="B156" s="262"/>
      <c r="C156" s="263"/>
      <c r="D156" s="248" t="s">
        <v>201</v>
      </c>
      <c r="E156" s="264" t="s">
        <v>1</v>
      </c>
      <c r="F156" s="265" t="s">
        <v>3951</v>
      </c>
      <c r="G156" s="263"/>
      <c r="H156" s="266">
        <v>1.1200000000000001</v>
      </c>
      <c r="I156" s="267"/>
      <c r="J156" s="263"/>
      <c r="K156" s="263"/>
      <c r="L156" s="268"/>
      <c r="M156" s="269"/>
      <c r="N156" s="270"/>
      <c r="O156" s="270"/>
      <c r="P156" s="270"/>
      <c r="Q156" s="270"/>
      <c r="R156" s="270"/>
      <c r="S156" s="270"/>
      <c r="T156" s="27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2" t="s">
        <v>201</v>
      </c>
      <c r="AU156" s="272" t="s">
        <v>83</v>
      </c>
      <c r="AV156" s="14" t="s">
        <v>83</v>
      </c>
      <c r="AW156" s="14" t="s">
        <v>30</v>
      </c>
      <c r="AX156" s="14" t="s">
        <v>73</v>
      </c>
      <c r="AY156" s="272" t="s">
        <v>191</v>
      </c>
    </row>
    <row r="157" s="15" customFormat="1">
      <c r="A157" s="15"/>
      <c r="B157" s="273"/>
      <c r="C157" s="274"/>
      <c r="D157" s="248" t="s">
        <v>201</v>
      </c>
      <c r="E157" s="275" t="s">
        <v>1</v>
      </c>
      <c r="F157" s="276" t="s">
        <v>205</v>
      </c>
      <c r="G157" s="274"/>
      <c r="H157" s="277">
        <v>1.1200000000000001</v>
      </c>
      <c r="I157" s="278"/>
      <c r="J157" s="274"/>
      <c r="K157" s="274"/>
      <c r="L157" s="279"/>
      <c r="M157" s="280"/>
      <c r="N157" s="281"/>
      <c r="O157" s="281"/>
      <c r="P157" s="281"/>
      <c r="Q157" s="281"/>
      <c r="R157" s="281"/>
      <c r="S157" s="281"/>
      <c r="T157" s="28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3" t="s">
        <v>201</v>
      </c>
      <c r="AU157" s="283" t="s">
        <v>83</v>
      </c>
      <c r="AV157" s="15" t="s">
        <v>198</v>
      </c>
      <c r="AW157" s="15" t="s">
        <v>30</v>
      </c>
      <c r="AX157" s="15" t="s">
        <v>81</v>
      </c>
      <c r="AY157" s="283" t="s">
        <v>191</v>
      </c>
    </row>
    <row r="158" s="2" customFormat="1" ht="16.5" customHeight="1">
      <c r="A158" s="39"/>
      <c r="B158" s="40"/>
      <c r="C158" s="236" t="s">
        <v>244</v>
      </c>
      <c r="D158" s="236" t="s">
        <v>194</v>
      </c>
      <c r="E158" s="237" t="s">
        <v>292</v>
      </c>
      <c r="F158" s="238" t="s">
        <v>293</v>
      </c>
      <c r="G158" s="239" t="s">
        <v>197</v>
      </c>
      <c r="H158" s="240">
        <v>17</v>
      </c>
      <c r="I158" s="241"/>
      <c r="J158" s="240">
        <f>ROUND(I158*H158,2)</f>
        <v>0</v>
      </c>
      <c r="K158" s="238" t="s">
        <v>1</v>
      </c>
      <c r="L158" s="45"/>
      <c r="M158" s="242" t="s">
        <v>1</v>
      </c>
      <c r="N158" s="243" t="s">
        <v>38</v>
      </c>
      <c r="O158" s="92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6" t="s">
        <v>198</v>
      </c>
      <c r="AT158" s="246" t="s">
        <v>194</v>
      </c>
      <c r="AU158" s="246" t="s">
        <v>83</v>
      </c>
      <c r="AY158" s="18" t="s">
        <v>191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8" t="s">
        <v>81</v>
      </c>
      <c r="BK158" s="247">
        <f>ROUND(I158*H158,2)</f>
        <v>0</v>
      </c>
      <c r="BL158" s="18" t="s">
        <v>198</v>
      </c>
      <c r="BM158" s="246" t="s">
        <v>3952</v>
      </c>
    </row>
    <row r="159" s="2" customFormat="1">
      <c r="A159" s="39"/>
      <c r="B159" s="40"/>
      <c r="C159" s="41"/>
      <c r="D159" s="248" t="s">
        <v>200</v>
      </c>
      <c r="E159" s="41"/>
      <c r="F159" s="249" t="s">
        <v>293</v>
      </c>
      <c r="G159" s="41"/>
      <c r="H159" s="41"/>
      <c r="I159" s="145"/>
      <c r="J159" s="41"/>
      <c r="K159" s="41"/>
      <c r="L159" s="45"/>
      <c r="M159" s="250"/>
      <c r="N159" s="251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200</v>
      </c>
      <c r="AU159" s="18" t="s">
        <v>83</v>
      </c>
    </row>
    <row r="160" s="13" customFormat="1">
      <c r="A160" s="13"/>
      <c r="B160" s="252"/>
      <c r="C160" s="253"/>
      <c r="D160" s="248" t="s">
        <v>201</v>
      </c>
      <c r="E160" s="254" t="s">
        <v>1</v>
      </c>
      <c r="F160" s="255" t="s">
        <v>3953</v>
      </c>
      <c r="G160" s="253"/>
      <c r="H160" s="254" t="s">
        <v>1</v>
      </c>
      <c r="I160" s="256"/>
      <c r="J160" s="253"/>
      <c r="K160" s="253"/>
      <c r="L160" s="257"/>
      <c r="M160" s="258"/>
      <c r="N160" s="259"/>
      <c r="O160" s="259"/>
      <c r="P160" s="259"/>
      <c r="Q160" s="259"/>
      <c r="R160" s="259"/>
      <c r="S160" s="259"/>
      <c r="T160" s="26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1" t="s">
        <v>201</v>
      </c>
      <c r="AU160" s="261" t="s">
        <v>83</v>
      </c>
      <c r="AV160" s="13" t="s">
        <v>81</v>
      </c>
      <c r="AW160" s="13" t="s">
        <v>30</v>
      </c>
      <c r="AX160" s="13" t="s">
        <v>73</v>
      </c>
      <c r="AY160" s="261" t="s">
        <v>191</v>
      </c>
    </row>
    <row r="161" s="14" customFormat="1">
      <c r="A161" s="14"/>
      <c r="B161" s="262"/>
      <c r="C161" s="263"/>
      <c r="D161" s="248" t="s">
        <v>201</v>
      </c>
      <c r="E161" s="264" t="s">
        <v>1</v>
      </c>
      <c r="F161" s="265" t="s">
        <v>3954</v>
      </c>
      <c r="G161" s="263"/>
      <c r="H161" s="266">
        <v>17</v>
      </c>
      <c r="I161" s="267"/>
      <c r="J161" s="263"/>
      <c r="K161" s="263"/>
      <c r="L161" s="268"/>
      <c r="M161" s="269"/>
      <c r="N161" s="270"/>
      <c r="O161" s="270"/>
      <c r="P161" s="270"/>
      <c r="Q161" s="270"/>
      <c r="R161" s="270"/>
      <c r="S161" s="270"/>
      <c r="T161" s="27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2" t="s">
        <v>201</v>
      </c>
      <c r="AU161" s="272" t="s">
        <v>83</v>
      </c>
      <c r="AV161" s="14" t="s">
        <v>83</v>
      </c>
      <c r="AW161" s="14" t="s">
        <v>30</v>
      </c>
      <c r="AX161" s="14" t="s">
        <v>73</v>
      </c>
      <c r="AY161" s="272" t="s">
        <v>191</v>
      </c>
    </row>
    <row r="162" s="15" customFormat="1">
      <c r="A162" s="15"/>
      <c r="B162" s="273"/>
      <c r="C162" s="274"/>
      <c r="D162" s="248" t="s">
        <v>201</v>
      </c>
      <c r="E162" s="275" t="s">
        <v>1</v>
      </c>
      <c r="F162" s="276" t="s">
        <v>205</v>
      </c>
      <c r="G162" s="274"/>
      <c r="H162" s="277">
        <v>17</v>
      </c>
      <c r="I162" s="278"/>
      <c r="J162" s="274"/>
      <c r="K162" s="274"/>
      <c r="L162" s="279"/>
      <c r="M162" s="280"/>
      <c r="N162" s="281"/>
      <c r="O162" s="281"/>
      <c r="P162" s="281"/>
      <c r="Q162" s="281"/>
      <c r="R162" s="281"/>
      <c r="S162" s="281"/>
      <c r="T162" s="282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3" t="s">
        <v>201</v>
      </c>
      <c r="AU162" s="283" t="s">
        <v>83</v>
      </c>
      <c r="AV162" s="15" t="s">
        <v>198</v>
      </c>
      <c r="AW162" s="15" t="s">
        <v>30</v>
      </c>
      <c r="AX162" s="15" t="s">
        <v>81</v>
      </c>
      <c r="AY162" s="283" t="s">
        <v>191</v>
      </c>
    </row>
    <row r="163" s="2" customFormat="1" ht="16.5" customHeight="1">
      <c r="A163" s="39"/>
      <c r="B163" s="40"/>
      <c r="C163" s="236" t="s">
        <v>255</v>
      </c>
      <c r="D163" s="236" t="s">
        <v>194</v>
      </c>
      <c r="E163" s="237" t="s">
        <v>3814</v>
      </c>
      <c r="F163" s="238" t="s">
        <v>3815</v>
      </c>
      <c r="G163" s="239" t="s">
        <v>314</v>
      </c>
      <c r="H163" s="240">
        <v>12</v>
      </c>
      <c r="I163" s="241"/>
      <c r="J163" s="240">
        <f>ROUND(I163*H163,2)</f>
        <v>0</v>
      </c>
      <c r="K163" s="238" t="s">
        <v>275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198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198</v>
      </c>
      <c r="BM163" s="246" t="s">
        <v>3955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3815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13" customFormat="1">
      <c r="A165" s="13"/>
      <c r="B165" s="252"/>
      <c r="C165" s="253"/>
      <c r="D165" s="248" t="s">
        <v>201</v>
      </c>
      <c r="E165" s="254" t="s">
        <v>1</v>
      </c>
      <c r="F165" s="255" t="s">
        <v>3956</v>
      </c>
      <c r="G165" s="253"/>
      <c r="H165" s="254" t="s">
        <v>1</v>
      </c>
      <c r="I165" s="256"/>
      <c r="J165" s="253"/>
      <c r="K165" s="253"/>
      <c r="L165" s="257"/>
      <c r="M165" s="258"/>
      <c r="N165" s="259"/>
      <c r="O165" s="259"/>
      <c r="P165" s="259"/>
      <c r="Q165" s="259"/>
      <c r="R165" s="259"/>
      <c r="S165" s="259"/>
      <c r="T165" s="26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1" t="s">
        <v>201</v>
      </c>
      <c r="AU165" s="261" t="s">
        <v>83</v>
      </c>
      <c r="AV165" s="13" t="s">
        <v>81</v>
      </c>
      <c r="AW165" s="13" t="s">
        <v>30</v>
      </c>
      <c r="AX165" s="13" t="s">
        <v>73</v>
      </c>
      <c r="AY165" s="261" t="s">
        <v>191</v>
      </c>
    </row>
    <row r="166" s="14" customFormat="1">
      <c r="A166" s="14"/>
      <c r="B166" s="262"/>
      <c r="C166" s="263"/>
      <c r="D166" s="248" t="s">
        <v>201</v>
      </c>
      <c r="E166" s="264" t="s">
        <v>1</v>
      </c>
      <c r="F166" s="265" t="s">
        <v>291</v>
      </c>
      <c r="G166" s="263"/>
      <c r="H166" s="266">
        <v>12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2" t="s">
        <v>201</v>
      </c>
      <c r="AU166" s="272" t="s">
        <v>83</v>
      </c>
      <c r="AV166" s="14" t="s">
        <v>83</v>
      </c>
      <c r="AW166" s="14" t="s">
        <v>30</v>
      </c>
      <c r="AX166" s="14" t="s">
        <v>73</v>
      </c>
      <c r="AY166" s="272" t="s">
        <v>191</v>
      </c>
    </row>
    <row r="167" s="15" customFormat="1">
      <c r="A167" s="15"/>
      <c r="B167" s="273"/>
      <c r="C167" s="274"/>
      <c r="D167" s="248" t="s">
        <v>201</v>
      </c>
      <c r="E167" s="275" t="s">
        <v>1</v>
      </c>
      <c r="F167" s="276" t="s">
        <v>205</v>
      </c>
      <c r="G167" s="274"/>
      <c r="H167" s="277">
        <v>12</v>
      </c>
      <c r="I167" s="278"/>
      <c r="J167" s="274"/>
      <c r="K167" s="274"/>
      <c r="L167" s="279"/>
      <c r="M167" s="280"/>
      <c r="N167" s="281"/>
      <c r="O167" s="281"/>
      <c r="P167" s="281"/>
      <c r="Q167" s="281"/>
      <c r="R167" s="281"/>
      <c r="S167" s="281"/>
      <c r="T167" s="282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3" t="s">
        <v>201</v>
      </c>
      <c r="AU167" s="283" t="s">
        <v>83</v>
      </c>
      <c r="AV167" s="15" t="s">
        <v>198</v>
      </c>
      <c r="AW167" s="15" t="s">
        <v>30</v>
      </c>
      <c r="AX167" s="15" t="s">
        <v>81</v>
      </c>
      <c r="AY167" s="283" t="s">
        <v>191</v>
      </c>
    </row>
    <row r="168" s="2" customFormat="1" ht="21.75" customHeight="1">
      <c r="A168" s="39"/>
      <c r="B168" s="40"/>
      <c r="C168" s="236" t="s">
        <v>272</v>
      </c>
      <c r="D168" s="236" t="s">
        <v>194</v>
      </c>
      <c r="E168" s="237" t="s">
        <v>909</v>
      </c>
      <c r="F168" s="238" t="s">
        <v>910</v>
      </c>
      <c r="G168" s="239" t="s">
        <v>349</v>
      </c>
      <c r="H168" s="240">
        <v>4.1399999999999997</v>
      </c>
      <c r="I168" s="241"/>
      <c r="J168" s="240">
        <f>ROUND(I168*H168,2)</f>
        <v>0</v>
      </c>
      <c r="K168" s="238" t="s">
        <v>275</v>
      </c>
      <c r="L168" s="45"/>
      <c r="M168" s="242" t="s">
        <v>1</v>
      </c>
      <c r="N168" s="243" t="s">
        <v>38</v>
      </c>
      <c r="O168" s="92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6" t="s">
        <v>198</v>
      </c>
      <c r="AT168" s="246" t="s">
        <v>194</v>
      </c>
      <c r="AU168" s="246" t="s">
        <v>83</v>
      </c>
      <c r="AY168" s="18" t="s">
        <v>191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18" t="s">
        <v>81</v>
      </c>
      <c r="BK168" s="247">
        <f>ROUND(I168*H168,2)</f>
        <v>0</v>
      </c>
      <c r="BL168" s="18" t="s">
        <v>198</v>
      </c>
      <c r="BM168" s="246" t="s">
        <v>3957</v>
      </c>
    </row>
    <row r="169" s="2" customFormat="1">
      <c r="A169" s="39"/>
      <c r="B169" s="40"/>
      <c r="C169" s="41"/>
      <c r="D169" s="248" t="s">
        <v>200</v>
      </c>
      <c r="E169" s="41"/>
      <c r="F169" s="249" t="s">
        <v>910</v>
      </c>
      <c r="G169" s="41"/>
      <c r="H169" s="41"/>
      <c r="I169" s="145"/>
      <c r="J169" s="41"/>
      <c r="K169" s="41"/>
      <c r="L169" s="45"/>
      <c r="M169" s="250"/>
      <c r="N169" s="251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200</v>
      </c>
      <c r="AU169" s="18" t="s">
        <v>83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3958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83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4" customFormat="1">
      <c r="A171" s="14"/>
      <c r="B171" s="262"/>
      <c r="C171" s="263"/>
      <c r="D171" s="248" t="s">
        <v>201</v>
      </c>
      <c r="E171" s="264" t="s">
        <v>1</v>
      </c>
      <c r="F171" s="265" t="s">
        <v>3959</v>
      </c>
      <c r="G171" s="263"/>
      <c r="H171" s="266">
        <v>4.1399999999999997</v>
      </c>
      <c r="I171" s="267"/>
      <c r="J171" s="263"/>
      <c r="K171" s="263"/>
      <c r="L171" s="268"/>
      <c r="M171" s="269"/>
      <c r="N171" s="270"/>
      <c r="O171" s="270"/>
      <c r="P171" s="270"/>
      <c r="Q171" s="270"/>
      <c r="R171" s="270"/>
      <c r="S171" s="270"/>
      <c r="T171" s="27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2" t="s">
        <v>201</v>
      </c>
      <c r="AU171" s="272" t="s">
        <v>83</v>
      </c>
      <c r="AV171" s="14" t="s">
        <v>83</v>
      </c>
      <c r="AW171" s="14" t="s">
        <v>30</v>
      </c>
      <c r="AX171" s="14" t="s">
        <v>73</v>
      </c>
      <c r="AY171" s="272" t="s">
        <v>191</v>
      </c>
    </row>
    <row r="172" s="15" customFormat="1">
      <c r="A172" s="15"/>
      <c r="B172" s="273"/>
      <c r="C172" s="274"/>
      <c r="D172" s="248" t="s">
        <v>201</v>
      </c>
      <c r="E172" s="275" t="s">
        <v>1</v>
      </c>
      <c r="F172" s="276" t="s">
        <v>205</v>
      </c>
      <c r="G172" s="274"/>
      <c r="H172" s="277">
        <v>4.1399999999999997</v>
      </c>
      <c r="I172" s="278"/>
      <c r="J172" s="274"/>
      <c r="K172" s="274"/>
      <c r="L172" s="279"/>
      <c r="M172" s="280"/>
      <c r="N172" s="281"/>
      <c r="O172" s="281"/>
      <c r="P172" s="281"/>
      <c r="Q172" s="281"/>
      <c r="R172" s="281"/>
      <c r="S172" s="281"/>
      <c r="T172" s="28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3" t="s">
        <v>201</v>
      </c>
      <c r="AU172" s="283" t="s">
        <v>83</v>
      </c>
      <c r="AV172" s="15" t="s">
        <v>198</v>
      </c>
      <c r="AW172" s="15" t="s">
        <v>30</v>
      </c>
      <c r="AX172" s="15" t="s">
        <v>81</v>
      </c>
      <c r="AY172" s="283" t="s">
        <v>191</v>
      </c>
    </row>
    <row r="173" s="2" customFormat="1" ht="21.75" customHeight="1">
      <c r="A173" s="39"/>
      <c r="B173" s="40"/>
      <c r="C173" s="236" t="s">
        <v>280</v>
      </c>
      <c r="D173" s="236" t="s">
        <v>194</v>
      </c>
      <c r="E173" s="237" t="s">
        <v>914</v>
      </c>
      <c r="F173" s="238" t="s">
        <v>716</v>
      </c>
      <c r="G173" s="239" t="s">
        <v>349</v>
      </c>
      <c r="H173" s="240">
        <v>1.44</v>
      </c>
      <c r="I173" s="241"/>
      <c r="J173" s="240">
        <f>ROUND(I173*H173,2)</f>
        <v>0</v>
      </c>
      <c r="K173" s="238" t="s">
        <v>275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198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198</v>
      </c>
      <c r="BM173" s="246" t="s">
        <v>3960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716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13" customFormat="1">
      <c r="A175" s="13"/>
      <c r="B175" s="252"/>
      <c r="C175" s="253"/>
      <c r="D175" s="248" t="s">
        <v>201</v>
      </c>
      <c r="E175" s="254" t="s">
        <v>1</v>
      </c>
      <c r="F175" s="255" t="s">
        <v>3961</v>
      </c>
      <c r="G175" s="253"/>
      <c r="H175" s="254" t="s">
        <v>1</v>
      </c>
      <c r="I175" s="256"/>
      <c r="J175" s="253"/>
      <c r="K175" s="253"/>
      <c r="L175" s="257"/>
      <c r="M175" s="258"/>
      <c r="N175" s="259"/>
      <c r="O175" s="259"/>
      <c r="P175" s="259"/>
      <c r="Q175" s="259"/>
      <c r="R175" s="259"/>
      <c r="S175" s="259"/>
      <c r="T175" s="26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1" t="s">
        <v>201</v>
      </c>
      <c r="AU175" s="261" t="s">
        <v>83</v>
      </c>
      <c r="AV175" s="13" t="s">
        <v>81</v>
      </c>
      <c r="AW175" s="13" t="s">
        <v>30</v>
      </c>
      <c r="AX175" s="13" t="s">
        <v>73</v>
      </c>
      <c r="AY175" s="261" t="s">
        <v>191</v>
      </c>
    </row>
    <row r="176" s="14" customFormat="1">
      <c r="A176" s="14"/>
      <c r="B176" s="262"/>
      <c r="C176" s="263"/>
      <c r="D176" s="248" t="s">
        <v>201</v>
      </c>
      <c r="E176" s="264" t="s">
        <v>1</v>
      </c>
      <c r="F176" s="265" t="s">
        <v>3962</v>
      </c>
      <c r="G176" s="263"/>
      <c r="H176" s="266">
        <v>1.44</v>
      </c>
      <c r="I176" s="267"/>
      <c r="J176" s="263"/>
      <c r="K176" s="263"/>
      <c r="L176" s="268"/>
      <c r="M176" s="269"/>
      <c r="N176" s="270"/>
      <c r="O176" s="270"/>
      <c r="P176" s="270"/>
      <c r="Q176" s="270"/>
      <c r="R176" s="270"/>
      <c r="S176" s="270"/>
      <c r="T176" s="27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2" t="s">
        <v>201</v>
      </c>
      <c r="AU176" s="272" t="s">
        <v>83</v>
      </c>
      <c r="AV176" s="14" t="s">
        <v>83</v>
      </c>
      <c r="AW176" s="14" t="s">
        <v>30</v>
      </c>
      <c r="AX176" s="14" t="s">
        <v>73</v>
      </c>
      <c r="AY176" s="272" t="s">
        <v>191</v>
      </c>
    </row>
    <row r="177" s="15" customFormat="1">
      <c r="A177" s="15"/>
      <c r="B177" s="273"/>
      <c r="C177" s="274"/>
      <c r="D177" s="248" t="s">
        <v>201</v>
      </c>
      <c r="E177" s="275" t="s">
        <v>1</v>
      </c>
      <c r="F177" s="276" t="s">
        <v>205</v>
      </c>
      <c r="G177" s="274"/>
      <c r="H177" s="277">
        <v>1.44</v>
      </c>
      <c r="I177" s="278"/>
      <c r="J177" s="274"/>
      <c r="K177" s="274"/>
      <c r="L177" s="279"/>
      <c r="M177" s="280"/>
      <c r="N177" s="281"/>
      <c r="O177" s="281"/>
      <c r="P177" s="281"/>
      <c r="Q177" s="281"/>
      <c r="R177" s="281"/>
      <c r="S177" s="281"/>
      <c r="T177" s="28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3" t="s">
        <v>201</v>
      </c>
      <c r="AU177" s="283" t="s">
        <v>83</v>
      </c>
      <c r="AV177" s="15" t="s">
        <v>198</v>
      </c>
      <c r="AW177" s="15" t="s">
        <v>30</v>
      </c>
      <c r="AX177" s="15" t="s">
        <v>81</v>
      </c>
      <c r="AY177" s="283" t="s">
        <v>191</v>
      </c>
    </row>
    <row r="178" s="2" customFormat="1" ht="21.75" customHeight="1">
      <c r="A178" s="39"/>
      <c r="B178" s="40"/>
      <c r="C178" s="236" t="s">
        <v>192</v>
      </c>
      <c r="D178" s="236" t="s">
        <v>194</v>
      </c>
      <c r="E178" s="237" t="s">
        <v>722</v>
      </c>
      <c r="F178" s="238" t="s">
        <v>723</v>
      </c>
      <c r="G178" s="239" t="s">
        <v>349</v>
      </c>
      <c r="H178" s="240">
        <v>8.5899999999999999</v>
      </c>
      <c r="I178" s="241"/>
      <c r="J178" s="240">
        <f>ROUND(I178*H178,2)</f>
        <v>0</v>
      </c>
      <c r="K178" s="238" t="s">
        <v>275</v>
      </c>
      <c r="L178" s="45"/>
      <c r="M178" s="242" t="s">
        <v>1</v>
      </c>
      <c r="N178" s="243" t="s">
        <v>38</v>
      </c>
      <c r="O178" s="92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6" t="s">
        <v>198</v>
      </c>
      <c r="AT178" s="246" t="s">
        <v>194</v>
      </c>
      <c r="AU178" s="246" t="s">
        <v>83</v>
      </c>
      <c r="AY178" s="18" t="s">
        <v>191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8" t="s">
        <v>81</v>
      </c>
      <c r="BK178" s="247">
        <f>ROUND(I178*H178,2)</f>
        <v>0</v>
      </c>
      <c r="BL178" s="18" t="s">
        <v>198</v>
      </c>
      <c r="BM178" s="246" t="s">
        <v>3963</v>
      </c>
    </row>
    <row r="179" s="2" customFormat="1">
      <c r="A179" s="39"/>
      <c r="B179" s="40"/>
      <c r="C179" s="41"/>
      <c r="D179" s="248" t="s">
        <v>200</v>
      </c>
      <c r="E179" s="41"/>
      <c r="F179" s="249" t="s">
        <v>723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200</v>
      </c>
      <c r="AU179" s="18" t="s">
        <v>83</v>
      </c>
    </row>
    <row r="180" s="13" customFormat="1">
      <c r="A180" s="13"/>
      <c r="B180" s="252"/>
      <c r="C180" s="253"/>
      <c r="D180" s="248" t="s">
        <v>201</v>
      </c>
      <c r="E180" s="254" t="s">
        <v>1</v>
      </c>
      <c r="F180" s="255" t="s">
        <v>3964</v>
      </c>
      <c r="G180" s="253"/>
      <c r="H180" s="254" t="s">
        <v>1</v>
      </c>
      <c r="I180" s="256"/>
      <c r="J180" s="253"/>
      <c r="K180" s="253"/>
      <c r="L180" s="257"/>
      <c r="M180" s="258"/>
      <c r="N180" s="259"/>
      <c r="O180" s="259"/>
      <c r="P180" s="259"/>
      <c r="Q180" s="259"/>
      <c r="R180" s="259"/>
      <c r="S180" s="259"/>
      <c r="T180" s="26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1" t="s">
        <v>201</v>
      </c>
      <c r="AU180" s="261" t="s">
        <v>83</v>
      </c>
      <c r="AV180" s="13" t="s">
        <v>81</v>
      </c>
      <c r="AW180" s="13" t="s">
        <v>30</v>
      </c>
      <c r="AX180" s="13" t="s">
        <v>73</v>
      </c>
      <c r="AY180" s="261" t="s">
        <v>191</v>
      </c>
    </row>
    <row r="181" s="14" customFormat="1">
      <c r="A181" s="14"/>
      <c r="B181" s="262"/>
      <c r="C181" s="263"/>
      <c r="D181" s="248" t="s">
        <v>201</v>
      </c>
      <c r="E181" s="264" t="s">
        <v>1</v>
      </c>
      <c r="F181" s="265" t="s">
        <v>3965</v>
      </c>
      <c r="G181" s="263"/>
      <c r="H181" s="266">
        <v>3.4199999999999999</v>
      </c>
      <c r="I181" s="267"/>
      <c r="J181" s="263"/>
      <c r="K181" s="263"/>
      <c r="L181" s="268"/>
      <c r="M181" s="269"/>
      <c r="N181" s="270"/>
      <c r="O181" s="270"/>
      <c r="P181" s="270"/>
      <c r="Q181" s="270"/>
      <c r="R181" s="270"/>
      <c r="S181" s="270"/>
      <c r="T181" s="27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2" t="s">
        <v>201</v>
      </c>
      <c r="AU181" s="272" t="s">
        <v>83</v>
      </c>
      <c r="AV181" s="14" t="s">
        <v>83</v>
      </c>
      <c r="AW181" s="14" t="s">
        <v>30</v>
      </c>
      <c r="AX181" s="14" t="s">
        <v>73</v>
      </c>
      <c r="AY181" s="272" t="s">
        <v>191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3840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83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3841</v>
      </c>
      <c r="G183" s="263"/>
      <c r="H183" s="266">
        <v>3.04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83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3966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4" customFormat="1">
      <c r="A185" s="14"/>
      <c r="B185" s="262"/>
      <c r="C185" s="263"/>
      <c r="D185" s="248" t="s">
        <v>201</v>
      </c>
      <c r="E185" s="264" t="s">
        <v>1</v>
      </c>
      <c r="F185" s="265" t="s">
        <v>3967</v>
      </c>
      <c r="G185" s="263"/>
      <c r="H185" s="266">
        <v>2.1299999999999999</v>
      </c>
      <c r="I185" s="267"/>
      <c r="J185" s="263"/>
      <c r="K185" s="263"/>
      <c r="L185" s="268"/>
      <c r="M185" s="269"/>
      <c r="N185" s="270"/>
      <c r="O185" s="270"/>
      <c r="P185" s="270"/>
      <c r="Q185" s="270"/>
      <c r="R185" s="270"/>
      <c r="S185" s="270"/>
      <c r="T185" s="27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2" t="s">
        <v>201</v>
      </c>
      <c r="AU185" s="272" t="s">
        <v>83</v>
      </c>
      <c r="AV185" s="14" t="s">
        <v>83</v>
      </c>
      <c r="AW185" s="14" t="s">
        <v>30</v>
      </c>
      <c r="AX185" s="14" t="s">
        <v>73</v>
      </c>
      <c r="AY185" s="272" t="s">
        <v>191</v>
      </c>
    </row>
    <row r="186" s="15" customFormat="1">
      <c r="A186" s="15"/>
      <c r="B186" s="273"/>
      <c r="C186" s="274"/>
      <c r="D186" s="248" t="s">
        <v>201</v>
      </c>
      <c r="E186" s="275" t="s">
        <v>1</v>
      </c>
      <c r="F186" s="276" t="s">
        <v>205</v>
      </c>
      <c r="G186" s="274"/>
      <c r="H186" s="277">
        <v>8.5899999999999999</v>
      </c>
      <c r="I186" s="278"/>
      <c r="J186" s="274"/>
      <c r="K186" s="274"/>
      <c r="L186" s="279"/>
      <c r="M186" s="280"/>
      <c r="N186" s="281"/>
      <c r="O186" s="281"/>
      <c r="P186" s="281"/>
      <c r="Q186" s="281"/>
      <c r="R186" s="281"/>
      <c r="S186" s="281"/>
      <c r="T186" s="28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3" t="s">
        <v>201</v>
      </c>
      <c r="AU186" s="283" t="s">
        <v>83</v>
      </c>
      <c r="AV186" s="15" t="s">
        <v>198</v>
      </c>
      <c r="AW186" s="15" t="s">
        <v>30</v>
      </c>
      <c r="AX186" s="15" t="s">
        <v>81</v>
      </c>
      <c r="AY186" s="283" t="s">
        <v>191</v>
      </c>
    </row>
    <row r="187" s="12" customFormat="1" ht="22.8" customHeight="1">
      <c r="A187" s="12"/>
      <c r="B187" s="220"/>
      <c r="C187" s="221"/>
      <c r="D187" s="222" t="s">
        <v>72</v>
      </c>
      <c r="E187" s="234" t="s">
        <v>229</v>
      </c>
      <c r="F187" s="234" t="s">
        <v>364</v>
      </c>
      <c r="G187" s="221"/>
      <c r="H187" s="221"/>
      <c r="I187" s="224"/>
      <c r="J187" s="235">
        <f>BK187</f>
        <v>0</v>
      </c>
      <c r="K187" s="221"/>
      <c r="L187" s="226"/>
      <c r="M187" s="227"/>
      <c r="N187" s="228"/>
      <c r="O187" s="228"/>
      <c r="P187" s="229">
        <f>P188+P220</f>
        <v>0</v>
      </c>
      <c r="Q187" s="228"/>
      <c r="R187" s="229">
        <f>R188+R220</f>
        <v>2.32518</v>
      </c>
      <c r="S187" s="228"/>
      <c r="T187" s="230">
        <f>T188+T220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1" t="s">
        <v>81</v>
      </c>
      <c r="AT187" s="232" t="s">
        <v>72</v>
      </c>
      <c r="AU187" s="232" t="s">
        <v>81</v>
      </c>
      <c r="AY187" s="231" t="s">
        <v>191</v>
      </c>
      <c r="BK187" s="233">
        <f>BK188+BK220</f>
        <v>0</v>
      </c>
    </row>
    <row r="188" s="12" customFormat="1" ht="20.88" customHeight="1">
      <c r="A188" s="12"/>
      <c r="B188" s="220"/>
      <c r="C188" s="221"/>
      <c r="D188" s="222" t="s">
        <v>72</v>
      </c>
      <c r="E188" s="234" t="s">
        <v>365</v>
      </c>
      <c r="F188" s="234" t="s">
        <v>366</v>
      </c>
      <c r="G188" s="221"/>
      <c r="H188" s="221"/>
      <c r="I188" s="224"/>
      <c r="J188" s="235">
        <f>BK188</f>
        <v>0</v>
      </c>
      <c r="K188" s="221"/>
      <c r="L188" s="226"/>
      <c r="M188" s="227"/>
      <c r="N188" s="228"/>
      <c r="O188" s="228"/>
      <c r="P188" s="229">
        <f>SUM(P189:P219)</f>
        <v>0</v>
      </c>
      <c r="Q188" s="228"/>
      <c r="R188" s="229">
        <f>SUM(R189:R219)</f>
        <v>0</v>
      </c>
      <c r="S188" s="228"/>
      <c r="T188" s="230">
        <f>SUM(T189:T219)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1" t="s">
        <v>81</v>
      </c>
      <c r="AT188" s="232" t="s">
        <v>72</v>
      </c>
      <c r="AU188" s="232" t="s">
        <v>83</v>
      </c>
      <c r="AY188" s="231" t="s">
        <v>191</v>
      </c>
      <c r="BK188" s="233">
        <f>SUM(BK189:BK219)</f>
        <v>0</v>
      </c>
    </row>
    <row r="189" s="2" customFormat="1" ht="16.5" customHeight="1">
      <c r="A189" s="39"/>
      <c r="B189" s="40"/>
      <c r="C189" s="236" t="s">
        <v>291</v>
      </c>
      <c r="D189" s="236" t="s">
        <v>194</v>
      </c>
      <c r="E189" s="237" t="s">
        <v>3523</v>
      </c>
      <c r="F189" s="238" t="s">
        <v>3524</v>
      </c>
      <c r="G189" s="239" t="s">
        <v>197</v>
      </c>
      <c r="H189" s="240">
        <v>21.399999999999999</v>
      </c>
      <c r="I189" s="241"/>
      <c r="J189" s="240">
        <f>ROUND(I189*H189,2)</f>
        <v>0</v>
      </c>
      <c r="K189" s="238" t="s">
        <v>275</v>
      </c>
      <c r="L189" s="45"/>
      <c r="M189" s="242" t="s">
        <v>1</v>
      </c>
      <c r="N189" s="24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198</v>
      </c>
      <c r="AT189" s="246" t="s">
        <v>194</v>
      </c>
      <c r="AU189" s="246" t="s">
        <v>212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198</v>
      </c>
      <c r="BM189" s="246" t="s">
        <v>3968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3524</v>
      </c>
      <c r="G190" s="41"/>
      <c r="H190" s="41"/>
      <c r="I190" s="145"/>
      <c r="J190" s="41"/>
      <c r="K190" s="41"/>
      <c r="L190" s="45"/>
      <c r="M190" s="250"/>
      <c r="N190" s="251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212</v>
      </c>
    </row>
    <row r="191" s="13" customFormat="1">
      <c r="A191" s="13"/>
      <c r="B191" s="252"/>
      <c r="C191" s="253"/>
      <c r="D191" s="248" t="s">
        <v>201</v>
      </c>
      <c r="E191" s="254" t="s">
        <v>1</v>
      </c>
      <c r="F191" s="255" t="s">
        <v>3969</v>
      </c>
      <c r="G191" s="253"/>
      <c r="H191" s="254" t="s">
        <v>1</v>
      </c>
      <c r="I191" s="256"/>
      <c r="J191" s="253"/>
      <c r="K191" s="253"/>
      <c r="L191" s="257"/>
      <c r="M191" s="258"/>
      <c r="N191" s="259"/>
      <c r="O191" s="259"/>
      <c r="P191" s="259"/>
      <c r="Q191" s="259"/>
      <c r="R191" s="259"/>
      <c r="S191" s="259"/>
      <c r="T191" s="26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1" t="s">
        <v>201</v>
      </c>
      <c r="AU191" s="261" t="s">
        <v>212</v>
      </c>
      <c r="AV191" s="13" t="s">
        <v>81</v>
      </c>
      <c r="AW191" s="13" t="s">
        <v>30</v>
      </c>
      <c r="AX191" s="13" t="s">
        <v>73</v>
      </c>
      <c r="AY191" s="261" t="s">
        <v>191</v>
      </c>
    </row>
    <row r="192" s="14" customFormat="1">
      <c r="A192" s="14"/>
      <c r="B192" s="262"/>
      <c r="C192" s="263"/>
      <c r="D192" s="248" t="s">
        <v>201</v>
      </c>
      <c r="E192" s="264" t="s">
        <v>1</v>
      </c>
      <c r="F192" s="265" t="s">
        <v>3970</v>
      </c>
      <c r="G192" s="263"/>
      <c r="H192" s="266">
        <v>8</v>
      </c>
      <c r="I192" s="267"/>
      <c r="J192" s="263"/>
      <c r="K192" s="263"/>
      <c r="L192" s="268"/>
      <c r="M192" s="269"/>
      <c r="N192" s="270"/>
      <c r="O192" s="270"/>
      <c r="P192" s="270"/>
      <c r="Q192" s="270"/>
      <c r="R192" s="270"/>
      <c r="S192" s="270"/>
      <c r="T192" s="27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2" t="s">
        <v>201</v>
      </c>
      <c r="AU192" s="272" t="s">
        <v>212</v>
      </c>
      <c r="AV192" s="14" t="s">
        <v>83</v>
      </c>
      <c r="AW192" s="14" t="s">
        <v>30</v>
      </c>
      <c r="AX192" s="14" t="s">
        <v>73</v>
      </c>
      <c r="AY192" s="272" t="s">
        <v>191</v>
      </c>
    </row>
    <row r="193" s="14" customFormat="1">
      <c r="A193" s="14"/>
      <c r="B193" s="262"/>
      <c r="C193" s="263"/>
      <c r="D193" s="248" t="s">
        <v>201</v>
      </c>
      <c r="E193" s="264" t="s">
        <v>1</v>
      </c>
      <c r="F193" s="265" t="s">
        <v>3970</v>
      </c>
      <c r="G193" s="263"/>
      <c r="H193" s="266">
        <v>8</v>
      </c>
      <c r="I193" s="267"/>
      <c r="J193" s="263"/>
      <c r="K193" s="263"/>
      <c r="L193" s="268"/>
      <c r="M193" s="269"/>
      <c r="N193" s="270"/>
      <c r="O193" s="270"/>
      <c r="P193" s="270"/>
      <c r="Q193" s="270"/>
      <c r="R193" s="270"/>
      <c r="S193" s="270"/>
      <c r="T193" s="27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2" t="s">
        <v>201</v>
      </c>
      <c r="AU193" s="272" t="s">
        <v>212</v>
      </c>
      <c r="AV193" s="14" t="s">
        <v>83</v>
      </c>
      <c r="AW193" s="14" t="s">
        <v>30</v>
      </c>
      <c r="AX193" s="14" t="s">
        <v>73</v>
      </c>
      <c r="AY193" s="272" t="s">
        <v>191</v>
      </c>
    </row>
    <row r="194" s="13" customFormat="1">
      <c r="A194" s="13"/>
      <c r="B194" s="252"/>
      <c r="C194" s="253"/>
      <c r="D194" s="248" t="s">
        <v>201</v>
      </c>
      <c r="E194" s="254" t="s">
        <v>1</v>
      </c>
      <c r="F194" s="255" t="s">
        <v>3866</v>
      </c>
      <c r="G194" s="253"/>
      <c r="H194" s="254" t="s">
        <v>1</v>
      </c>
      <c r="I194" s="256"/>
      <c r="J194" s="253"/>
      <c r="K194" s="253"/>
      <c r="L194" s="257"/>
      <c r="M194" s="258"/>
      <c r="N194" s="259"/>
      <c r="O194" s="259"/>
      <c r="P194" s="259"/>
      <c r="Q194" s="259"/>
      <c r="R194" s="259"/>
      <c r="S194" s="259"/>
      <c r="T194" s="26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1" t="s">
        <v>201</v>
      </c>
      <c r="AU194" s="261" t="s">
        <v>212</v>
      </c>
      <c r="AV194" s="13" t="s">
        <v>81</v>
      </c>
      <c r="AW194" s="13" t="s">
        <v>30</v>
      </c>
      <c r="AX194" s="13" t="s">
        <v>73</v>
      </c>
      <c r="AY194" s="261" t="s">
        <v>191</v>
      </c>
    </row>
    <row r="195" s="14" customFormat="1">
      <c r="A195" s="14"/>
      <c r="B195" s="262"/>
      <c r="C195" s="263"/>
      <c r="D195" s="248" t="s">
        <v>201</v>
      </c>
      <c r="E195" s="264" t="s">
        <v>1</v>
      </c>
      <c r="F195" s="265" t="s">
        <v>3867</v>
      </c>
      <c r="G195" s="263"/>
      <c r="H195" s="266">
        <v>5.4000000000000004</v>
      </c>
      <c r="I195" s="267"/>
      <c r="J195" s="263"/>
      <c r="K195" s="263"/>
      <c r="L195" s="268"/>
      <c r="M195" s="269"/>
      <c r="N195" s="270"/>
      <c r="O195" s="270"/>
      <c r="P195" s="270"/>
      <c r="Q195" s="270"/>
      <c r="R195" s="270"/>
      <c r="S195" s="270"/>
      <c r="T195" s="27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2" t="s">
        <v>201</v>
      </c>
      <c r="AU195" s="272" t="s">
        <v>212</v>
      </c>
      <c r="AV195" s="14" t="s">
        <v>83</v>
      </c>
      <c r="AW195" s="14" t="s">
        <v>30</v>
      </c>
      <c r="AX195" s="14" t="s">
        <v>73</v>
      </c>
      <c r="AY195" s="272" t="s">
        <v>191</v>
      </c>
    </row>
    <row r="196" s="15" customFormat="1">
      <c r="A196" s="15"/>
      <c r="B196" s="273"/>
      <c r="C196" s="274"/>
      <c r="D196" s="248" t="s">
        <v>201</v>
      </c>
      <c r="E196" s="275" t="s">
        <v>1</v>
      </c>
      <c r="F196" s="276" t="s">
        <v>205</v>
      </c>
      <c r="G196" s="274"/>
      <c r="H196" s="277">
        <v>21.399999999999999</v>
      </c>
      <c r="I196" s="278"/>
      <c r="J196" s="274"/>
      <c r="K196" s="274"/>
      <c r="L196" s="279"/>
      <c r="M196" s="280"/>
      <c r="N196" s="281"/>
      <c r="O196" s="281"/>
      <c r="P196" s="281"/>
      <c r="Q196" s="281"/>
      <c r="R196" s="281"/>
      <c r="S196" s="281"/>
      <c r="T196" s="282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83" t="s">
        <v>201</v>
      </c>
      <c r="AU196" s="283" t="s">
        <v>212</v>
      </c>
      <c r="AV196" s="15" t="s">
        <v>198</v>
      </c>
      <c r="AW196" s="15" t="s">
        <v>30</v>
      </c>
      <c r="AX196" s="15" t="s">
        <v>81</v>
      </c>
      <c r="AY196" s="283" t="s">
        <v>191</v>
      </c>
    </row>
    <row r="197" s="2" customFormat="1" ht="16.5" customHeight="1">
      <c r="A197" s="39"/>
      <c r="B197" s="40"/>
      <c r="C197" s="236" t="s">
        <v>299</v>
      </c>
      <c r="D197" s="236" t="s">
        <v>194</v>
      </c>
      <c r="E197" s="237" t="s">
        <v>3874</v>
      </c>
      <c r="F197" s="238" t="s">
        <v>3875</v>
      </c>
      <c r="G197" s="239" t="s">
        <v>197</v>
      </c>
      <c r="H197" s="240">
        <v>3.6000000000000001</v>
      </c>
      <c r="I197" s="241"/>
      <c r="J197" s="240">
        <f>ROUND(I197*H197,2)</f>
        <v>0</v>
      </c>
      <c r="K197" s="238" t="s">
        <v>275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198</v>
      </c>
      <c r="AT197" s="246" t="s">
        <v>194</v>
      </c>
      <c r="AU197" s="246" t="s">
        <v>212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198</v>
      </c>
      <c r="BM197" s="246" t="s">
        <v>3971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3875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212</v>
      </c>
    </row>
    <row r="199" s="13" customFormat="1">
      <c r="A199" s="13"/>
      <c r="B199" s="252"/>
      <c r="C199" s="253"/>
      <c r="D199" s="248" t="s">
        <v>201</v>
      </c>
      <c r="E199" s="254" t="s">
        <v>1</v>
      </c>
      <c r="F199" s="255" t="s">
        <v>3877</v>
      </c>
      <c r="G199" s="253"/>
      <c r="H199" s="254" t="s">
        <v>1</v>
      </c>
      <c r="I199" s="256"/>
      <c r="J199" s="253"/>
      <c r="K199" s="253"/>
      <c r="L199" s="257"/>
      <c r="M199" s="258"/>
      <c r="N199" s="259"/>
      <c r="O199" s="259"/>
      <c r="P199" s="259"/>
      <c r="Q199" s="259"/>
      <c r="R199" s="259"/>
      <c r="S199" s="259"/>
      <c r="T199" s="26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1" t="s">
        <v>201</v>
      </c>
      <c r="AU199" s="261" t="s">
        <v>212</v>
      </c>
      <c r="AV199" s="13" t="s">
        <v>81</v>
      </c>
      <c r="AW199" s="13" t="s">
        <v>30</v>
      </c>
      <c r="AX199" s="13" t="s">
        <v>73</v>
      </c>
      <c r="AY199" s="261" t="s">
        <v>191</v>
      </c>
    </row>
    <row r="200" s="13" customFormat="1">
      <c r="A200" s="13"/>
      <c r="B200" s="252"/>
      <c r="C200" s="253"/>
      <c r="D200" s="248" t="s">
        <v>201</v>
      </c>
      <c r="E200" s="254" t="s">
        <v>1</v>
      </c>
      <c r="F200" s="255" t="s">
        <v>950</v>
      </c>
      <c r="G200" s="253"/>
      <c r="H200" s="254" t="s">
        <v>1</v>
      </c>
      <c r="I200" s="256"/>
      <c r="J200" s="253"/>
      <c r="K200" s="253"/>
      <c r="L200" s="257"/>
      <c r="M200" s="258"/>
      <c r="N200" s="259"/>
      <c r="O200" s="259"/>
      <c r="P200" s="259"/>
      <c r="Q200" s="259"/>
      <c r="R200" s="259"/>
      <c r="S200" s="259"/>
      <c r="T200" s="26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1" t="s">
        <v>201</v>
      </c>
      <c r="AU200" s="261" t="s">
        <v>212</v>
      </c>
      <c r="AV200" s="13" t="s">
        <v>81</v>
      </c>
      <c r="AW200" s="13" t="s">
        <v>30</v>
      </c>
      <c r="AX200" s="13" t="s">
        <v>73</v>
      </c>
      <c r="AY200" s="261" t="s">
        <v>191</v>
      </c>
    </row>
    <row r="201" s="14" customFormat="1">
      <c r="A201" s="14"/>
      <c r="B201" s="262"/>
      <c r="C201" s="263"/>
      <c r="D201" s="248" t="s">
        <v>201</v>
      </c>
      <c r="E201" s="264" t="s">
        <v>1</v>
      </c>
      <c r="F201" s="265" t="s">
        <v>3757</v>
      </c>
      <c r="G201" s="263"/>
      <c r="H201" s="266">
        <v>3.6000000000000001</v>
      </c>
      <c r="I201" s="267"/>
      <c r="J201" s="263"/>
      <c r="K201" s="263"/>
      <c r="L201" s="268"/>
      <c r="M201" s="269"/>
      <c r="N201" s="270"/>
      <c r="O201" s="270"/>
      <c r="P201" s="270"/>
      <c r="Q201" s="270"/>
      <c r="R201" s="270"/>
      <c r="S201" s="270"/>
      <c r="T201" s="27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2" t="s">
        <v>201</v>
      </c>
      <c r="AU201" s="272" t="s">
        <v>212</v>
      </c>
      <c r="AV201" s="14" t="s">
        <v>83</v>
      </c>
      <c r="AW201" s="14" t="s">
        <v>30</v>
      </c>
      <c r="AX201" s="14" t="s">
        <v>73</v>
      </c>
      <c r="AY201" s="272" t="s">
        <v>191</v>
      </c>
    </row>
    <row r="202" s="15" customFormat="1">
      <c r="A202" s="15"/>
      <c r="B202" s="273"/>
      <c r="C202" s="274"/>
      <c r="D202" s="248" t="s">
        <v>201</v>
      </c>
      <c r="E202" s="275" t="s">
        <v>1</v>
      </c>
      <c r="F202" s="276" t="s">
        <v>205</v>
      </c>
      <c r="G202" s="274"/>
      <c r="H202" s="277">
        <v>3.6000000000000001</v>
      </c>
      <c r="I202" s="278"/>
      <c r="J202" s="274"/>
      <c r="K202" s="274"/>
      <c r="L202" s="279"/>
      <c r="M202" s="280"/>
      <c r="N202" s="281"/>
      <c r="O202" s="281"/>
      <c r="P202" s="281"/>
      <c r="Q202" s="281"/>
      <c r="R202" s="281"/>
      <c r="S202" s="281"/>
      <c r="T202" s="28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3" t="s">
        <v>201</v>
      </c>
      <c r="AU202" s="283" t="s">
        <v>212</v>
      </c>
      <c r="AV202" s="15" t="s">
        <v>198</v>
      </c>
      <c r="AW202" s="15" t="s">
        <v>30</v>
      </c>
      <c r="AX202" s="15" t="s">
        <v>81</v>
      </c>
      <c r="AY202" s="283" t="s">
        <v>191</v>
      </c>
    </row>
    <row r="203" s="2" customFormat="1" ht="21.75" customHeight="1">
      <c r="A203" s="39"/>
      <c r="B203" s="40"/>
      <c r="C203" s="236" t="s">
        <v>305</v>
      </c>
      <c r="D203" s="236" t="s">
        <v>194</v>
      </c>
      <c r="E203" s="237" t="s">
        <v>482</v>
      </c>
      <c r="F203" s="238" t="s">
        <v>483</v>
      </c>
      <c r="G203" s="239" t="s">
        <v>197</v>
      </c>
      <c r="H203" s="240">
        <v>16</v>
      </c>
      <c r="I203" s="241"/>
      <c r="J203" s="240">
        <f>ROUND(I203*H203,2)</f>
        <v>0</v>
      </c>
      <c r="K203" s="238" t="s">
        <v>275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198</v>
      </c>
      <c r="AT203" s="246" t="s">
        <v>194</v>
      </c>
      <c r="AU203" s="246" t="s">
        <v>212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198</v>
      </c>
      <c r="BM203" s="246" t="s">
        <v>3972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483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212</v>
      </c>
    </row>
    <row r="205" s="13" customFormat="1">
      <c r="A205" s="13"/>
      <c r="B205" s="252"/>
      <c r="C205" s="253"/>
      <c r="D205" s="248" t="s">
        <v>201</v>
      </c>
      <c r="E205" s="254" t="s">
        <v>1</v>
      </c>
      <c r="F205" s="255" t="s">
        <v>3973</v>
      </c>
      <c r="G205" s="253"/>
      <c r="H205" s="254" t="s">
        <v>1</v>
      </c>
      <c r="I205" s="256"/>
      <c r="J205" s="253"/>
      <c r="K205" s="253"/>
      <c r="L205" s="257"/>
      <c r="M205" s="258"/>
      <c r="N205" s="259"/>
      <c r="O205" s="259"/>
      <c r="P205" s="259"/>
      <c r="Q205" s="259"/>
      <c r="R205" s="259"/>
      <c r="S205" s="259"/>
      <c r="T205" s="26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1" t="s">
        <v>201</v>
      </c>
      <c r="AU205" s="261" t="s">
        <v>212</v>
      </c>
      <c r="AV205" s="13" t="s">
        <v>81</v>
      </c>
      <c r="AW205" s="13" t="s">
        <v>30</v>
      </c>
      <c r="AX205" s="13" t="s">
        <v>73</v>
      </c>
      <c r="AY205" s="261" t="s">
        <v>191</v>
      </c>
    </row>
    <row r="206" s="14" customFormat="1">
      <c r="A206" s="14"/>
      <c r="B206" s="262"/>
      <c r="C206" s="263"/>
      <c r="D206" s="248" t="s">
        <v>201</v>
      </c>
      <c r="E206" s="264" t="s">
        <v>1</v>
      </c>
      <c r="F206" s="265" t="s">
        <v>3974</v>
      </c>
      <c r="G206" s="263"/>
      <c r="H206" s="266">
        <v>8</v>
      </c>
      <c r="I206" s="267"/>
      <c r="J206" s="263"/>
      <c r="K206" s="263"/>
      <c r="L206" s="268"/>
      <c r="M206" s="269"/>
      <c r="N206" s="270"/>
      <c r="O206" s="270"/>
      <c r="P206" s="270"/>
      <c r="Q206" s="270"/>
      <c r="R206" s="270"/>
      <c r="S206" s="270"/>
      <c r="T206" s="27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2" t="s">
        <v>201</v>
      </c>
      <c r="AU206" s="272" t="s">
        <v>212</v>
      </c>
      <c r="AV206" s="14" t="s">
        <v>83</v>
      </c>
      <c r="AW206" s="14" t="s">
        <v>30</v>
      </c>
      <c r="AX206" s="14" t="s">
        <v>73</v>
      </c>
      <c r="AY206" s="272" t="s">
        <v>191</v>
      </c>
    </row>
    <row r="207" s="13" customFormat="1">
      <c r="A207" s="13"/>
      <c r="B207" s="252"/>
      <c r="C207" s="253"/>
      <c r="D207" s="248" t="s">
        <v>201</v>
      </c>
      <c r="E207" s="254" t="s">
        <v>1</v>
      </c>
      <c r="F207" s="255" t="s">
        <v>3975</v>
      </c>
      <c r="G207" s="253"/>
      <c r="H207" s="254" t="s">
        <v>1</v>
      </c>
      <c r="I207" s="256"/>
      <c r="J207" s="253"/>
      <c r="K207" s="253"/>
      <c r="L207" s="257"/>
      <c r="M207" s="258"/>
      <c r="N207" s="259"/>
      <c r="O207" s="259"/>
      <c r="P207" s="259"/>
      <c r="Q207" s="259"/>
      <c r="R207" s="259"/>
      <c r="S207" s="259"/>
      <c r="T207" s="26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1" t="s">
        <v>201</v>
      </c>
      <c r="AU207" s="261" t="s">
        <v>212</v>
      </c>
      <c r="AV207" s="13" t="s">
        <v>81</v>
      </c>
      <c r="AW207" s="13" t="s">
        <v>30</v>
      </c>
      <c r="AX207" s="13" t="s">
        <v>73</v>
      </c>
      <c r="AY207" s="261" t="s">
        <v>191</v>
      </c>
    </row>
    <row r="208" s="14" customFormat="1">
      <c r="A208" s="14"/>
      <c r="B208" s="262"/>
      <c r="C208" s="263"/>
      <c r="D208" s="248" t="s">
        <v>201</v>
      </c>
      <c r="E208" s="264" t="s">
        <v>1</v>
      </c>
      <c r="F208" s="265" t="s">
        <v>3974</v>
      </c>
      <c r="G208" s="263"/>
      <c r="H208" s="266">
        <v>8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2" t="s">
        <v>201</v>
      </c>
      <c r="AU208" s="272" t="s">
        <v>212</v>
      </c>
      <c r="AV208" s="14" t="s">
        <v>83</v>
      </c>
      <c r="AW208" s="14" t="s">
        <v>30</v>
      </c>
      <c r="AX208" s="14" t="s">
        <v>73</v>
      </c>
      <c r="AY208" s="272" t="s">
        <v>191</v>
      </c>
    </row>
    <row r="209" s="15" customFormat="1">
      <c r="A209" s="15"/>
      <c r="B209" s="273"/>
      <c r="C209" s="274"/>
      <c r="D209" s="248" t="s">
        <v>201</v>
      </c>
      <c r="E209" s="275" t="s">
        <v>1</v>
      </c>
      <c r="F209" s="276" t="s">
        <v>205</v>
      </c>
      <c r="G209" s="274"/>
      <c r="H209" s="277">
        <v>16</v>
      </c>
      <c r="I209" s="278"/>
      <c r="J209" s="274"/>
      <c r="K209" s="274"/>
      <c r="L209" s="279"/>
      <c r="M209" s="280"/>
      <c r="N209" s="281"/>
      <c r="O209" s="281"/>
      <c r="P209" s="281"/>
      <c r="Q209" s="281"/>
      <c r="R209" s="281"/>
      <c r="S209" s="281"/>
      <c r="T209" s="28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3" t="s">
        <v>201</v>
      </c>
      <c r="AU209" s="283" t="s">
        <v>212</v>
      </c>
      <c r="AV209" s="15" t="s">
        <v>198</v>
      </c>
      <c r="AW209" s="15" t="s">
        <v>30</v>
      </c>
      <c r="AX209" s="15" t="s">
        <v>81</v>
      </c>
      <c r="AY209" s="283" t="s">
        <v>191</v>
      </c>
    </row>
    <row r="210" s="2" customFormat="1" ht="21.75" customHeight="1">
      <c r="A210" s="39"/>
      <c r="B210" s="40"/>
      <c r="C210" s="236" t="s">
        <v>8</v>
      </c>
      <c r="D210" s="236" t="s">
        <v>194</v>
      </c>
      <c r="E210" s="237" t="s">
        <v>3878</v>
      </c>
      <c r="F210" s="238" t="s">
        <v>3879</v>
      </c>
      <c r="G210" s="239" t="s">
        <v>197</v>
      </c>
      <c r="H210" s="240">
        <v>8</v>
      </c>
      <c r="I210" s="241"/>
      <c r="J210" s="240">
        <f>ROUND(I210*H210,2)</f>
        <v>0</v>
      </c>
      <c r="K210" s="238" t="s">
        <v>275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198</v>
      </c>
      <c r="AT210" s="246" t="s">
        <v>194</v>
      </c>
      <c r="AU210" s="246" t="s">
        <v>212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198</v>
      </c>
      <c r="BM210" s="246" t="s">
        <v>3976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3879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212</v>
      </c>
    </row>
    <row r="212" s="13" customFormat="1">
      <c r="A212" s="13"/>
      <c r="B212" s="252"/>
      <c r="C212" s="253"/>
      <c r="D212" s="248" t="s">
        <v>201</v>
      </c>
      <c r="E212" s="254" t="s">
        <v>1</v>
      </c>
      <c r="F212" s="255" t="s">
        <v>3977</v>
      </c>
      <c r="G212" s="253"/>
      <c r="H212" s="254" t="s">
        <v>1</v>
      </c>
      <c r="I212" s="256"/>
      <c r="J212" s="253"/>
      <c r="K212" s="253"/>
      <c r="L212" s="257"/>
      <c r="M212" s="258"/>
      <c r="N212" s="259"/>
      <c r="O212" s="259"/>
      <c r="P212" s="259"/>
      <c r="Q212" s="259"/>
      <c r="R212" s="259"/>
      <c r="S212" s="259"/>
      <c r="T212" s="26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1" t="s">
        <v>201</v>
      </c>
      <c r="AU212" s="261" t="s">
        <v>212</v>
      </c>
      <c r="AV212" s="13" t="s">
        <v>81</v>
      </c>
      <c r="AW212" s="13" t="s">
        <v>30</v>
      </c>
      <c r="AX212" s="13" t="s">
        <v>73</v>
      </c>
      <c r="AY212" s="261" t="s">
        <v>191</v>
      </c>
    </row>
    <row r="213" s="14" customFormat="1">
      <c r="A213" s="14"/>
      <c r="B213" s="262"/>
      <c r="C213" s="263"/>
      <c r="D213" s="248" t="s">
        <v>201</v>
      </c>
      <c r="E213" s="264" t="s">
        <v>1</v>
      </c>
      <c r="F213" s="265" t="s">
        <v>3974</v>
      </c>
      <c r="G213" s="263"/>
      <c r="H213" s="266">
        <v>8</v>
      </c>
      <c r="I213" s="267"/>
      <c r="J213" s="263"/>
      <c r="K213" s="263"/>
      <c r="L213" s="268"/>
      <c r="M213" s="269"/>
      <c r="N213" s="270"/>
      <c r="O213" s="270"/>
      <c r="P213" s="270"/>
      <c r="Q213" s="270"/>
      <c r="R213" s="270"/>
      <c r="S213" s="270"/>
      <c r="T213" s="27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2" t="s">
        <v>201</v>
      </c>
      <c r="AU213" s="272" t="s">
        <v>212</v>
      </c>
      <c r="AV213" s="14" t="s">
        <v>83</v>
      </c>
      <c r="AW213" s="14" t="s">
        <v>30</v>
      </c>
      <c r="AX213" s="14" t="s">
        <v>73</v>
      </c>
      <c r="AY213" s="272" t="s">
        <v>191</v>
      </c>
    </row>
    <row r="214" s="15" customFormat="1">
      <c r="A214" s="15"/>
      <c r="B214" s="273"/>
      <c r="C214" s="274"/>
      <c r="D214" s="248" t="s">
        <v>201</v>
      </c>
      <c r="E214" s="275" t="s">
        <v>1</v>
      </c>
      <c r="F214" s="276" t="s">
        <v>205</v>
      </c>
      <c r="G214" s="274"/>
      <c r="H214" s="277">
        <v>8</v>
      </c>
      <c r="I214" s="278"/>
      <c r="J214" s="274"/>
      <c r="K214" s="274"/>
      <c r="L214" s="279"/>
      <c r="M214" s="280"/>
      <c r="N214" s="281"/>
      <c r="O214" s="281"/>
      <c r="P214" s="281"/>
      <c r="Q214" s="281"/>
      <c r="R214" s="281"/>
      <c r="S214" s="281"/>
      <c r="T214" s="282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3" t="s">
        <v>201</v>
      </c>
      <c r="AU214" s="283" t="s">
        <v>212</v>
      </c>
      <c r="AV214" s="15" t="s">
        <v>198</v>
      </c>
      <c r="AW214" s="15" t="s">
        <v>30</v>
      </c>
      <c r="AX214" s="15" t="s">
        <v>81</v>
      </c>
      <c r="AY214" s="283" t="s">
        <v>191</v>
      </c>
    </row>
    <row r="215" s="2" customFormat="1" ht="21.75" customHeight="1">
      <c r="A215" s="39"/>
      <c r="B215" s="40"/>
      <c r="C215" s="236" t="s">
        <v>320</v>
      </c>
      <c r="D215" s="236" t="s">
        <v>194</v>
      </c>
      <c r="E215" s="237" t="s">
        <v>3890</v>
      </c>
      <c r="F215" s="238" t="s">
        <v>3891</v>
      </c>
      <c r="G215" s="239" t="s">
        <v>197</v>
      </c>
      <c r="H215" s="240">
        <v>8</v>
      </c>
      <c r="I215" s="241"/>
      <c r="J215" s="240">
        <f>ROUND(I215*H215,2)</f>
        <v>0</v>
      </c>
      <c r="K215" s="238" t="s">
        <v>275</v>
      </c>
      <c r="L215" s="45"/>
      <c r="M215" s="242" t="s">
        <v>1</v>
      </c>
      <c r="N215" s="243" t="s">
        <v>38</v>
      </c>
      <c r="O215" s="92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6" t="s">
        <v>198</v>
      </c>
      <c r="AT215" s="246" t="s">
        <v>194</v>
      </c>
      <c r="AU215" s="246" t="s">
        <v>212</v>
      </c>
      <c r="AY215" s="18" t="s">
        <v>191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18" t="s">
        <v>81</v>
      </c>
      <c r="BK215" s="247">
        <f>ROUND(I215*H215,2)</f>
        <v>0</v>
      </c>
      <c r="BL215" s="18" t="s">
        <v>198</v>
      </c>
      <c r="BM215" s="246" t="s">
        <v>3978</v>
      </c>
    </row>
    <row r="216" s="2" customFormat="1">
      <c r="A216" s="39"/>
      <c r="B216" s="40"/>
      <c r="C216" s="41"/>
      <c r="D216" s="248" t="s">
        <v>200</v>
      </c>
      <c r="E216" s="41"/>
      <c r="F216" s="249" t="s">
        <v>3891</v>
      </c>
      <c r="G216" s="41"/>
      <c r="H216" s="41"/>
      <c r="I216" s="145"/>
      <c r="J216" s="41"/>
      <c r="K216" s="41"/>
      <c r="L216" s="45"/>
      <c r="M216" s="250"/>
      <c r="N216" s="251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200</v>
      </c>
      <c r="AU216" s="18" t="s">
        <v>212</v>
      </c>
    </row>
    <row r="217" s="13" customFormat="1">
      <c r="A217" s="13"/>
      <c r="B217" s="252"/>
      <c r="C217" s="253"/>
      <c r="D217" s="248" t="s">
        <v>201</v>
      </c>
      <c r="E217" s="254" t="s">
        <v>1</v>
      </c>
      <c r="F217" s="255" t="s">
        <v>3979</v>
      </c>
      <c r="G217" s="253"/>
      <c r="H217" s="254" t="s">
        <v>1</v>
      </c>
      <c r="I217" s="256"/>
      <c r="J217" s="253"/>
      <c r="K217" s="253"/>
      <c r="L217" s="257"/>
      <c r="M217" s="258"/>
      <c r="N217" s="259"/>
      <c r="O217" s="259"/>
      <c r="P217" s="259"/>
      <c r="Q217" s="259"/>
      <c r="R217" s="259"/>
      <c r="S217" s="259"/>
      <c r="T217" s="26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1" t="s">
        <v>201</v>
      </c>
      <c r="AU217" s="261" t="s">
        <v>212</v>
      </c>
      <c r="AV217" s="13" t="s">
        <v>81</v>
      </c>
      <c r="AW217" s="13" t="s">
        <v>30</v>
      </c>
      <c r="AX217" s="13" t="s">
        <v>73</v>
      </c>
      <c r="AY217" s="261" t="s">
        <v>191</v>
      </c>
    </row>
    <row r="218" s="14" customFormat="1">
      <c r="A218" s="14"/>
      <c r="B218" s="262"/>
      <c r="C218" s="263"/>
      <c r="D218" s="248" t="s">
        <v>201</v>
      </c>
      <c r="E218" s="264" t="s">
        <v>1</v>
      </c>
      <c r="F218" s="265" t="s">
        <v>3974</v>
      </c>
      <c r="G218" s="263"/>
      <c r="H218" s="266">
        <v>8</v>
      </c>
      <c r="I218" s="267"/>
      <c r="J218" s="263"/>
      <c r="K218" s="263"/>
      <c r="L218" s="268"/>
      <c r="M218" s="269"/>
      <c r="N218" s="270"/>
      <c r="O218" s="270"/>
      <c r="P218" s="270"/>
      <c r="Q218" s="270"/>
      <c r="R218" s="270"/>
      <c r="S218" s="270"/>
      <c r="T218" s="27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2" t="s">
        <v>201</v>
      </c>
      <c r="AU218" s="272" t="s">
        <v>212</v>
      </c>
      <c r="AV218" s="14" t="s">
        <v>83</v>
      </c>
      <c r="AW218" s="14" t="s">
        <v>30</v>
      </c>
      <c r="AX218" s="14" t="s">
        <v>73</v>
      </c>
      <c r="AY218" s="272" t="s">
        <v>191</v>
      </c>
    </row>
    <row r="219" s="15" customFormat="1">
      <c r="A219" s="15"/>
      <c r="B219" s="273"/>
      <c r="C219" s="274"/>
      <c r="D219" s="248" t="s">
        <v>201</v>
      </c>
      <c r="E219" s="275" t="s">
        <v>1</v>
      </c>
      <c r="F219" s="276" t="s">
        <v>205</v>
      </c>
      <c r="G219" s="274"/>
      <c r="H219" s="277">
        <v>8</v>
      </c>
      <c r="I219" s="278"/>
      <c r="J219" s="274"/>
      <c r="K219" s="274"/>
      <c r="L219" s="279"/>
      <c r="M219" s="280"/>
      <c r="N219" s="281"/>
      <c r="O219" s="281"/>
      <c r="P219" s="281"/>
      <c r="Q219" s="281"/>
      <c r="R219" s="281"/>
      <c r="S219" s="281"/>
      <c r="T219" s="282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83" t="s">
        <v>201</v>
      </c>
      <c r="AU219" s="283" t="s">
        <v>212</v>
      </c>
      <c r="AV219" s="15" t="s">
        <v>198</v>
      </c>
      <c r="AW219" s="15" t="s">
        <v>30</v>
      </c>
      <c r="AX219" s="15" t="s">
        <v>81</v>
      </c>
      <c r="AY219" s="283" t="s">
        <v>191</v>
      </c>
    </row>
    <row r="220" s="12" customFormat="1" ht="20.88" customHeight="1">
      <c r="A220" s="12"/>
      <c r="B220" s="220"/>
      <c r="C220" s="221"/>
      <c r="D220" s="222" t="s">
        <v>72</v>
      </c>
      <c r="E220" s="234" t="s">
        <v>511</v>
      </c>
      <c r="F220" s="234" t="s">
        <v>512</v>
      </c>
      <c r="G220" s="221"/>
      <c r="H220" s="221"/>
      <c r="I220" s="224"/>
      <c r="J220" s="235">
        <f>BK220</f>
        <v>0</v>
      </c>
      <c r="K220" s="221"/>
      <c r="L220" s="226"/>
      <c r="M220" s="227"/>
      <c r="N220" s="228"/>
      <c r="O220" s="228"/>
      <c r="P220" s="229">
        <f>SUM(P221:P232)</f>
        <v>0</v>
      </c>
      <c r="Q220" s="228"/>
      <c r="R220" s="229">
        <f>SUM(R221:R232)</f>
        <v>2.32518</v>
      </c>
      <c r="S220" s="228"/>
      <c r="T220" s="23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1" t="s">
        <v>81</v>
      </c>
      <c r="AT220" s="232" t="s">
        <v>72</v>
      </c>
      <c r="AU220" s="232" t="s">
        <v>83</v>
      </c>
      <c r="AY220" s="231" t="s">
        <v>191</v>
      </c>
      <c r="BK220" s="233">
        <f>SUM(BK221:BK232)</f>
        <v>0</v>
      </c>
    </row>
    <row r="221" s="2" customFormat="1" ht="21.75" customHeight="1">
      <c r="A221" s="39"/>
      <c r="B221" s="40"/>
      <c r="C221" s="236" t="s">
        <v>328</v>
      </c>
      <c r="D221" s="236" t="s">
        <v>194</v>
      </c>
      <c r="E221" s="237" t="s">
        <v>3912</v>
      </c>
      <c r="F221" s="238" t="s">
        <v>3913</v>
      </c>
      <c r="G221" s="239" t="s">
        <v>197</v>
      </c>
      <c r="H221" s="240">
        <v>3.6000000000000001</v>
      </c>
      <c r="I221" s="241"/>
      <c r="J221" s="240">
        <f>ROUND(I221*H221,2)</f>
        <v>0</v>
      </c>
      <c r="K221" s="238" t="s">
        <v>275</v>
      </c>
      <c r="L221" s="45"/>
      <c r="M221" s="242" t="s">
        <v>1</v>
      </c>
      <c r="N221" s="243" t="s">
        <v>38</v>
      </c>
      <c r="O221" s="92"/>
      <c r="P221" s="244">
        <f>O221*H221</f>
        <v>0</v>
      </c>
      <c r="Q221" s="244">
        <v>0.084250000000000005</v>
      </c>
      <c r="R221" s="244">
        <f>Q221*H221</f>
        <v>0.30330000000000001</v>
      </c>
      <c r="S221" s="244">
        <v>0</v>
      </c>
      <c r="T221" s="245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6" t="s">
        <v>198</v>
      </c>
      <c r="AT221" s="246" t="s">
        <v>194</v>
      </c>
      <c r="AU221" s="246" t="s">
        <v>212</v>
      </c>
      <c r="AY221" s="18" t="s">
        <v>191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18" t="s">
        <v>81</v>
      </c>
      <c r="BK221" s="247">
        <f>ROUND(I221*H221,2)</f>
        <v>0</v>
      </c>
      <c r="BL221" s="18" t="s">
        <v>198</v>
      </c>
      <c r="BM221" s="246" t="s">
        <v>3980</v>
      </c>
    </row>
    <row r="222" s="2" customFormat="1">
      <c r="A222" s="39"/>
      <c r="B222" s="40"/>
      <c r="C222" s="41"/>
      <c r="D222" s="248" t="s">
        <v>200</v>
      </c>
      <c r="E222" s="41"/>
      <c r="F222" s="249" t="s">
        <v>3913</v>
      </c>
      <c r="G222" s="41"/>
      <c r="H222" s="41"/>
      <c r="I222" s="145"/>
      <c r="J222" s="41"/>
      <c r="K222" s="41"/>
      <c r="L222" s="45"/>
      <c r="M222" s="250"/>
      <c r="N222" s="251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200</v>
      </c>
      <c r="AU222" s="18" t="s">
        <v>212</v>
      </c>
    </row>
    <row r="223" s="13" customFormat="1">
      <c r="A223" s="13"/>
      <c r="B223" s="252"/>
      <c r="C223" s="253"/>
      <c r="D223" s="248" t="s">
        <v>201</v>
      </c>
      <c r="E223" s="254" t="s">
        <v>1</v>
      </c>
      <c r="F223" s="255" t="s">
        <v>3981</v>
      </c>
      <c r="G223" s="253"/>
      <c r="H223" s="254" t="s">
        <v>1</v>
      </c>
      <c r="I223" s="256"/>
      <c r="J223" s="253"/>
      <c r="K223" s="253"/>
      <c r="L223" s="257"/>
      <c r="M223" s="258"/>
      <c r="N223" s="259"/>
      <c r="O223" s="259"/>
      <c r="P223" s="259"/>
      <c r="Q223" s="259"/>
      <c r="R223" s="259"/>
      <c r="S223" s="259"/>
      <c r="T223" s="26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1" t="s">
        <v>201</v>
      </c>
      <c r="AU223" s="261" t="s">
        <v>212</v>
      </c>
      <c r="AV223" s="13" t="s">
        <v>81</v>
      </c>
      <c r="AW223" s="13" t="s">
        <v>30</v>
      </c>
      <c r="AX223" s="13" t="s">
        <v>73</v>
      </c>
      <c r="AY223" s="261" t="s">
        <v>191</v>
      </c>
    </row>
    <row r="224" s="13" customFormat="1">
      <c r="A224" s="13"/>
      <c r="B224" s="252"/>
      <c r="C224" s="253"/>
      <c r="D224" s="248" t="s">
        <v>201</v>
      </c>
      <c r="E224" s="254" t="s">
        <v>1</v>
      </c>
      <c r="F224" s="255" t="s">
        <v>3982</v>
      </c>
      <c r="G224" s="253"/>
      <c r="H224" s="254" t="s">
        <v>1</v>
      </c>
      <c r="I224" s="256"/>
      <c r="J224" s="253"/>
      <c r="K224" s="253"/>
      <c r="L224" s="257"/>
      <c r="M224" s="258"/>
      <c r="N224" s="259"/>
      <c r="O224" s="259"/>
      <c r="P224" s="259"/>
      <c r="Q224" s="259"/>
      <c r="R224" s="259"/>
      <c r="S224" s="259"/>
      <c r="T224" s="26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1" t="s">
        <v>201</v>
      </c>
      <c r="AU224" s="261" t="s">
        <v>212</v>
      </c>
      <c r="AV224" s="13" t="s">
        <v>81</v>
      </c>
      <c r="AW224" s="13" t="s">
        <v>30</v>
      </c>
      <c r="AX224" s="13" t="s">
        <v>73</v>
      </c>
      <c r="AY224" s="261" t="s">
        <v>191</v>
      </c>
    </row>
    <row r="225" s="14" customFormat="1">
      <c r="A225" s="14"/>
      <c r="B225" s="262"/>
      <c r="C225" s="263"/>
      <c r="D225" s="248" t="s">
        <v>201</v>
      </c>
      <c r="E225" s="264" t="s">
        <v>1</v>
      </c>
      <c r="F225" s="265" t="s">
        <v>3757</v>
      </c>
      <c r="G225" s="263"/>
      <c r="H225" s="266">
        <v>3.6000000000000001</v>
      </c>
      <c r="I225" s="267"/>
      <c r="J225" s="263"/>
      <c r="K225" s="263"/>
      <c r="L225" s="268"/>
      <c r="M225" s="269"/>
      <c r="N225" s="270"/>
      <c r="O225" s="270"/>
      <c r="P225" s="270"/>
      <c r="Q225" s="270"/>
      <c r="R225" s="270"/>
      <c r="S225" s="270"/>
      <c r="T225" s="27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2" t="s">
        <v>201</v>
      </c>
      <c r="AU225" s="272" t="s">
        <v>212</v>
      </c>
      <c r="AV225" s="14" t="s">
        <v>83</v>
      </c>
      <c r="AW225" s="14" t="s">
        <v>30</v>
      </c>
      <c r="AX225" s="14" t="s">
        <v>73</v>
      </c>
      <c r="AY225" s="272" t="s">
        <v>191</v>
      </c>
    </row>
    <row r="226" s="15" customFormat="1">
      <c r="A226" s="15"/>
      <c r="B226" s="273"/>
      <c r="C226" s="274"/>
      <c r="D226" s="248" t="s">
        <v>201</v>
      </c>
      <c r="E226" s="275" t="s">
        <v>1</v>
      </c>
      <c r="F226" s="276" t="s">
        <v>205</v>
      </c>
      <c r="G226" s="274"/>
      <c r="H226" s="277">
        <v>3.6000000000000001</v>
      </c>
      <c r="I226" s="278"/>
      <c r="J226" s="274"/>
      <c r="K226" s="274"/>
      <c r="L226" s="279"/>
      <c r="M226" s="280"/>
      <c r="N226" s="281"/>
      <c r="O226" s="281"/>
      <c r="P226" s="281"/>
      <c r="Q226" s="281"/>
      <c r="R226" s="281"/>
      <c r="S226" s="281"/>
      <c r="T226" s="28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83" t="s">
        <v>201</v>
      </c>
      <c r="AU226" s="283" t="s">
        <v>212</v>
      </c>
      <c r="AV226" s="15" t="s">
        <v>198</v>
      </c>
      <c r="AW226" s="15" t="s">
        <v>30</v>
      </c>
      <c r="AX226" s="15" t="s">
        <v>81</v>
      </c>
      <c r="AY226" s="283" t="s">
        <v>191</v>
      </c>
    </row>
    <row r="227" s="2" customFormat="1" ht="21.75" customHeight="1">
      <c r="A227" s="39"/>
      <c r="B227" s="40"/>
      <c r="C227" s="236" t="s">
        <v>334</v>
      </c>
      <c r="D227" s="236" t="s">
        <v>194</v>
      </c>
      <c r="E227" s="237" t="s">
        <v>999</v>
      </c>
      <c r="F227" s="238" t="s">
        <v>1000</v>
      </c>
      <c r="G227" s="239" t="s">
        <v>314</v>
      </c>
      <c r="H227" s="240">
        <v>12</v>
      </c>
      <c r="I227" s="241"/>
      <c r="J227" s="240">
        <f>ROUND(I227*H227,2)</f>
        <v>0</v>
      </c>
      <c r="K227" s="238" t="s">
        <v>275</v>
      </c>
      <c r="L227" s="45"/>
      <c r="M227" s="242" t="s">
        <v>1</v>
      </c>
      <c r="N227" s="243" t="s">
        <v>38</v>
      </c>
      <c r="O227" s="92"/>
      <c r="P227" s="244">
        <f>O227*H227</f>
        <v>0</v>
      </c>
      <c r="Q227" s="244">
        <v>0.16849</v>
      </c>
      <c r="R227" s="244">
        <f>Q227*H227</f>
        <v>2.0218799999999999</v>
      </c>
      <c r="S227" s="244">
        <v>0</v>
      </c>
      <c r="T227" s="24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6" t="s">
        <v>198</v>
      </c>
      <c r="AT227" s="246" t="s">
        <v>194</v>
      </c>
      <c r="AU227" s="246" t="s">
        <v>212</v>
      </c>
      <c r="AY227" s="18" t="s">
        <v>191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18" t="s">
        <v>81</v>
      </c>
      <c r="BK227" s="247">
        <f>ROUND(I227*H227,2)</f>
        <v>0</v>
      </c>
      <c r="BL227" s="18" t="s">
        <v>198</v>
      </c>
      <c r="BM227" s="246" t="s">
        <v>3983</v>
      </c>
    </row>
    <row r="228" s="2" customFormat="1">
      <c r="A228" s="39"/>
      <c r="B228" s="40"/>
      <c r="C228" s="41"/>
      <c r="D228" s="248" t="s">
        <v>200</v>
      </c>
      <c r="E228" s="41"/>
      <c r="F228" s="249" t="s">
        <v>1000</v>
      </c>
      <c r="G228" s="41"/>
      <c r="H228" s="41"/>
      <c r="I228" s="145"/>
      <c r="J228" s="41"/>
      <c r="K228" s="41"/>
      <c r="L228" s="45"/>
      <c r="M228" s="250"/>
      <c r="N228" s="251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200</v>
      </c>
      <c r="AU228" s="18" t="s">
        <v>212</v>
      </c>
    </row>
    <row r="229" s="13" customFormat="1">
      <c r="A229" s="13"/>
      <c r="B229" s="252"/>
      <c r="C229" s="253"/>
      <c r="D229" s="248" t="s">
        <v>201</v>
      </c>
      <c r="E229" s="254" t="s">
        <v>1</v>
      </c>
      <c r="F229" s="255" t="s">
        <v>3984</v>
      </c>
      <c r="G229" s="253"/>
      <c r="H229" s="254" t="s">
        <v>1</v>
      </c>
      <c r="I229" s="256"/>
      <c r="J229" s="253"/>
      <c r="K229" s="253"/>
      <c r="L229" s="257"/>
      <c r="M229" s="258"/>
      <c r="N229" s="259"/>
      <c r="O229" s="259"/>
      <c r="P229" s="259"/>
      <c r="Q229" s="259"/>
      <c r="R229" s="259"/>
      <c r="S229" s="259"/>
      <c r="T229" s="26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1" t="s">
        <v>201</v>
      </c>
      <c r="AU229" s="261" t="s">
        <v>212</v>
      </c>
      <c r="AV229" s="13" t="s">
        <v>81</v>
      </c>
      <c r="AW229" s="13" t="s">
        <v>30</v>
      </c>
      <c r="AX229" s="13" t="s">
        <v>73</v>
      </c>
      <c r="AY229" s="261" t="s">
        <v>191</v>
      </c>
    </row>
    <row r="230" s="13" customFormat="1">
      <c r="A230" s="13"/>
      <c r="B230" s="252"/>
      <c r="C230" s="253"/>
      <c r="D230" s="248" t="s">
        <v>201</v>
      </c>
      <c r="E230" s="254" t="s">
        <v>1</v>
      </c>
      <c r="F230" s="255" t="s">
        <v>3985</v>
      </c>
      <c r="G230" s="253"/>
      <c r="H230" s="254" t="s">
        <v>1</v>
      </c>
      <c r="I230" s="256"/>
      <c r="J230" s="253"/>
      <c r="K230" s="253"/>
      <c r="L230" s="257"/>
      <c r="M230" s="258"/>
      <c r="N230" s="259"/>
      <c r="O230" s="259"/>
      <c r="P230" s="259"/>
      <c r="Q230" s="259"/>
      <c r="R230" s="259"/>
      <c r="S230" s="259"/>
      <c r="T230" s="26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1" t="s">
        <v>201</v>
      </c>
      <c r="AU230" s="261" t="s">
        <v>212</v>
      </c>
      <c r="AV230" s="13" t="s">
        <v>81</v>
      </c>
      <c r="AW230" s="13" t="s">
        <v>30</v>
      </c>
      <c r="AX230" s="13" t="s">
        <v>73</v>
      </c>
      <c r="AY230" s="261" t="s">
        <v>191</v>
      </c>
    </row>
    <row r="231" s="14" customFormat="1">
      <c r="A231" s="14"/>
      <c r="B231" s="262"/>
      <c r="C231" s="263"/>
      <c r="D231" s="248" t="s">
        <v>201</v>
      </c>
      <c r="E231" s="264" t="s">
        <v>1</v>
      </c>
      <c r="F231" s="265" t="s">
        <v>291</v>
      </c>
      <c r="G231" s="263"/>
      <c r="H231" s="266">
        <v>12</v>
      </c>
      <c r="I231" s="267"/>
      <c r="J231" s="263"/>
      <c r="K231" s="263"/>
      <c r="L231" s="268"/>
      <c r="M231" s="269"/>
      <c r="N231" s="270"/>
      <c r="O231" s="270"/>
      <c r="P231" s="270"/>
      <c r="Q231" s="270"/>
      <c r="R231" s="270"/>
      <c r="S231" s="270"/>
      <c r="T231" s="27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2" t="s">
        <v>201</v>
      </c>
      <c r="AU231" s="272" t="s">
        <v>212</v>
      </c>
      <c r="AV231" s="14" t="s">
        <v>83</v>
      </c>
      <c r="AW231" s="14" t="s">
        <v>30</v>
      </c>
      <c r="AX231" s="14" t="s">
        <v>73</v>
      </c>
      <c r="AY231" s="272" t="s">
        <v>191</v>
      </c>
    </row>
    <row r="232" s="15" customFormat="1">
      <c r="A232" s="15"/>
      <c r="B232" s="273"/>
      <c r="C232" s="274"/>
      <c r="D232" s="248" t="s">
        <v>201</v>
      </c>
      <c r="E232" s="275" t="s">
        <v>1</v>
      </c>
      <c r="F232" s="276" t="s">
        <v>205</v>
      </c>
      <c r="G232" s="274"/>
      <c r="H232" s="277">
        <v>12</v>
      </c>
      <c r="I232" s="278"/>
      <c r="J232" s="274"/>
      <c r="K232" s="274"/>
      <c r="L232" s="279"/>
      <c r="M232" s="294"/>
      <c r="N232" s="295"/>
      <c r="O232" s="295"/>
      <c r="P232" s="295"/>
      <c r="Q232" s="295"/>
      <c r="R232" s="295"/>
      <c r="S232" s="295"/>
      <c r="T232" s="29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83" t="s">
        <v>201</v>
      </c>
      <c r="AU232" s="283" t="s">
        <v>212</v>
      </c>
      <c r="AV232" s="15" t="s">
        <v>198</v>
      </c>
      <c r="AW232" s="15" t="s">
        <v>30</v>
      </c>
      <c r="AX232" s="15" t="s">
        <v>81</v>
      </c>
      <c r="AY232" s="283" t="s">
        <v>191</v>
      </c>
    </row>
    <row r="233" s="2" customFormat="1" ht="6.96" customHeight="1">
      <c r="A233" s="39"/>
      <c r="B233" s="67"/>
      <c r="C233" s="68"/>
      <c r="D233" s="68"/>
      <c r="E233" s="68"/>
      <c r="F233" s="68"/>
      <c r="G233" s="68"/>
      <c r="H233" s="68"/>
      <c r="I233" s="184"/>
      <c r="J233" s="68"/>
      <c r="K233" s="68"/>
      <c r="L233" s="45"/>
      <c r="M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</row>
  </sheetData>
  <sheetProtection sheet="1" autoFilter="0" formatColumns="0" formatRows="0" objects="1" scenarios="1" spinCount="100000" saltValue="yCcQv97CY+MvskyZM+2q1A2ebk2Tnomay7Ev5J0cAXwpB4u8KSclbTqM5uq4zhGBl1L80KevxC0OiGHjhiAJBg==" hashValue="qQ1Oy62Z6n2I1uzPpxmtrB2dO7MVTiacttnZeNRacdvffYvzLg1rNlUf2yoBAK1Nrm3KUkL0mLZlavZadzRkhA==" algorithmName="SHA-512" password="CC35"/>
  <autoFilter ref="C120:K232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3986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ROUND((SUM(BE120:BE216)),  2)</f>
        <v>0</v>
      </c>
      <c r="G33" s="39"/>
      <c r="H33" s="39"/>
      <c r="I33" s="163">
        <v>0.20999999999999999</v>
      </c>
      <c r="J33" s="162">
        <f>ROUND(((SUM(BE120:BE216))*I33),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ROUND((SUM(BF120:BF216)),  2)</f>
        <v>0</v>
      </c>
      <c r="G34" s="39"/>
      <c r="H34" s="39"/>
      <c r="I34" s="163">
        <v>0.14999999999999999</v>
      </c>
      <c r="J34" s="162">
        <f>ROUND(((SUM(BF120:BF216))*I34),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ROUND((SUM(BG120:BG216)),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ROUND((SUM(BH120:BH216)),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ROUND((SUM(BI120:BI216)),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18-91.3 - PROVIZORNÍ KOM. GONČAROVOVA/POVLOVOVA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J192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J193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>SO 18-91.3 - PROVIZORNÍ KOM. GONČAROVOVA/POVLOVOVA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</f>
        <v>0</v>
      </c>
      <c r="Q120" s="105"/>
      <c r="R120" s="217">
        <f>R121</f>
        <v>34.002549999999999</v>
      </c>
      <c r="S120" s="105"/>
      <c r="T120" s="218">
        <f>T121</f>
        <v>14.620000000000001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P122+P192</f>
        <v>0</v>
      </c>
      <c r="Q121" s="228"/>
      <c r="R121" s="229">
        <f>R122+R192</f>
        <v>34.002549999999999</v>
      </c>
      <c r="S121" s="228"/>
      <c r="T121" s="230">
        <f>T122+T192</f>
        <v>14.620000000000001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BK122+BK192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192</v>
      </c>
      <c r="F122" s="234" t="s">
        <v>193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SUM(P123:P191)</f>
        <v>0</v>
      </c>
      <c r="Q122" s="228"/>
      <c r="R122" s="229">
        <f>SUM(R123:R191)</f>
        <v>34.002549999999999</v>
      </c>
      <c r="S122" s="228"/>
      <c r="T122" s="230">
        <f>SUM(T123:T191)</f>
        <v>14.620000000000001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SUM(BK123:BK191)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213</v>
      </c>
      <c r="F123" s="238" t="s">
        <v>214</v>
      </c>
      <c r="G123" s="239" t="s">
        <v>215</v>
      </c>
      <c r="H123" s="240">
        <v>8.5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0.22</v>
      </c>
      <c r="T123" s="245">
        <f>S123*H123</f>
        <v>1.8700000000000001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3987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214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13" customFormat="1">
      <c r="A125" s="13"/>
      <c r="B125" s="252"/>
      <c r="C125" s="253"/>
      <c r="D125" s="248" t="s">
        <v>201</v>
      </c>
      <c r="E125" s="254" t="s">
        <v>1</v>
      </c>
      <c r="F125" s="255" t="s">
        <v>3988</v>
      </c>
      <c r="G125" s="253"/>
      <c r="H125" s="254" t="s">
        <v>1</v>
      </c>
      <c r="I125" s="256"/>
      <c r="J125" s="253"/>
      <c r="K125" s="253"/>
      <c r="L125" s="257"/>
      <c r="M125" s="258"/>
      <c r="N125" s="259"/>
      <c r="O125" s="259"/>
      <c r="P125" s="259"/>
      <c r="Q125" s="259"/>
      <c r="R125" s="259"/>
      <c r="S125" s="259"/>
      <c r="T125" s="26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61" t="s">
        <v>201</v>
      </c>
      <c r="AU125" s="261" t="s">
        <v>83</v>
      </c>
      <c r="AV125" s="13" t="s">
        <v>81</v>
      </c>
      <c r="AW125" s="13" t="s">
        <v>30</v>
      </c>
      <c r="AX125" s="13" t="s">
        <v>73</v>
      </c>
      <c r="AY125" s="261" t="s">
        <v>191</v>
      </c>
    </row>
    <row r="126" s="14" customFormat="1">
      <c r="A126" s="14"/>
      <c r="B126" s="262"/>
      <c r="C126" s="263"/>
      <c r="D126" s="248" t="s">
        <v>201</v>
      </c>
      <c r="E126" s="264" t="s">
        <v>1</v>
      </c>
      <c r="F126" s="265" t="s">
        <v>3989</v>
      </c>
      <c r="G126" s="263"/>
      <c r="H126" s="266">
        <v>8.5</v>
      </c>
      <c r="I126" s="267"/>
      <c r="J126" s="263"/>
      <c r="K126" s="263"/>
      <c r="L126" s="268"/>
      <c r="M126" s="269"/>
      <c r="N126" s="270"/>
      <c r="O126" s="270"/>
      <c r="P126" s="270"/>
      <c r="Q126" s="270"/>
      <c r="R126" s="270"/>
      <c r="S126" s="270"/>
      <c r="T126" s="27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72" t="s">
        <v>201</v>
      </c>
      <c r="AU126" s="272" t="s">
        <v>83</v>
      </c>
      <c r="AV126" s="14" t="s">
        <v>83</v>
      </c>
      <c r="AW126" s="14" t="s">
        <v>30</v>
      </c>
      <c r="AX126" s="14" t="s">
        <v>73</v>
      </c>
      <c r="AY126" s="272" t="s">
        <v>191</v>
      </c>
    </row>
    <row r="127" s="15" customFormat="1">
      <c r="A127" s="15"/>
      <c r="B127" s="273"/>
      <c r="C127" s="274"/>
      <c r="D127" s="248" t="s">
        <v>201</v>
      </c>
      <c r="E127" s="275" t="s">
        <v>1</v>
      </c>
      <c r="F127" s="276" t="s">
        <v>205</v>
      </c>
      <c r="G127" s="274"/>
      <c r="H127" s="277">
        <v>8.5</v>
      </c>
      <c r="I127" s="278"/>
      <c r="J127" s="274"/>
      <c r="K127" s="274"/>
      <c r="L127" s="279"/>
      <c r="M127" s="280"/>
      <c r="N127" s="281"/>
      <c r="O127" s="281"/>
      <c r="P127" s="281"/>
      <c r="Q127" s="281"/>
      <c r="R127" s="281"/>
      <c r="S127" s="281"/>
      <c r="T127" s="282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83" t="s">
        <v>201</v>
      </c>
      <c r="AU127" s="283" t="s">
        <v>83</v>
      </c>
      <c r="AV127" s="15" t="s">
        <v>198</v>
      </c>
      <c r="AW127" s="15" t="s">
        <v>30</v>
      </c>
      <c r="AX127" s="15" t="s">
        <v>81</v>
      </c>
      <c r="AY127" s="283" t="s">
        <v>191</v>
      </c>
    </row>
    <row r="128" s="2" customFormat="1" ht="16.5" customHeight="1">
      <c r="A128" s="39"/>
      <c r="B128" s="40"/>
      <c r="C128" s="236" t="s">
        <v>83</v>
      </c>
      <c r="D128" s="236" t="s">
        <v>194</v>
      </c>
      <c r="E128" s="237" t="s">
        <v>890</v>
      </c>
      <c r="F128" s="238" t="s">
        <v>220</v>
      </c>
      <c r="G128" s="239" t="s">
        <v>215</v>
      </c>
      <c r="H128" s="240">
        <v>25.5</v>
      </c>
      <c r="I128" s="241"/>
      <c r="J128" s="240">
        <f>ROUND(I128*H128,2)</f>
        <v>0</v>
      </c>
      <c r="K128" s="238" t="s">
        <v>1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0.5</v>
      </c>
      <c r="T128" s="245">
        <f>S128*H128</f>
        <v>12.75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83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3990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220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83</v>
      </c>
    </row>
    <row r="130" s="13" customFormat="1">
      <c r="A130" s="13"/>
      <c r="B130" s="252"/>
      <c r="C130" s="253"/>
      <c r="D130" s="248" t="s">
        <v>201</v>
      </c>
      <c r="E130" s="254" t="s">
        <v>1</v>
      </c>
      <c r="F130" s="255" t="s">
        <v>3991</v>
      </c>
      <c r="G130" s="253"/>
      <c r="H130" s="254" t="s">
        <v>1</v>
      </c>
      <c r="I130" s="256"/>
      <c r="J130" s="253"/>
      <c r="K130" s="253"/>
      <c r="L130" s="257"/>
      <c r="M130" s="258"/>
      <c r="N130" s="259"/>
      <c r="O130" s="259"/>
      <c r="P130" s="259"/>
      <c r="Q130" s="259"/>
      <c r="R130" s="259"/>
      <c r="S130" s="259"/>
      <c r="T130" s="26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1" t="s">
        <v>201</v>
      </c>
      <c r="AU130" s="261" t="s">
        <v>83</v>
      </c>
      <c r="AV130" s="13" t="s">
        <v>81</v>
      </c>
      <c r="AW130" s="13" t="s">
        <v>30</v>
      </c>
      <c r="AX130" s="13" t="s">
        <v>73</v>
      </c>
      <c r="AY130" s="261" t="s">
        <v>191</v>
      </c>
    </row>
    <row r="131" s="14" customFormat="1">
      <c r="A131" s="14"/>
      <c r="B131" s="262"/>
      <c r="C131" s="263"/>
      <c r="D131" s="248" t="s">
        <v>201</v>
      </c>
      <c r="E131" s="264" t="s">
        <v>1</v>
      </c>
      <c r="F131" s="265" t="s">
        <v>3992</v>
      </c>
      <c r="G131" s="263"/>
      <c r="H131" s="266">
        <v>25.5</v>
      </c>
      <c r="I131" s="267"/>
      <c r="J131" s="263"/>
      <c r="K131" s="263"/>
      <c r="L131" s="268"/>
      <c r="M131" s="269"/>
      <c r="N131" s="270"/>
      <c r="O131" s="270"/>
      <c r="P131" s="270"/>
      <c r="Q131" s="270"/>
      <c r="R131" s="270"/>
      <c r="S131" s="270"/>
      <c r="T131" s="27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72" t="s">
        <v>201</v>
      </c>
      <c r="AU131" s="272" t="s">
        <v>83</v>
      </c>
      <c r="AV131" s="14" t="s">
        <v>83</v>
      </c>
      <c r="AW131" s="14" t="s">
        <v>30</v>
      </c>
      <c r="AX131" s="14" t="s">
        <v>73</v>
      </c>
      <c r="AY131" s="272" t="s">
        <v>191</v>
      </c>
    </row>
    <row r="132" s="15" customFormat="1">
      <c r="A132" s="15"/>
      <c r="B132" s="273"/>
      <c r="C132" s="274"/>
      <c r="D132" s="248" t="s">
        <v>201</v>
      </c>
      <c r="E132" s="275" t="s">
        <v>1</v>
      </c>
      <c r="F132" s="276" t="s">
        <v>205</v>
      </c>
      <c r="G132" s="274"/>
      <c r="H132" s="277">
        <v>25.5</v>
      </c>
      <c r="I132" s="278"/>
      <c r="J132" s="274"/>
      <c r="K132" s="274"/>
      <c r="L132" s="279"/>
      <c r="M132" s="280"/>
      <c r="N132" s="281"/>
      <c r="O132" s="281"/>
      <c r="P132" s="281"/>
      <c r="Q132" s="281"/>
      <c r="R132" s="281"/>
      <c r="S132" s="281"/>
      <c r="T132" s="282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3" t="s">
        <v>201</v>
      </c>
      <c r="AU132" s="283" t="s">
        <v>83</v>
      </c>
      <c r="AV132" s="15" t="s">
        <v>198</v>
      </c>
      <c r="AW132" s="15" t="s">
        <v>30</v>
      </c>
      <c r="AX132" s="15" t="s">
        <v>81</v>
      </c>
      <c r="AY132" s="283" t="s">
        <v>191</v>
      </c>
    </row>
    <row r="133" s="2" customFormat="1" ht="16.5" customHeight="1">
      <c r="A133" s="39"/>
      <c r="B133" s="40"/>
      <c r="C133" s="236" t="s">
        <v>212</v>
      </c>
      <c r="D133" s="236" t="s">
        <v>194</v>
      </c>
      <c r="E133" s="237" t="s">
        <v>3306</v>
      </c>
      <c r="F133" s="238" t="s">
        <v>3307</v>
      </c>
      <c r="G133" s="239" t="s">
        <v>215</v>
      </c>
      <c r="H133" s="240">
        <v>8.5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3993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3307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13" customFormat="1">
      <c r="A135" s="13"/>
      <c r="B135" s="252"/>
      <c r="C135" s="253"/>
      <c r="D135" s="248" t="s">
        <v>201</v>
      </c>
      <c r="E135" s="254" t="s">
        <v>1</v>
      </c>
      <c r="F135" s="255" t="s">
        <v>3994</v>
      </c>
      <c r="G135" s="253"/>
      <c r="H135" s="254" t="s">
        <v>1</v>
      </c>
      <c r="I135" s="256"/>
      <c r="J135" s="253"/>
      <c r="K135" s="253"/>
      <c r="L135" s="257"/>
      <c r="M135" s="258"/>
      <c r="N135" s="259"/>
      <c r="O135" s="259"/>
      <c r="P135" s="259"/>
      <c r="Q135" s="259"/>
      <c r="R135" s="259"/>
      <c r="S135" s="259"/>
      <c r="T135" s="26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1" t="s">
        <v>201</v>
      </c>
      <c r="AU135" s="261" t="s">
        <v>83</v>
      </c>
      <c r="AV135" s="13" t="s">
        <v>81</v>
      </c>
      <c r="AW135" s="13" t="s">
        <v>30</v>
      </c>
      <c r="AX135" s="13" t="s">
        <v>73</v>
      </c>
      <c r="AY135" s="261" t="s">
        <v>191</v>
      </c>
    </row>
    <row r="136" s="13" customFormat="1">
      <c r="A136" s="13"/>
      <c r="B136" s="252"/>
      <c r="C136" s="253"/>
      <c r="D136" s="248" t="s">
        <v>201</v>
      </c>
      <c r="E136" s="254" t="s">
        <v>1</v>
      </c>
      <c r="F136" s="255" t="s">
        <v>3995</v>
      </c>
      <c r="G136" s="253"/>
      <c r="H136" s="254" t="s">
        <v>1</v>
      </c>
      <c r="I136" s="256"/>
      <c r="J136" s="253"/>
      <c r="K136" s="253"/>
      <c r="L136" s="257"/>
      <c r="M136" s="258"/>
      <c r="N136" s="259"/>
      <c r="O136" s="259"/>
      <c r="P136" s="259"/>
      <c r="Q136" s="259"/>
      <c r="R136" s="259"/>
      <c r="S136" s="259"/>
      <c r="T136" s="26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1" t="s">
        <v>201</v>
      </c>
      <c r="AU136" s="261" t="s">
        <v>83</v>
      </c>
      <c r="AV136" s="13" t="s">
        <v>81</v>
      </c>
      <c r="AW136" s="13" t="s">
        <v>30</v>
      </c>
      <c r="AX136" s="13" t="s">
        <v>73</v>
      </c>
      <c r="AY136" s="261" t="s">
        <v>191</v>
      </c>
    </row>
    <row r="137" s="14" customFormat="1">
      <c r="A137" s="14"/>
      <c r="B137" s="262"/>
      <c r="C137" s="263"/>
      <c r="D137" s="248" t="s">
        <v>201</v>
      </c>
      <c r="E137" s="264" t="s">
        <v>1</v>
      </c>
      <c r="F137" s="265" t="s">
        <v>3989</v>
      </c>
      <c r="G137" s="263"/>
      <c r="H137" s="266">
        <v>8.5</v>
      </c>
      <c r="I137" s="267"/>
      <c r="J137" s="263"/>
      <c r="K137" s="263"/>
      <c r="L137" s="268"/>
      <c r="M137" s="269"/>
      <c r="N137" s="270"/>
      <c r="O137" s="270"/>
      <c r="P137" s="270"/>
      <c r="Q137" s="270"/>
      <c r="R137" s="270"/>
      <c r="S137" s="270"/>
      <c r="T137" s="27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2" t="s">
        <v>201</v>
      </c>
      <c r="AU137" s="272" t="s">
        <v>83</v>
      </c>
      <c r="AV137" s="14" t="s">
        <v>83</v>
      </c>
      <c r="AW137" s="14" t="s">
        <v>30</v>
      </c>
      <c r="AX137" s="14" t="s">
        <v>73</v>
      </c>
      <c r="AY137" s="272" t="s">
        <v>191</v>
      </c>
    </row>
    <row r="138" s="15" customFormat="1">
      <c r="A138" s="15"/>
      <c r="B138" s="273"/>
      <c r="C138" s="274"/>
      <c r="D138" s="248" t="s">
        <v>201</v>
      </c>
      <c r="E138" s="275" t="s">
        <v>1</v>
      </c>
      <c r="F138" s="276" t="s">
        <v>205</v>
      </c>
      <c r="G138" s="274"/>
      <c r="H138" s="277">
        <v>8.5</v>
      </c>
      <c r="I138" s="278"/>
      <c r="J138" s="274"/>
      <c r="K138" s="274"/>
      <c r="L138" s="279"/>
      <c r="M138" s="280"/>
      <c r="N138" s="281"/>
      <c r="O138" s="281"/>
      <c r="P138" s="281"/>
      <c r="Q138" s="281"/>
      <c r="R138" s="281"/>
      <c r="S138" s="281"/>
      <c r="T138" s="282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83" t="s">
        <v>201</v>
      </c>
      <c r="AU138" s="283" t="s">
        <v>83</v>
      </c>
      <c r="AV138" s="15" t="s">
        <v>198</v>
      </c>
      <c r="AW138" s="15" t="s">
        <v>30</v>
      </c>
      <c r="AX138" s="15" t="s">
        <v>81</v>
      </c>
      <c r="AY138" s="283" t="s">
        <v>191</v>
      </c>
    </row>
    <row r="139" s="2" customFormat="1" ht="21.75" customHeight="1">
      <c r="A139" s="39"/>
      <c r="B139" s="40"/>
      <c r="C139" s="236" t="s">
        <v>198</v>
      </c>
      <c r="D139" s="236" t="s">
        <v>194</v>
      </c>
      <c r="E139" s="237" t="s">
        <v>3311</v>
      </c>
      <c r="F139" s="238" t="s">
        <v>895</v>
      </c>
      <c r="G139" s="239" t="s">
        <v>215</v>
      </c>
      <c r="H139" s="240">
        <v>34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3996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895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13" customFormat="1">
      <c r="A141" s="13"/>
      <c r="B141" s="252"/>
      <c r="C141" s="253"/>
      <c r="D141" s="248" t="s">
        <v>201</v>
      </c>
      <c r="E141" s="254" t="s">
        <v>1</v>
      </c>
      <c r="F141" s="255" t="s">
        <v>3997</v>
      </c>
      <c r="G141" s="253"/>
      <c r="H141" s="254" t="s">
        <v>1</v>
      </c>
      <c r="I141" s="256"/>
      <c r="J141" s="253"/>
      <c r="K141" s="253"/>
      <c r="L141" s="257"/>
      <c r="M141" s="258"/>
      <c r="N141" s="259"/>
      <c r="O141" s="259"/>
      <c r="P141" s="259"/>
      <c r="Q141" s="259"/>
      <c r="R141" s="259"/>
      <c r="S141" s="259"/>
      <c r="T141" s="26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1" t="s">
        <v>201</v>
      </c>
      <c r="AU141" s="261" t="s">
        <v>83</v>
      </c>
      <c r="AV141" s="13" t="s">
        <v>81</v>
      </c>
      <c r="AW141" s="13" t="s">
        <v>30</v>
      </c>
      <c r="AX141" s="13" t="s">
        <v>73</v>
      </c>
      <c r="AY141" s="261" t="s">
        <v>191</v>
      </c>
    </row>
    <row r="142" s="14" customFormat="1">
      <c r="A142" s="14"/>
      <c r="B142" s="262"/>
      <c r="C142" s="263"/>
      <c r="D142" s="248" t="s">
        <v>201</v>
      </c>
      <c r="E142" s="264" t="s">
        <v>1</v>
      </c>
      <c r="F142" s="265" t="s">
        <v>3998</v>
      </c>
      <c r="G142" s="263"/>
      <c r="H142" s="266">
        <v>34</v>
      </c>
      <c r="I142" s="267"/>
      <c r="J142" s="263"/>
      <c r="K142" s="263"/>
      <c r="L142" s="268"/>
      <c r="M142" s="269"/>
      <c r="N142" s="270"/>
      <c r="O142" s="270"/>
      <c r="P142" s="270"/>
      <c r="Q142" s="270"/>
      <c r="R142" s="270"/>
      <c r="S142" s="270"/>
      <c r="T142" s="27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2" t="s">
        <v>201</v>
      </c>
      <c r="AU142" s="272" t="s">
        <v>83</v>
      </c>
      <c r="AV142" s="14" t="s">
        <v>83</v>
      </c>
      <c r="AW142" s="14" t="s">
        <v>30</v>
      </c>
      <c r="AX142" s="14" t="s">
        <v>73</v>
      </c>
      <c r="AY142" s="272" t="s">
        <v>191</v>
      </c>
    </row>
    <row r="143" s="15" customFormat="1">
      <c r="A143" s="15"/>
      <c r="B143" s="273"/>
      <c r="C143" s="274"/>
      <c r="D143" s="248" t="s">
        <v>201</v>
      </c>
      <c r="E143" s="275" t="s">
        <v>1</v>
      </c>
      <c r="F143" s="276" t="s">
        <v>205</v>
      </c>
      <c r="G143" s="274"/>
      <c r="H143" s="277">
        <v>34</v>
      </c>
      <c r="I143" s="278"/>
      <c r="J143" s="274"/>
      <c r="K143" s="274"/>
      <c r="L143" s="279"/>
      <c r="M143" s="280"/>
      <c r="N143" s="281"/>
      <c r="O143" s="281"/>
      <c r="P143" s="281"/>
      <c r="Q143" s="281"/>
      <c r="R143" s="281"/>
      <c r="S143" s="281"/>
      <c r="T143" s="282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3" t="s">
        <v>201</v>
      </c>
      <c r="AU143" s="283" t="s">
        <v>83</v>
      </c>
      <c r="AV143" s="15" t="s">
        <v>198</v>
      </c>
      <c r="AW143" s="15" t="s">
        <v>30</v>
      </c>
      <c r="AX143" s="15" t="s">
        <v>81</v>
      </c>
      <c r="AY143" s="283" t="s">
        <v>191</v>
      </c>
    </row>
    <row r="144" s="2" customFormat="1" ht="21.75" customHeight="1">
      <c r="A144" s="39"/>
      <c r="B144" s="40"/>
      <c r="C144" s="236" t="s">
        <v>229</v>
      </c>
      <c r="D144" s="236" t="s">
        <v>194</v>
      </c>
      <c r="E144" s="237" t="s">
        <v>2840</v>
      </c>
      <c r="F144" s="238" t="s">
        <v>286</v>
      </c>
      <c r="G144" s="239" t="s">
        <v>215</v>
      </c>
      <c r="H144" s="240">
        <v>34</v>
      </c>
      <c r="I144" s="241"/>
      <c r="J144" s="240">
        <f>ROUND(I144*H144,2)</f>
        <v>0</v>
      </c>
      <c r="K144" s="238" t="s">
        <v>1</v>
      </c>
      <c r="L144" s="45"/>
      <c r="M144" s="242" t="s">
        <v>1</v>
      </c>
      <c r="N144" s="243" t="s">
        <v>38</v>
      </c>
      <c r="O144" s="92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6" t="s">
        <v>198</v>
      </c>
      <c r="AT144" s="246" t="s">
        <v>194</v>
      </c>
      <c r="AU144" s="246" t="s">
        <v>83</v>
      </c>
      <c r="AY144" s="18" t="s">
        <v>191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18" t="s">
        <v>81</v>
      </c>
      <c r="BK144" s="247">
        <f>ROUND(I144*H144,2)</f>
        <v>0</v>
      </c>
      <c r="BL144" s="18" t="s">
        <v>198</v>
      </c>
      <c r="BM144" s="246" t="s">
        <v>3999</v>
      </c>
    </row>
    <row r="145" s="2" customFormat="1">
      <c r="A145" s="39"/>
      <c r="B145" s="40"/>
      <c r="C145" s="41"/>
      <c r="D145" s="248" t="s">
        <v>200</v>
      </c>
      <c r="E145" s="41"/>
      <c r="F145" s="249" t="s">
        <v>286</v>
      </c>
      <c r="G145" s="41"/>
      <c r="H145" s="41"/>
      <c r="I145" s="145"/>
      <c r="J145" s="41"/>
      <c r="K145" s="41"/>
      <c r="L145" s="45"/>
      <c r="M145" s="250"/>
      <c r="N145" s="251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200</v>
      </c>
      <c r="AU145" s="18" t="s">
        <v>83</v>
      </c>
    </row>
    <row r="146" s="13" customFormat="1">
      <c r="A146" s="13"/>
      <c r="B146" s="252"/>
      <c r="C146" s="253"/>
      <c r="D146" s="248" t="s">
        <v>201</v>
      </c>
      <c r="E146" s="254" t="s">
        <v>1</v>
      </c>
      <c r="F146" s="255" t="s">
        <v>4000</v>
      </c>
      <c r="G146" s="253"/>
      <c r="H146" s="254" t="s">
        <v>1</v>
      </c>
      <c r="I146" s="256"/>
      <c r="J146" s="253"/>
      <c r="K146" s="253"/>
      <c r="L146" s="257"/>
      <c r="M146" s="258"/>
      <c r="N146" s="259"/>
      <c r="O146" s="259"/>
      <c r="P146" s="259"/>
      <c r="Q146" s="259"/>
      <c r="R146" s="259"/>
      <c r="S146" s="259"/>
      <c r="T146" s="26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1" t="s">
        <v>201</v>
      </c>
      <c r="AU146" s="261" t="s">
        <v>83</v>
      </c>
      <c r="AV146" s="13" t="s">
        <v>81</v>
      </c>
      <c r="AW146" s="13" t="s">
        <v>30</v>
      </c>
      <c r="AX146" s="13" t="s">
        <v>73</v>
      </c>
      <c r="AY146" s="261" t="s">
        <v>191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4001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4" customFormat="1">
      <c r="A148" s="14"/>
      <c r="B148" s="262"/>
      <c r="C148" s="263"/>
      <c r="D148" s="248" t="s">
        <v>201</v>
      </c>
      <c r="E148" s="264" t="s">
        <v>1</v>
      </c>
      <c r="F148" s="265" t="s">
        <v>3998</v>
      </c>
      <c r="G148" s="263"/>
      <c r="H148" s="266">
        <v>34</v>
      </c>
      <c r="I148" s="267"/>
      <c r="J148" s="263"/>
      <c r="K148" s="263"/>
      <c r="L148" s="268"/>
      <c r="M148" s="269"/>
      <c r="N148" s="270"/>
      <c r="O148" s="270"/>
      <c r="P148" s="270"/>
      <c r="Q148" s="270"/>
      <c r="R148" s="270"/>
      <c r="S148" s="270"/>
      <c r="T148" s="27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2" t="s">
        <v>201</v>
      </c>
      <c r="AU148" s="272" t="s">
        <v>83</v>
      </c>
      <c r="AV148" s="14" t="s">
        <v>83</v>
      </c>
      <c r="AW148" s="14" t="s">
        <v>30</v>
      </c>
      <c r="AX148" s="14" t="s">
        <v>73</v>
      </c>
      <c r="AY148" s="272" t="s">
        <v>191</v>
      </c>
    </row>
    <row r="149" s="15" customFormat="1">
      <c r="A149" s="15"/>
      <c r="B149" s="273"/>
      <c r="C149" s="274"/>
      <c r="D149" s="248" t="s">
        <v>201</v>
      </c>
      <c r="E149" s="275" t="s">
        <v>1</v>
      </c>
      <c r="F149" s="276" t="s">
        <v>205</v>
      </c>
      <c r="G149" s="274"/>
      <c r="H149" s="277">
        <v>34</v>
      </c>
      <c r="I149" s="278"/>
      <c r="J149" s="274"/>
      <c r="K149" s="274"/>
      <c r="L149" s="279"/>
      <c r="M149" s="280"/>
      <c r="N149" s="281"/>
      <c r="O149" s="281"/>
      <c r="P149" s="281"/>
      <c r="Q149" s="281"/>
      <c r="R149" s="281"/>
      <c r="S149" s="281"/>
      <c r="T149" s="282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83" t="s">
        <v>201</v>
      </c>
      <c r="AU149" s="283" t="s">
        <v>83</v>
      </c>
      <c r="AV149" s="15" t="s">
        <v>198</v>
      </c>
      <c r="AW149" s="15" t="s">
        <v>30</v>
      </c>
      <c r="AX149" s="15" t="s">
        <v>81</v>
      </c>
      <c r="AY149" s="283" t="s">
        <v>191</v>
      </c>
    </row>
    <row r="150" s="2" customFormat="1" ht="16.5" customHeight="1">
      <c r="A150" s="39"/>
      <c r="B150" s="40"/>
      <c r="C150" s="236" t="s">
        <v>238</v>
      </c>
      <c r="D150" s="236" t="s">
        <v>194</v>
      </c>
      <c r="E150" s="237" t="s">
        <v>292</v>
      </c>
      <c r="F150" s="238" t="s">
        <v>293</v>
      </c>
      <c r="G150" s="239" t="s">
        <v>197</v>
      </c>
      <c r="H150" s="240">
        <v>85</v>
      </c>
      <c r="I150" s="241"/>
      <c r="J150" s="240">
        <f>ROUND(I150*H150,2)</f>
        <v>0</v>
      </c>
      <c r="K150" s="238" t="s">
        <v>1</v>
      </c>
      <c r="L150" s="45"/>
      <c r="M150" s="242" t="s">
        <v>1</v>
      </c>
      <c r="N150" s="243" t="s">
        <v>38</v>
      </c>
      <c r="O150" s="92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6" t="s">
        <v>198</v>
      </c>
      <c r="AT150" s="246" t="s">
        <v>194</v>
      </c>
      <c r="AU150" s="246" t="s">
        <v>83</v>
      </c>
      <c r="AY150" s="18" t="s">
        <v>191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18" t="s">
        <v>81</v>
      </c>
      <c r="BK150" s="247">
        <f>ROUND(I150*H150,2)</f>
        <v>0</v>
      </c>
      <c r="BL150" s="18" t="s">
        <v>198</v>
      </c>
      <c r="BM150" s="246" t="s">
        <v>4002</v>
      </c>
    </row>
    <row r="151" s="2" customFormat="1">
      <c r="A151" s="39"/>
      <c r="B151" s="40"/>
      <c r="C151" s="41"/>
      <c r="D151" s="248" t="s">
        <v>200</v>
      </c>
      <c r="E151" s="41"/>
      <c r="F151" s="249" t="s">
        <v>293</v>
      </c>
      <c r="G151" s="41"/>
      <c r="H151" s="41"/>
      <c r="I151" s="145"/>
      <c r="J151" s="41"/>
      <c r="K151" s="41"/>
      <c r="L151" s="45"/>
      <c r="M151" s="250"/>
      <c r="N151" s="251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200</v>
      </c>
      <c r="AU151" s="18" t="s">
        <v>83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4003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83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4" customFormat="1">
      <c r="A153" s="14"/>
      <c r="B153" s="262"/>
      <c r="C153" s="263"/>
      <c r="D153" s="248" t="s">
        <v>201</v>
      </c>
      <c r="E153" s="264" t="s">
        <v>1</v>
      </c>
      <c r="F153" s="265" t="s">
        <v>825</v>
      </c>
      <c r="G153" s="263"/>
      <c r="H153" s="266">
        <v>85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2" t="s">
        <v>201</v>
      </c>
      <c r="AU153" s="272" t="s">
        <v>83</v>
      </c>
      <c r="AV153" s="14" t="s">
        <v>83</v>
      </c>
      <c r="AW153" s="14" t="s">
        <v>30</v>
      </c>
      <c r="AX153" s="14" t="s">
        <v>73</v>
      </c>
      <c r="AY153" s="272" t="s">
        <v>191</v>
      </c>
    </row>
    <row r="154" s="15" customFormat="1">
      <c r="A154" s="15"/>
      <c r="B154" s="273"/>
      <c r="C154" s="274"/>
      <c r="D154" s="248" t="s">
        <v>201</v>
      </c>
      <c r="E154" s="275" t="s">
        <v>1</v>
      </c>
      <c r="F154" s="276" t="s">
        <v>205</v>
      </c>
      <c r="G154" s="274"/>
      <c r="H154" s="277">
        <v>85</v>
      </c>
      <c r="I154" s="278"/>
      <c r="J154" s="274"/>
      <c r="K154" s="274"/>
      <c r="L154" s="279"/>
      <c r="M154" s="280"/>
      <c r="N154" s="281"/>
      <c r="O154" s="281"/>
      <c r="P154" s="281"/>
      <c r="Q154" s="281"/>
      <c r="R154" s="281"/>
      <c r="S154" s="281"/>
      <c r="T154" s="28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3" t="s">
        <v>201</v>
      </c>
      <c r="AU154" s="283" t="s">
        <v>83</v>
      </c>
      <c r="AV154" s="15" t="s">
        <v>198</v>
      </c>
      <c r="AW154" s="15" t="s">
        <v>30</v>
      </c>
      <c r="AX154" s="15" t="s">
        <v>81</v>
      </c>
      <c r="AY154" s="283" t="s">
        <v>191</v>
      </c>
    </row>
    <row r="155" s="2" customFormat="1" ht="21.75" customHeight="1">
      <c r="A155" s="39"/>
      <c r="B155" s="40"/>
      <c r="C155" s="236" t="s">
        <v>244</v>
      </c>
      <c r="D155" s="236" t="s">
        <v>194</v>
      </c>
      <c r="E155" s="237" t="s">
        <v>2603</v>
      </c>
      <c r="F155" s="238" t="s">
        <v>2604</v>
      </c>
      <c r="G155" s="239" t="s">
        <v>197</v>
      </c>
      <c r="H155" s="240">
        <v>85</v>
      </c>
      <c r="I155" s="241"/>
      <c r="J155" s="240">
        <f>ROUND(I155*H155,2)</f>
        <v>0</v>
      </c>
      <c r="K155" s="238" t="s">
        <v>275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4004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2604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13" customFormat="1">
      <c r="A157" s="13"/>
      <c r="B157" s="252"/>
      <c r="C157" s="253"/>
      <c r="D157" s="248" t="s">
        <v>201</v>
      </c>
      <c r="E157" s="254" t="s">
        <v>1</v>
      </c>
      <c r="F157" s="255" t="s">
        <v>4005</v>
      </c>
      <c r="G157" s="253"/>
      <c r="H157" s="254" t="s">
        <v>1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1" t="s">
        <v>201</v>
      </c>
      <c r="AU157" s="261" t="s">
        <v>83</v>
      </c>
      <c r="AV157" s="13" t="s">
        <v>81</v>
      </c>
      <c r="AW157" s="13" t="s">
        <v>30</v>
      </c>
      <c r="AX157" s="13" t="s">
        <v>73</v>
      </c>
      <c r="AY157" s="261" t="s">
        <v>191</v>
      </c>
    </row>
    <row r="158" s="14" customFormat="1">
      <c r="A158" s="14"/>
      <c r="B158" s="262"/>
      <c r="C158" s="263"/>
      <c r="D158" s="248" t="s">
        <v>201</v>
      </c>
      <c r="E158" s="264" t="s">
        <v>1</v>
      </c>
      <c r="F158" s="265" t="s">
        <v>825</v>
      </c>
      <c r="G158" s="263"/>
      <c r="H158" s="266">
        <v>85</v>
      </c>
      <c r="I158" s="267"/>
      <c r="J158" s="263"/>
      <c r="K158" s="263"/>
      <c r="L158" s="268"/>
      <c r="M158" s="269"/>
      <c r="N158" s="270"/>
      <c r="O158" s="270"/>
      <c r="P158" s="270"/>
      <c r="Q158" s="270"/>
      <c r="R158" s="270"/>
      <c r="S158" s="270"/>
      <c r="T158" s="27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2" t="s">
        <v>201</v>
      </c>
      <c r="AU158" s="272" t="s">
        <v>83</v>
      </c>
      <c r="AV158" s="14" t="s">
        <v>83</v>
      </c>
      <c r="AW158" s="14" t="s">
        <v>30</v>
      </c>
      <c r="AX158" s="14" t="s">
        <v>73</v>
      </c>
      <c r="AY158" s="272" t="s">
        <v>191</v>
      </c>
    </row>
    <row r="159" s="15" customFormat="1">
      <c r="A159" s="15"/>
      <c r="B159" s="273"/>
      <c r="C159" s="274"/>
      <c r="D159" s="248" t="s">
        <v>201</v>
      </c>
      <c r="E159" s="275" t="s">
        <v>1</v>
      </c>
      <c r="F159" s="276" t="s">
        <v>205</v>
      </c>
      <c r="G159" s="274"/>
      <c r="H159" s="277">
        <v>85</v>
      </c>
      <c r="I159" s="278"/>
      <c r="J159" s="274"/>
      <c r="K159" s="274"/>
      <c r="L159" s="279"/>
      <c r="M159" s="280"/>
      <c r="N159" s="281"/>
      <c r="O159" s="281"/>
      <c r="P159" s="281"/>
      <c r="Q159" s="281"/>
      <c r="R159" s="281"/>
      <c r="S159" s="281"/>
      <c r="T159" s="282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3" t="s">
        <v>201</v>
      </c>
      <c r="AU159" s="283" t="s">
        <v>83</v>
      </c>
      <c r="AV159" s="15" t="s">
        <v>198</v>
      </c>
      <c r="AW159" s="15" t="s">
        <v>30</v>
      </c>
      <c r="AX159" s="15" t="s">
        <v>81</v>
      </c>
      <c r="AY159" s="283" t="s">
        <v>191</v>
      </c>
    </row>
    <row r="160" s="2" customFormat="1" ht="21.75" customHeight="1">
      <c r="A160" s="39"/>
      <c r="B160" s="40"/>
      <c r="C160" s="236" t="s">
        <v>255</v>
      </c>
      <c r="D160" s="236" t="s">
        <v>194</v>
      </c>
      <c r="E160" s="237" t="s">
        <v>2606</v>
      </c>
      <c r="F160" s="238" t="s">
        <v>2607</v>
      </c>
      <c r="G160" s="239" t="s">
        <v>197</v>
      </c>
      <c r="H160" s="240">
        <v>85</v>
      </c>
      <c r="I160" s="241"/>
      <c r="J160" s="240">
        <f>ROUND(I160*H160,2)</f>
        <v>0</v>
      </c>
      <c r="K160" s="238" t="s">
        <v>275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198</v>
      </c>
      <c r="AT160" s="246" t="s">
        <v>194</v>
      </c>
      <c r="AU160" s="246" t="s">
        <v>83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198</v>
      </c>
      <c r="BM160" s="246" t="s">
        <v>4006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2607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83</v>
      </c>
    </row>
    <row r="162" s="13" customFormat="1">
      <c r="A162" s="13"/>
      <c r="B162" s="252"/>
      <c r="C162" s="253"/>
      <c r="D162" s="248" t="s">
        <v>201</v>
      </c>
      <c r="E162" s="254" t="s">
        <v>1</v>
      </c>
      <c r="F162" s="255" t="s">
        <v>4007</v>
      </c>
      <c r="G162" s="253"/>
      <c r="H162" s="254" t="s">
        <v>1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1" t="s">
        <v>201</v>
      </c>
      <c r="AU162" s="261" t="s">
        <v>83</v>
      </c>
      <c r="AV162" s="13" t="s">
        <v>81</v>
      </c>
      <c r="AW162" s="13" t="s">
        <v>30</v>
      </c>
      <c r="AX162" s="13" t="s">
        <v>73</v>
      </c>
      <c r="AY162" s="261" t="s">
        <v>191</v>
      </c>
    </row>
    <row r="163" s="14" customFormat="1">
      <c r="A163" s="14"/>
      <c r="B163" s="262"/>
      <c r="C163" s="263"/>
      <c r="D163" s="248" t="s">
        <v>201</v>
      </c>
      <c r="E163" s="264" t="s">
        <v>1</v>
      </c>
      <c r="F163" s="265" t="s">
        <v>825</v>
      </c>
      <c r="G163" s="263"/>
      <c r="H163" s="266">
        <v>85</v>
      </c>
      <c r="I163" s="267"/>
      <c r="J163" s="263"/>
      <c r="K163" s="263"/>
      <c r="L163" s="268"/>
      <c r="M163" s="269"/>
      <c r="N163" s="270"/>
      <c r="O163" s="270"/>
      <c r="P163" s="270"/>
      <c r="Q163" s="270"/>
      <c r="R163" s="270"/>
      <c r="S163" s="270"/>
      <c r="T163" s="27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2" t="s">
        <v>201</v>
      </c>
      <c r="AU163" s="272" t="s">
        <v>83</v>
      </c>
      <c r="AV163" s="14" t="s">
        <v>83</v>
      </c>
      <c r="AW163" s="14" t="s">
        <v>30</v>
      </c>
      <c r="AX163" s="14" t="s">
        <v>73</v>
      </c>
      <c r="AY163" s="272" t="s">
        <v>191</v>
      </c>
    </row>
    <row r="164" s="15" customFormat="1">
      <c r="A164" s="15"/>
      <c r="B164" s="273"/>
      <c r="C164" s="274"/>
      <c r="D164" s="248" t="s">
        <v>201</v>
      </c>
      <c r="E164" s="275" t="s">
        <v>1</v>
      </c>
      <c r="F164" s="276" t="s">
        <v>205</v>
      </c>
      <c r="G164" s="274"/>
      <c r="H164" s="277">
        <v>85</v>
      </c>
      <c r="I164" s="278"/>
      <c r="J164" s="274"/>
      <c r="K164" s="274"/>
      <c r="L164" s="279"/>
      <c r="M164" s="280"/>
      <c r="N164" s="281"/>
      <c r="O164" s="281"/>
      <c r="P164" s="281"/>
      <c r="Q164" s="281"/>
      <c r="R164" s="281"/>
      <c r="S164" s="281"/>
      <c r="T164" s="28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83" t="s">
        <v>201</v>
      </c>
      <c r="AU164" s="283" t="s">
        <v>83</v>
      </c>
      <c r="AV164" s="15" t="s">
        <v>198</v>
      </c>
      <c r="AW164" s="15" t="s">
        <v>30</v>
      </c>
      <c r="AX164" s="15" t="s">
        <v>81</v>
      </c>
      <c r="AY164" s="283" t="s">
        <v>191</v>
      </c>
    </row>
    <row r="165" s="2" customFormat="1" ht="21.75" customHeight="1">
      <c r="A165" s="39"/>
      <c r="B165" s="40"/>
      <c r="C165" s="236" t="s">
        <v>272</v>
      </c>
      <c r="D165" s="236" t="s">
        <v>194</v>
      </c>
      <c r="E165" s="237" t="s">
        <v>3344</v>
      </c>
      <c r="F165" s="238" t="s">
        <v>3345</v>
      </c>
      <c r="G165" s="239" t="s">
        <v>197</v>
      </c>
      <c r="H165" s="240">
        <v>85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198</v>
      </c>
      <c r="AT165" s="246" t="s">
        <v>194</v>
      </c>
      <c r="AU165" s="246" t="s">
        <v>83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198</v>
      </c>
      <c r="BM165" s="246" t="s">
        <v>4008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3345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83</v>
      </c>
    </row>
    <row r="167" s="13" customFormat="1">
      <c r="A167" s="13"/>
      <c r="B167" s="252"/>
      <c r="C167" s="253"/>
      <c r="D167" s="248" t="s">
        <v>201</v>
      </c>
      <c r="E167" s="254" t="s">
        <v>1</v>
      </c>
      <c r="F167" s="255" t="s">
        <v>4009</v>
      </c>
      <c r="G167" s="253"/>
      <c r="H167" s="254" t="s">
        <v>1</v>
      </c>
      <c r="I167" s="256"/>
      <c r="J167" s="253"/>
      <c r="K167" s="253"/>
      <c r="L167" s="257"/>
      <c r="M167" s="258"/>
      <c r="N167" s="259"/>
      <c r="O167" s="259"/>
      <c r="P167" s="259"/>
      <c r="Q167" s="259"/>
      <c r="R167" s="259"/>
      <c r="S167" s="259"/>
      <c r="T167" s="26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1" t="s">
        <v>201</v>
      </c>
      <c r="AU167" s="261" t="s">
        <v>83</v>
      </c>
      <c r="AV167" s="13" t="s">
        <v>81</v>
      </c>
      <c r="AW167" s="13" t="s">
        <v>30</v>
      </c>
      <c r="AX167" s="13" t="s">
        <v>73</v>
      </c>
      <c r="AY167" s="261" t="s">
        <v>191</v>
      </c>
    </row>
    <row r="168" s="14" customFormat="1">
      <c r="A168" s="14"/>
      <c r="B168" s="262"/>
      <c r="C168" s="263"/>
      <c r="D168" s="248" t="s">
        <v>201</v>
      </c>
      <c r="E168" s="264" t="s">
        <v>1</v>
      </c>
      <c r="F168" s="265" t="s">
        <v>825</v>
      </c>
      <c r="G168" s="263"/>
      <c r="H168" s="266">
        <v>85</v>
      </c>
      <c r="I168" s="267"/>
      <c r="J168" s="263"/>
      <c r="K168" s="263"/>
      <c r="L168" s="268"/>
      <c r="M168" s="269"/>
      <c r="N168" s="270"/>
      <c r="O168" s="270"/>
      <c r="P168" s="270"/>
      <c r="Q168" s="270"/>
      <c r="R168" s="270"/>
      <c r="S168" s="270"/>
      <c r="T168" s="27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2" t="s">
        <v>201</v>
      </c>
      <c r="AU168" s="272" t="s">
        <v>83</v>
      </c>
      <c r="AV168" s="14" t="s">
        <v>83</v>
      </c>
      <c r="AW168" s="14" t="s">
        <v>30</v>
      </c>
      <c r="AX168" s="14" t="s">
        <v>73</v>
      </c>
      <c r="AY168" s="272" t="s">
        <v>191</v>
      </c>
    </row>
    <row r="169" s="15" customFormat="1">
      <c r="A169" s="15"/>
      <c r="B169" s="273"/>
      <c r="C169" s="274"/>
      <c r="D169" s="248" t="s">
        <v>201</v>
      </c>
      <c r="E169" s="275" t="s">
        <v>1</v>
      </c>
      <c r="F169" s="276" t="s">
        <v>205</v>
      </c>
      <c r="G169" s="274"/>
      <c r="H169" s="277">
        <v>85</v>
      </c>
      <c r="I169" s="278"/>
      <c r="J169" s="274"/>
      <c r="K169" s="274"/>
      <c r="L169" s="279"/>
      <c r="M169" s="280"/>
      <c r="N169" s="281"/>
      <c r="O169" s="281"/>
      <c r="P169" s="281"/>
      <c r="Q169" s="281"/>
      <c r="R169" s="281"/>
      <c r="S169" s="281"/>
      <c r="T169" s="282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83" t="s">
        <v>201</v>
      </c>
      <c r="AU169" s="283" t="s">
        <v>83</v>
      </c>
      <c r="AV169" s="15" t="s">
        <v>198</v>
      </c>
      <c r="AW169" s="15" t="s">
        <v>30</v>
      </c>
      <c r="AX169" s="15" t="s">
        <v>81</v>
      </c>
      <c r="AY169" s="283" t="s">
        <v>191</v>
      </c>
    </row>
    <row r="170" s="2" customFormat="1" ht="16.5" customHeight="1">
      <c r="A170" s="39"/>
      <c r="B170" s="40"/>
      <c r="C170" s="285" t="s">
        <v>280</v>
      </c>
      <c r="D170" s="285" t="s">
        <v>341</v>
      </c>
      <c r="E170" s="286" t="s">
        <v>3362</v>
      </c>
      <c r="F170" s="287" t="s">
        <v>3363</v>
      </c>
      <c r="G170" s="288" t="s">
        <v>1043</v>
      </c>
      <c r="H170" s="289">
        <v>2.5499999999999998</v>
      </c>
      <c r="I170" s="290"/>
      <c r="J170" s="289">
        <f>ROUND(I170*H170,2)</f>
        <v>0</v>
      </c>
      <c r="K170" s="287" t="s">
        <v>275</v>
      </c>
      <c r="L170" s="291"/>
      <c r="M170" s="292" t="s">
        <v>1</v>
      </c>
      <c r="N170" s="293" t="s">
        <v>38</v>
      </c>
      <c r="O170" s="92"/>
      <c r="P170" s="244">
        <f>O170*H170</f>
        <v>0</v>
      </c>
      <c r="Q170" s="244">
        <v>0.001</v>
      </c>
      <c r="R170" s="244">
        <f>Q170*H170</f>
        <v>0.0025499999999999997</v>
      </c>
      <c r="S170" s="244">
        <v>0</v>
      </c>
      <c r="T170" s="24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6" t="s">
        <v>255</v>
      </c>
      <c r="AT170" s="246" t="s">
        <v>341</v>
      </c>
      <c r="AU170" s="246" t="s">
        <v>83</v>
      </c>
      <c r="AY170" s="18" t="s">
        <v>191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18" t="s">
        <v>81</v>
      </c>
      <c r="BK170" s="247">
        <f>ROUND(I170*H170,2)</f>
        <v>0</v>
      </c>
      <c r="BL170" s="18" t="s">
        <v>198</v>
      </c>
      <c r="BM170" s="246" t="s">
        <v>4010</v>
      </c>
    </row>
    <row r="171" s="2" customFormat="1">
      <c r="A171" s="39"/>
      <c r="B171" s="40"/>
      <c r="C171" s="41"/>
      <c r="D171" s="248" t="s">
        <v>200</v>
      </c>
      <c r="E171" s="41"/>
      <c r="F171" s="249" t="s">
        <v>3363</v>
      </c>
      <c r="G171" s="41"/>
      <c r="H171" s="41"/>
      <c r="I171" s="145"/>
      <c r="J171" s="41"/>
      <c r="K171" s="41"/>
      <c r="L171" s="45"/>
      <c r="M171" s="250"/>
      <c r="N171" s="251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200</v>
      </c>
      <c r="AU171" s="18" t="s">
        <v>83</v>
      </c>
    </row>
    <row r="172" s="13" customFormat="1">
      <c r="A172" s="13"/>
      <c r="B172" s="252"/>
      <c r="C172" s="253"/>
      <c r="D172" s="248" t="s">
        <v>201</v>
      </c>
      <c r="E172" s="254" t="s">
        <v>1</v>
      </c>
      <c r="F172" s="255" t="s">
        <v>4011</v>
      </c>
      <c r="G172" s="253"/>
      <c r="H172" s="254" t="s">
        <v>1</v>
      </c>
      <c r="I172" s="256"/>
      <c r="J172" s="253"/>
      <c r="K172" s="253"/>
      <c r="L172" s="257"/>
      <c r="M172" s="258"/>
      <c r="N172" s="259"/>
      <c r="O172" s="259"/>
      <c r="P172" s="259"/>
      <c r="Q172" s="259"/>
      <c r="R172" s="259"/>
      <c r="S172" s="259"/>
      <c r="T172" s="26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1" t="s">
        <v>201</v>
      </c>
      <c r="AU172" s="261" t="s">
        <v>83</v>
      </c>
      <c r="AV172" s="13" t="s">
        <v>81</v>
      </c>
      <c r="AW172" s="13" t="s">
        <v>30</v>
      </c>
      <c r="AX172" s="13" t="s">
        <v>73</v>
      </c>
      <c r="AY172" s="261" t="s">
        <v>191</v>
      </c>
    </row>
    <row r="173" s="14" customFormat="1">
      <c r="A173" s="14"/>
      <c r="B173" s="262"/>
      <c r="C173" s="263"/>
      <c r="D173" s="248" t="s">
        <v>201</v>
      </c>
      <c r="E173" s="264" t="s">
        <v>1</v>
      </c>
      <c r="F173" s="265" t="s">
        <v>4012</v>
      </c>
      <c r="G173" s="263"/>
      <c r="H173" s="266">
        <v>2.5499999999999998</v>
      </c>
      <c r="I173" s="267"/>
      <c r="J173" s="263"/>
      <c r="K173" s="263"/>
      <c r="L173" s="268"/>
      <c r="M173" s="269"/>
      <c r="N173" s="270"/>
      <c r="O173" s="270"/>
      <c r="P173" s="270"/>
      <c r="Q173" s="270"/>
      <c r="R173" s="270"/>
      <c r="S173" s="270"/>
      <c r="T173" s="27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72" t="s">
        <v>201</v>
      </c>
      <c r="AU173" s="272" t="s">
        <v>83</v>
      </c>
      <c r="AV173" s="14" t="s">
        <v>83</v>
      </c>
      <c r="AW173" s="14" t="s">
        <v>30</v>
      </c>
      <c r="AX173" s="14" t="s">
        <v>73</v>
      </c>
      <c r="AY173" s="272" t="s">
        <v>191</v>
      </c>
    </row>
    <row r="174" s="15" customFormat="1">
      <c r="A174" s="15"/>
      <c r="B174" s="273"/>
      <c r="C174" s="274"/>
      <c r="D174" s="248" t="s">
        <v>201</v>
      </c>
      <c r="E174" s="275" t="s">
        <v>1</v>
      </c>
      <c r="F174" s="276" t="s">
        <v>205</v>
      </c>
      <c r="G174" s="274"/>
      <c r="H174" s="277">
        <v>2.5499999999999998</v>
      </c>
      <c r="I174" s="278"/>
      <c r="J174" s="274"/>
      <c r="K174" s="274"/>
      <c r="L174" s="279"/>
      <c r="M174" s="280"/>
      <c r="N174" s="281"/>
      <c r="O174" s="281"/>
      <c r="P174" s="281"/>
      <c r="Q174" s="281"/>
      <c r="R174" s="281"/>
      <c r="S174" s="281"/>
      <c r="T174" s="28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3" t="s">
        <v>201</v>
      </c>
      <c r="AU174" s="283" t="s">
        <v>83</v>
      </c>
      <c r="AV174" s="15" t="s">
        <v>198</v>
      </c>
      <c r="AW174" s="15" t="s">
        <v>30</v>
      </c>
      <c r="AX174" s="15" t="s">
        <v>81</v>
      </c>
      <c r="AY174" s="283" t="s">
        <v>191</v>
      </c>
    </row>
    <row r="175" s="2" customFormat="1" ht="16.5" customHeight="1">
      <c r="A175" s="39"/>
      <c r="B175" s="40"/>
      <c r="C175" s="285" t="s">
        <v>192</v>
      </c>
      <c r="D175" s="285" t="s">
        <v>341</v>
      </c>
      <c r="E175" s="286" t="s">
        <v>3367</v>
      </c>
      <c r="F175" s="287" t="s">
        <v>3368</v>
      </c>
      <c r="G175" s="288" t="s">
        <v>215</v>
      </c>
      <c r="H175" s="289">
        <v>34</v>
      </c>
      <c r="I175" s="290"/>
      <c r="J175" s="289">
        <f>ROUND(I175*H175,2)</f>
        <v>0</v>
      </c>
      <c r="K175" s="287" t="s">
        <v>1</v>
      </c>
      <c r="L175" s="291"/>
      <c r="M175" s="292" t="s">
        <v>1</v>
      </c>
      <c r="N175" s="293" t="s">
        <v>38</v>
      </c>
      <c r="O175" s="92"/>
      <c r="P175" s="244">
        <f>O175*H175</f>
        <v>0</v>
      </c>
      <c r="Q175" s="244">
        <v>1</v>
      </c>
      <c r="R175" s="244">
        <f>Q175*H175</f>
        <v>34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255</v>
      </c>
      <c r="AT175" s="246" t="s">
        <v>341</v>
      </c>
      <c r="AU175" s="246" t="s">
        <v>83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198</v>
      </c>
      <c r="BM175" s="246" t="s">
        <v>4013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3368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83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3368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83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3998</v>
      </c>
      <c r="G178" s="263"/>
      <c r="H178" s="266">
        <v>34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83</v>
      </c>
      <c r="AV178" s="14" t="s">
        <v>83</v>
      </c>
      <c r="AW178" s="14" t="s">
        <v>30</v>
      </c>
      <c r="AX178" s="14" t="s">
        <v>73</v>
      </c>
      <c r="AY178" s="272" t="s">
        <v>191</v>
      </c>
    </row>
    <row r="179" s="15" customFormat="1">
      <c r="A179" s="15"/>
      <c r="B179" s="273"/>
      <c r="C179" s="274"/>
      <c r="D179" s="248" t="s">
        <v>201</v>
      </c>
      <c r="E179" s="275" t="s">
        <v>1</v>
      </c>
      <c r="F179" s="276" t="s">
        <v>205</v>
      </c>
      <c r="G179" s="274"/>
      <c r="H179" s="277">
        <v>34</v>
      </c>
      <c r="I179" s="278"/>
      <c r="J179" s="274"/>
      <c r="K179" s="274"/>
      <c r="L179" s="279"/>
      <c r="M179" s="280"/>
      <c r="N179" s="281"/>
      <c r="O179" s="281"/>
      <c r="P179" s="281"/>
      <c r="Q179" s="281"/>
      <c r="R179" s="281"/>
      <c r="S179" s="281"/>
      <c r="T179" s="28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3" t="s">
        <v>201</v>
      </c>
      <c r="AU179" s="283" t="s">
        <v>83</v>
      </c>
      <c r="AV179" s="15" t="s">
        <v>198</v>
      </c>
      <c r="AW179" s="15" t="s">
        <v>30</v>
      </c>
      <c r="AX179" s="15" t="s">
        <v>81</v>
      </c>
      <c r="AY179" s="283" t="s">
        <v>191</v>
      </c>
    </row>
    <row r="180" s="2" customFormat="1" ht="21.75" customHeight="1">
      <c r="A180" s="39"/>
      <c r="B180" s="40"/>
      <c r="C180" s="236" t="s">
        <v>291</v>
      </c>
      <c r="D180" s="236" t="s">
        <v>194</v>
      </c>
      <c r="E180" s="237" t="s">
        <v>914</v>
      </c>
      <c r="F180" s="238" t="s">
        <v>716</v>
      </c>
      <c r="G180" s="239" t="s">
        <v>349</v>
      </c>
      <c r="H180" s="240">
        <v>22.440000000000001</v>
      </c>
      <c r="I180" s="241"/>
      <c r="J180" s="240">
        <f>ROUND(I180*H180,2)</f>
        <v>0</v>
      </c>
      <c r="K180" s="238" t="s">
        <v>275</v>
      </c>
      <c r="L180" s="45"/>
      <c r="M180" s="242" t="s">
        <v>1</v>
      </c>
      <c r="N180" s="243" t="s">
        <v>38</v>
      </c>
      <c r="O180" s="92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6" t="s">
        <v>198</v>
      </c>
      <c r="AT180" s="246" t="s">
        <v>194</v>
      </c>
      <c r="AU180" s="246" t="s">
        <v>83</v>
      </c>
      <c r="AY180" s="18" t="s">
        <v>191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18" t="s">
        <v>81</v>
      </c>
      <c r="BK180" s="247">
        <f>ROUND(I180*H180,2)</f>
        <v>0</v>
      </c>
      <c r="BL180" s="18" t="s">
        <v>198</v>
      </c>
      <c r="BM180" s="246" t="s">
        <v>4014</v>
      </c>
    </row>
    <row r="181" s="2" customFormat="1">
      <c r="A181" s="39"/>
      <c r="B181" s="40"/>
      <c r="C181" s="41"/>
      <c r="D181" s="248" t="s">
        <v>200</v>
      </c>
      <c r="E181" s="41"/>
      <c r="F181" s="249" t="s">
        <v>716</v>
      </c>
      <c r="G181" s="41"/>
      <c r="H181" s="41"/>
      <c r="I181" s="145"/>
      <c r="J181" s="41"/>
      <c r="K181" s="41"/>
      <c r="L181" s="45"/>
      <c r="M181" s="250"/>
      <c r="N181" s="251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200</v>
      </c>
      <c r="AU181" s="18" t="s">
        <v>83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4015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83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4016</v>
      </c>
      <c r="G183" s="263"/>
      <c r="H183" s="266">
        <v>22.440000000000001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83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5" customFormat="1">
      <c r="A184" s="15"/>
      <c r="B184" s="273"/>
      <c r="C184" s="274"/>
      <c r="D184" s="248" t="s">
        <v>201</v>
      </c>
      <c r="E184" s="275" t="s">
        <v>1</v>
      </c>
      <c r="F184" s="276" t="s">
        <v>205</v>
      </c>
      <c r="G184" s="274"/>
      <c r="H184" s="277">
        <v>22.440000000000001</v>
      </c>
      <c r="I184" s="278"/>
      <c r="J184" s="274"/>
      <c r="K184" s="274"/>
      <c r="L184" s="279"/>
      <c r="M184" s="280"/>
      <c r="N184" s="281"/>
      <c r="O184" s="281"/>
      <c r="P184" s="281"/>
      <c r="Q184" s="281"/>
      <c r="R184" s="281"/>
      <c r="S184" s="281"/>
      <c r="T184" s="282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3" t="s">
        <v>201</v>
      </c>
      <c r="AU184" s="283" t="s">
        <v>83</v>
      </c>
      <c r="AV184" s="15" t="s">
        <v>198</v>
      </c>
      <c r="AW184" s="15" t="s">
        <v>30</v>
      </c>
      <c r="AX184" s="15" t="s">
        <v>81</v>
      </c>
      <c r="AY184" s="283" t="s">
        <v>191</v>
      </c>
    </row>
    <row r="185" s="2" customFormat="1" ht="21.75" customHeight="1">
      <c r="A185" s="39"/>
      <c r="B185" s="40"/>
      <c r="C185" s="236" t="s">
        <v>299</v>
      </c>
      <c r="D185" s="236" t="s">
        <v>194</v>
      </c>
      <c r="E185" s="237" t="s">
        <v>722</v>
      </c>
      <c r="F185" s="238" t="s">
        <v>723</v>
      </c>
      <c r="G185" s="239" t="s">
        <v>349</v>
      </c>
      <c r="H185" s="240">
        <v>129.19999999999999</v>
      </c>
      <c r="I185" s="241"/>
      <c r="J185" s="240">
        <f>ROUND(I185*H185,2)</f>
        <v>0</v>
      </c>
      <c r="K185" s="238" t="s">
        <v>275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198</v>
      </c>
      <c r="AT185" s="246" t="s">
        <v>194</v>
      </c>
      <c r="AU185" s="246" t="s">
        <v>83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198</v>
      </c>
      <c r="BM185" s="246" t="s">
        <v>4017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723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83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4018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83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4" customFormat="1">
      <c r="A188" s="14"/>
      <c r="B188" s="262"/>
      <c r="C188" s="263"/>
      <c r="D188" s="248" t="s">
        <v>201</v>
      </c>
      <c r="E188" s="264" t="s">
        <v>1</v>
      </c>
      <c r="F188" s="265" t="s">
        <v>4019</v>
      </c>
      <c r="G188" s="263"/>
      <c r="H188" s="266">
        <v>80.75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2" t="s">
        <v>201</v>
      </c>
      <c r="AU188" s="272" t="s">
        <v>83</v>
      </c>
      <c r="AV188" s="14" t="s">
        <v>83</v>
      </c>
      <c r="AW188" s="14" t="s">
        <v>30</v>
      </c>
      <c r="AX188" s="14" t="s">
        <v>73</v>
      </c>
      <c r="AY188" s="272" t="s">
        <v>191</v>
      </c>
    </row>
    <row r="189" s="13" customFormat="1">
      <c r="A189" s="13"/>
      <c r="B189" s="252"/>
      <c r="C189" s="253"/>
      <c r="D189" s="248" t="s">
        <v>201</v>
      </c>
      <c r="E189" s="254" t="s">
        <v>1</v>
      </c>
      <c r="F189" s="255" t="s">
        <v>4020</v>
      </c>
      <c r="G189" s="253"/>
      <c r="H189" s="254" t="s">
        <v>1</v>
      </c>
      <c r="I189" s="256"/>
      <c r="J189" s="253"/>
      <c r="K189" s="253"/>
      <c r="L189" s="257"/>
      <c r="M189" s="258"/>
      <c r="N189" s="259"/>
      <c r="O189" s="259"/>
      <c r="P189" s="259"/>
      <c r="Q189" s="259"/>
      <c r="R189" s="259"/>
      <c r="S189" s="259"/>
      <c r="T189" s="26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1" t="s">
        <v>201</v>
      </c>
      <c r="AU189" s="261" t="s">
        <v>83</v>
      </c>
      <c r="AV189" s="13" t="s">
        <v>81</v>
      </c>
      <c r="AW189" s="13" t="s">
        <v>30</v>
      </c>
      <c r="AX189" s="13" t="s">
        <v>73</v>
      </c>
      <c r="AY189" s="261" t="s">
        <v>191</v>
      </c>
    </row>
    <row r="190" s="14" customFormat="1">
      <c r="A190" s="14"/>
      <c r="B190" s="262"/>
      <c r="C190" s="263"/>
      <c r="D190" s="248" t="s">
        <v>201</v>
      </c>
      <c r="E190" s="264" t="s">
        <v>1</v>
      </c>
      <c r="F190" s="265" t="s">
        <v>4021</v>
      </c>
      <c r="G190" s="263"/>
      <c r="H190" s="266">
        <v>48.450000000000003</v>
      </c>
      <c r="I190" s="267"/>
      <c r="J190" s="263"/>
      <c r="K190" s="263"/>
      <c r="L190" s="268"/>
      <c r="M190" s="269"/>
      <c r="N190" s="270"/>
      <c r="O190" s="270"/>
      <c r="P190" s="270"/>
      <c r="Q190" s="270"/>
      <c r="R190" s="270"/>
      <c r="S190" s="270"/>
      <c r="T190" s="27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2" t="s">
        <v>201</v>
      </c>
      <c r="AU190" s="272" t="s">
        <v>83</v>
      </c>
      <c r="AV190" s="14" t="s">
        <v>83</v>
      </c>
      <c r="AW190" s="14" t="s">
        <v>30</v>
      </c>
      <c r="AX190" s="14" t="s">
        <v>73</v>
      </c>
      <c r="AY190" s="272" t="s">
        <v>191</v>
      </c>
    </row>
    <row r="191" s="15" customFormat="1">
      <c r="A191" s="15"/>
      <c r="B191" s="273"/>
      <c r="C191" s="274"/>
      <c r="D191" s="248" t="s">
        <v>201</v>
      </c>
      <c r="E191" s="275" t="s">
        <v>1</v>
      </c>
      <c r="F191" s="276" t="s">
        <v>205</v>
      </c>
      <c r="G191" s="274"/>
      <c r="H191" s="277">
        <v>129.19999999999999</v>
      </c>
      <c r="I191" s="278"/>
      <c r="J191" s="274"/>
      <c r="K191" s="274"/>
      <c r="L191" s="279"/>
      <c r="M191" s="280"/>
      <c r="N191" s="281"/>
      <c r="O191" s="281"/>
      <c r="P191" s="281"/>
      <c r="Q191" s="281"/>
      <c r="R191" s="281"/>
      <c r="S191" s="281"/>
      <c r="T191" s="28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83" t="s">
        <v>201</v>
      </c>
      <c r="AU191" s="283" t="s">
        <v>83</v>
      </c>
      <c r="AV191" s="15" t="s">
        <v>198</v>
      </c>
      <c r="AW191" s="15" t="s">
        <v>30</v>
      </c>
      <c r="AX191" s="15" t="s">
        <v>81</v>
      </c>
      <c r="AY191" s="283" t="s">
        <v>191</v>
      </c>
    </row>
    <row r="192" s="12" customFormat="1" ht="22.8" customHeight="1">
      <c r="A192" s="12"/>
      <c r="B192" s="220"/>
      <c r="C192" s="221"/>
      <c r="D192" s="222" t="s">
        <v>72</v>
      </c>
      <c r="E192" s="234" t="s">
        <v>229</v>
      </c>
      <c r="F192" s="234" t="s">
        <v>364</v>
      </c>
      <c r="G192" s="221"/>
      <c r="H192" s="221"/>
      <c r="I192" s="224"/>
      <c r="J192" s="235">
        <f>BK192</f>
        <v>0</v>
      </c>
      <c r="K192" s="221"/>
      <c r="L192" s="226"/>
      <c r="M192" s="227"/>
      <c r="N192" s="228"/>
      <c r="O192" s="228"/>
      <c r="P192" s="229">
        <f>P193</f>
        <v>0</v>
      </c>
      <c r="Q192" s="228"/>
      <c r="R192" s="229">
        <f>R193</f>
        <v>0</v>
      </c>
      <c r="S192" s="228"/>
      <c r="T192" s="230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1" t="s">
        <v>81</v>
      </c>
      <c r="AT192" s="232" t="s">
        <v>72</v>
      </c>
      <c r="AU192" s="232" t="s">
        <v>81</v>
      </c>
      <c r="AY192" s="231" t="s">
        <v>191</v>
      </c>
      <c r="BK192" s="233">
        <f>BK193</f>
        <v>0</v>
      </c>
    </row>
    <row r="193" s="12" customFormat="1" ht="20.88" customHeight="1">
      <c r="A193" s="12"/>
      <c r="B193" s="220"/>
      <c r="C193" s="221"/>
      <c r="D193" s="222" t="s">
        <v>72</v>
      </c>
      <c r="E193" s="234" t="s">
        <v>365</v>
      </c>
      <c r="F193" s="234" t="s">
        <v>366</v>
      </c>
      <c r="G193" s="221"/>
      <c r="H193" s="221"/>
      <c r="I193" s="224"/>
      <c r="J193" s="235">
        <f>BK193</f>
        <v>0</v>
      </c>
      <c r="K193" s="221"/>
      <c r="L193" s="226"/>
      <c r="M193" s="227"/>
      <c r="N193" s="228"/>
      <c r="O193" s="228"/>
      <c r="P193" s="229">
        <f>SUM(P194:P216)</f>
        <v>0</v>
      </c>
      <c r="Q193" s="228"/>
      <c r="R193" s="229">
        <f>SUM(R194:R216)</f>
        <v>0</v>
      </c>
      <c r="S193" s="228"/>
      <c r="T193" s="230">
        <f>SUM(T194:T216)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1" t="s">
        <v>81</v>
      </c>
      <c r="AT193" s="232" t="s">
        <v>72</v>
      </c>
      <c r="AU193" s="232" t="s">
        <v>83</v>
      </c>
      <c r="AY193" s="231" t="s">
        <v>191</v>
      </c>
      <c r="BK193" s="233">
        <f>SUM(BK194:BK216)</f>
        <v>0</v>
      </c>
    </row>
    <row r="194" s="2" customFormat="1" ht="16.5" customHeight="1">
      <c r="A194" s="39"/>
      <c r="B194" s="40"/>
      <c r="C194" s="236" t="s">
        <v>305</v>
      </c>
      <c r="D194" s="236" t="s">
        <v>194</v>
      </c>
      <c r="E194" s="237" t="s">
        <v>3523</v>
      </c>
      <c r="F194" s="238" t="s">
        <v>3524</v>
      </c>
      <c r="G194" s="239" t="s">
        <v>197</v>
      </c>
      <c r="H194" s="240">
        <v>170</v>
      </c>
      <c r="I194" s="241"/>
      <c r="J194" s="240">
        <f>ROUND(I194*H194,2)</f>
        <v>0</v>
      </c>
      <c r="K194" s="238" t="s">
        <v>275</v>
      </c>
      <c r="L194" s="45"/>
      <c r="M194" s="242" t="s">
        <v>1</v>
      </c>
      <c r="N194" s="243" t="s">
        <v>38</v>
      </c>
      <c r="O194" s="92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6" t="s">
        <v>198</v>
      </c>
      <c r="AT194" s="246" t="s">
        <v>194</v>
      </c>
      <c r="AU194" s="246" t="s">
        <v>212</v>
      </c>
      <c r="AY194" s="18" t="s">
        <v>191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8" t="s">
        <v>81</v>
      </c>
      <c r="BK194" s="247">
        <f>ROUND(I194*H194,2)</f>
        <v>0</v>
      </c>
      <c r="BL194" s="18" t="s">
        <v>198</v>
      </c>
      <c r="BM194" s="246" t="s">
        <v>4022</v>
      </c>
    </row>
    <row r="195" s="2" customFormat="1">
      <c r="A195" s="39"/>
      <c r="B195" s="40"/>
      <c r="C195" s="41"/>
      <c r="D195" s="248" t="s">
        <v>200</v>
      </c>
      <c r="E195" s="41"/>
      <c r="F195" s="249" t="s">
        <v>3524</v>
      </c>
      <c r="G195" s="41"/>
      <c r="H195" s="41"/>
      <c r="I195" s="145"/>
      <c r="J195" s="41"/>
      <c r="K195" s="41"/>
      <c r="L195" s="45"/>
      <c r="M195" s="250"/>
      <c r="N195" s="251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200</v>
      </c>
      <c r="AU195" s="18" t="s">
        <v>212</v>
      </c>
    </row>
    <row r="196" s="13" customFormat="1">
      <c r="A196" s="13"/>
      <c r="B196" s="252"/>
      <c r="C196" s="253"/>
      <c r="D196" s="248" t="s">
        <v>201</v>
      </c>
      <c r="E196" s="254" t="s">
        <v>1</v>
      </c>
      <c r="F196" s="255" t="s">
        <v>4023</v>
      </c>
      <c r="G196" s="253"/>
      <c r="H196" s="254" t="s">
        <v>1</v>
      </c>
      <c r="I196" s="256"/>
      <c r="J196" s="253"/>
      <c r="K196" s="253"/>
      <c r="L196" s="257"/>
      <c r="M196" s="258"/>
      <c r="N196" s="259"/>
      <c r="O196" s="259"/>
      <c r="P196" s="259"/>
      <c r="Q196" s="259"/>
      <c r="R196" s="259"/>
      <c r="S196" s="259"/>
      <c r="T196" s="26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1" t="s">
        <v>201</v>
      </c>
      <c r="AU196" s="261" t="s">
        <v>212</v>
      </c>
      <c r="AV196" s="13" t="s">
        <v>81</v>
      </c>
      <c r="AW196" s="13" t="s">
        <v>30</v>
      </c>
      <c r="AX196" s="13" t="s">
        <v>73</v>
      </c>
      <c r="AY196" s="261" t="s">
        <v>191</v>
      </c>
    </row>
    <row r="197" s="14" customFormat="1">
      <c r="A197" s="14"/>
      <c r="B197" s="262"/>
      <c r="C197" s="263"/>
      <c r="D197" s="248" t="s">
        <v>201</v>
      </c>
      <c r="E197" s="264" t="s">
        <v>1</v>
      </c>
      <c r="F197" s="265" t="s">
        <v>825</v>
      </c>
      <c r="G197" s="263"/>
      <c r="H197" s="266">
        <v>85</v>
      </c>
      <c r="I197" s="267"/>
      <c r="J197" s="263"/>
      <c r="K197" s="263"/>
      <c r="L197" s="268"/>
      <c r="M197" s="269"/>
      <c r="N197" s="270"/>
      <c r="O197" s="270"/>
      <c r="P197" s="270"/>
      <c r="Q197" s="270"/>
      <c r="R197" s="270"/>
      <c r="S197" s="270"/>
      <c r="T197" s="27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2" t="s">
        <v>201</v>
      </c>
      <c r="AU197" s="272" t="s">
        <v>212</v>
      </c>
      <c r="AV197" s="14" t="s">
        <v>83</v>
      </c>
      <c r="AW197" s="14" t="s">
        <v>30</v>
      </c>
      <c r="AX197" s="14" t="s">
        <v>73</v>
      </c>
      <c r="AY197" s="272" t="s">
        <v>191</v>
      </c>
    </row>
    <row r="198" s="14" customFormat="1">
      <c r="A198" s="14"/>
      <c r="B198" s="262"/>
      <c r="C198" s="263"/>
      <c r="D198" s="248" t="s">
        <v>201</v>
      </c>
      <c r="E198" s="264" t="s">
        <v>1</v>
      </c>
      <c r="F198" s="265" t="s">
        <v>825</v>
      </c>
      <c r="G198" s="263"/>
      <c r="H198" s="266">
        <v>85</v>
      </c>
      <c r="I198" s="267"/>
      <c r="J198" s="263"/>
      <c r="K198" s="263"/>
      <c r="L198" s="268"/>
      <c r="M198" s="269"/>
      <c r="N198" s="270"/>
      <c r="O198" s="270"/>
      <c r="P198" s="270"/>
      <c r="Q198" s="270"/>
      <c r="R198" s="270"/>
      <c r="S198" s="270"/>
      <c r="T198" s="27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2" t="s">
        <v>201</v>
      </c>
      <c r="AU198" s="272" t="s">
        <v>212</v>
      </c>
      <c r="AV198" s="14" t="s">
        <v>83</v>
      </c>
      <c r="AW198" s="14" t="s">
        <v>30</v>
      </c>
      <c r="AX198" s="14" t="s">
        <v>73</v>
      </c>
      <c r="AY198" s="272" t="s">
        <v>191</v>
      </c>
    </row>
    <row r="199" s="15" customFormat="1">
      <c r="A199" s="15"/>
      <c r="B199" s="273"/>
      <c r="C199" s="274"/>
      <c r="D199" s="248" t="s">
        <v>201</v>
      </c>
      <c r="E199" s="275" t="s">
        <v>1</v>
      </c>
      <c r="F199" s="276" t="s">
        <v>205</v>
      </c>
      <c r="G199" s="274"/>
      <c r="H199" s="277">
        <v>170</v>
      </c>
      <c r="I199" s="278"/>
      <c r="J199" s="274"/>
      <c r="K199" s="274"/>
      <c r="L199" s="279"/>
      <c r="M199" s="280"/>
      <c r="N199" s="281"/>
      <c r="O199" s="281"/>
      <c r="P199" s="281"/>
      <c r="Q199" s="281"/>
      <c r="R199" s="281"/>
      <c r="S199" s="281"/>
      <c r="T199" s="28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3" t="s">
        <v>201</v>
      </c>
      <c r="AU199" s="283" t="s">
        <v>212</v>
      </c>
      <c r="AV199" s="15" t="s">
        <v>198</v>
      </c>
      <c r="AW199" s="15" t="s">
        <v>30</v>
      </c>
      <c r="AX199" s="15" t="s">
        <v>81</v>
      </c>
      <c r="AY199" s="283" t="s">
        <v>191</v>
      </c>
    </row>
    <row r="200" s="2" customFormat="1" ht="21.75" customHeight="1">
      <c r="A200" s="39"/>
      <c r="B200" s="40"/>
      <c r="C200" s="236" t="s">
        <v>8</v>
      </c>
      <c r="D200" s="236" t="s">
        <v>194</v>
      </c>
      <c r="E200" s="237" t="s">
        <v>3878</v>
      </c>
      <c r="F200" s="238" t="s">
        <v>3879</v>
      </c>
      <c r="G200" s="239" t="s">
        <v>197</v>
      </c>
      <c r="H200" s="240">
        <v>85</v>
      </c>
      <c r="I200" s="241"/>
      <c r="J200" s="240">
        <f>ROUND(I200*H200,2)</f>
        <v>0</v>
      </c>
      <c r="K200" s="238" t="s">
        <v>275</v>
      </c>
      <c r="L200" s="45"/>
      <c r="M200" s="242" t="s">
        <v>1</v>
      </c>
      <c r="N200" s="243" t="s">
        <v>38</v>
      </c>
      <c r="O200" s="92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6" t="s">
        <v>198</v>
      </c>
      <c r="AT200" s="246" t="s">
        <v>194</v>
      </c>
      <c r="AU200" s="246" t="s">
        <v>212</v>
      </c>
      <c r="AY200" s="18" t="s">
        <v>191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18" t="s">
        <v>81</v>
      </c>
      <c r="BK200" s="247">
        <f>ROUND(I200*H200,2)</f>
        <v>0</v>
      </c>
      <c r="BL200" s="18" t="s">
        <v>198</v>
      </c>
      <c r="BM200" s="246" t="s">
        <v>4024</v>
      </c>
    </row>
    <row r="201" s="2" customFormat="1">
      <c r="A201" s="39"/>
      <c r="B201" s="40"/>
      <c r="C201" s="41"/>
      <c r="D201" s="248" t="s">
        <v>200</v>
      </c>
      <c r="E201" s="41"/>
      <c r="F201" s="249" t="s">
        <v>3879</v>
      </c>
      <c r="G201" s="41"/>
      <c r="H201" s="41"/>
      <c r="I201" s="145"/>
      <c r="J201" s="41"/>
      <c r="K201" s="41"/>
      <c r="L201" s="45"/>
      <c r="M201" s="250"/>
      <c r="N201" s="251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200</v>
      </c>
      <c r="AU201" s="18" t="s">
        <v>212</v>
      </c>
    </row>
    <row r="202" s="13" customFormat="1">
      <c r="A202" s="13"/>
      <c r="B202" s="252"/>
      <c r="C202" s="253"/>
      <c r="D202" s="248" t="s">
        <v>201</v>
      </c>
      <c r="E202" s="254" t="s">
        <v>1</v>
      </c>
      <c r="F202" s="255" t="s">
        <v>4025</v>
      </c>
      <c r="G202" s="253"/>
      <c r="H202" s="254" t="s">
        <v>1</v>
      </c>
      <c r="I202" s="256"/>
      <c r="J202" s="253"/>
      <c r="K202" s="253"/>
      <c r="L202" s="257"/>
      <c r="M202" s="258"/>
      <c r="N202" s="259"/>
      <c r="O202" s="259"/>
      <c r="P202" s="259"/>
      <c r="Q202" s="259"/>
      <c r="R202" s="259"/>
      <c r="S202" s="259"/>
      <c r="T202" s="26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1" t="s">
        <v>201</v>
      </c>
      <c r="AU202" s="261" t="s">
        <v>212</v>
      </c>
      <c r="AV202" s="13" t="s">
        <v>81</v>
      </c>
      <c r="AW202" s="13" t="s">
        <v>30</v>
      </c>
      <c r="AX202" s="13" t="s">
        <v>73</v>
      </c>
      <c r="AY202" s="261" t="s">
        <v>191</v>
      </c>
    </row>
    <row r="203" s="14" customFormat="1">
      <c r="A203" s="14"/>
      <c r="B203" s="262"/>
      <c r="C203" s="263"/>
      <c r="D203" s="248" t="s">
        <v>201</v>
      </c>
      <c r="E203" s="264" t="s">
        <v>1</v>
      </c>
      <c r="F203" s="265" t="s">
        <v>825</v>
      </c>
      <c r="G203" s="263"/>
      <c r="H203" s="266">
        <v>85</v>
      </c>
      <c r="I203" s="267"/>
      <c r="J203" s="263"/>
      <c r="K203" s="263"/>
      <c r="L203" s="268"/>
      <c r="M203" s="269"/>
      <c r="N203" s="270"/>
      <c r="O203" s="270"/>
      <c r="P203" s="270"/>
      <c r="Q203" s="270"/>
      <c r="R203" s="270"/>
      <c r="S203" s="270"/>
      <c r="T203" s="271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2" t="s">
        <v>201</v>
      </c>
      <c r="AU203" s="272" t="s">
        <v>212</v>
      </c>
      <c r="AV203" s="14" t="s">
        <v>83</v>
      </c>
      <c r="AW203" s="14" t="s">
        <v>30</v>
      </c>
      <c r="AX203" s="14" t="s">
        <v>73</v>
      </c>
      <c r="AY203" s="272" t="s">
        <v>191</v>
      </c>
    </row>
    <row r="204" s="15" customFormat="1">
      <c r="A204" s="15"/>
      <c r="B204" s="273"/>
      <c r="C204" s="274"/>
      <c r="D204" s="248" t="s">
        <v>201</v>
      </c>
      <c r="E204" s="275" t="s">
        <v>1</v>
      </c>
      <c r="F204" s="276" t="s">
        <v>205</v>
      </c>
      <c r="G204" s="274"/>
      <c r="H204" s="277">
        <v>85</v>
      </c>
      <c r="I204" s="278"/>
      <c r="J204" s="274"/>
      <c r="K204" s="274"/>
      <c r="L204" s="279"/>
      <c r="M204" s="280"/>
      <c r="N204" s="281"/>
      <c r="O204" s="281"/>
      <c r="P204" s="281"/>
      <c r="Q204" s="281"/>
      <c r="R204" s="281"/>
      <c r="S204" s="281"/>
      <c r="T204" s="282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3" t="s">
        <v>201</v>
      </c>
      <c r="AU204" s="283" t="s">
        <v>212</v>
      </c>
      <c r="AV204" s="15" t="s">
        <v>198</v>
      </c>
      <c r="AW204" s="15" t="s">
        <v>30</v>
      </c>
      <c r="AX204" s="15" t="s">
        <v>81</v>
      </c>
      <c r="AY204" s="283" t="s">
        <v>191</v>
      </c>
    </row>
    <row r="205" s="2" customFormat="1" ht="21.75" customHeight="1">
      <c r="A205" s="39"/>
      <c r="B205" s="40"/>
      <c r="C205" s="236" t="s">
        <v>320</v>
      </c>
      <c r="D205" s="236" t="s">
        <v>194</v>
      </c>
      <c r="E205" s="237" t="s">
        <v>482</v>
      </c>
      <c r="F205" s="238" t="s">
        <v>483</v>
      </c>
      <c r="G205" s="239" t="s">
        <v>197</v>
      </c>
      <c r="H205" s="240">
        <v>170</v>
      </c>
      <c r="I205" s="241"/>
      <c r="J205" s="240">
        <f>ROUND(I205*H205,2)</f>
        <v>0</v>
      </c>
      <c r="K205" s="238" t="s">
        <v>275</v>
      </c>
      <c r="L205" s="45"/>
      <c r="M205" s="242" t="s">
        <v>1</v>
      </c>
      <c r="N205" s="243" t="s">
        <v>38</v>
      </c>
      <c r="O205" s="92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6" t="s">
        <v>198</v>
      </c>
      <c r="AT205" s="246" t="s">
        <v>194</v>
      </c>
      <c r="AU205" s="246" t="s">
        <v>212</v>
      </c>
      <c r="AY205" s="18" t="s">
        <v>191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8" t="s">
        <v>81</v>
      </c>
      <c r="BK205" s="247">
        <f>ROUND(I205*H205,2)</f>
        <v>0</v>
      </c>
      <c r="BL205" s="18" t="s">
        <v>198</v>
      </c>
      <c r="BM205" s="246" t="s">
        <v>4026</v>
      </c>
    </row>
    <row r="206" s="2" customFormat="1">
      <c r="A206" s="39"/>
      <c r="B206" s="40"/>
      <c r="C206" s="41"/>
      <c r="D206" s="248" t="s">
        <v>200</v>
      </c>
      <c r="E206" s="41"/>
      <c r="F206" s="249" t="s">
        <v>483</v>
      </c>
      <c r="G206" s="41"/>
      <c r="H206" s="41"/>
      <c r="I206" s="145"/>
      <c r="J206" s="41"/>
      <c r="K206" s="41"/>
      <c r="L206" s="45"/>
      <c r="M206" s="250"/>
      <c r="N206" s="251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200</v>
      </c>
      <c r="AU206" s="18" t="s">
        <v>212</v>
      </c>
    </row>
    <row r="207" s="13" customFormat="1">
      <c r="A207" s="13"/>
      <c r="B207" s="252"/>
      <c r="C207" s="253"/>
      <c r="D207" s="248" t="s">
        <v>201</v>
      </c>
      <c r="E207" s="254" t="s">
        <v>1</v>
      </c>
      <c r="F207" s="255" t="s">
        <v>4027</v>
      </c>
      <c r="G207" s="253"/>
      <c r="H207" s="254" t="s">
        <v>1</v>
      </c>
      <c r="I207" s="256"/>
      <c r="J207" s="253"/>
      <c r="K207" s="253"/>
      <c r="L207" s="257"/>
      <c r="M207" s="258"/>
      <c r="N207" s="259"/>
      <c r="O207" s="259"/>
      <c r="P207" s="259"/>
      <c r="Q207" s="259"/>
      <c r="R207" s="259"/>
      <c r="S207" s="259"/>
      <c r="T207" s="26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1" t="s">
        <v>201</v>
      </c>
      <c r="AU207" s="261" t="s">
        <v>212</v>
      </c>
      <c r="AV207" s="13" t="s">
        <v>81</v>
      </c>
      <c r="AW207" s="13" t="s">
        <v>30</v>
      </c>
      <c r="AX207" s="13" t="s">
        <v>73</v>
      </c>
      <c r="AY207" s="261" t="s">
        <v>191</v>
      </c>
    </row>
    <row r="208" s="14" customFormat="1">
      <c r="A208" s="14"/>
      <c r="B208" s="262"/>
      <c r="C208" s="263"/>
      <c r="D208" s="248" t="s">
        <v>201</v>
      </c>
      <c r="E208" s="264" t="s">
        <v>1</v>
      </c>
      <c r="F208" s="265" t="s">
        <v>825</v>
      </c>
      <c r="G208" s="263"/>
      <c r="H208" s="266">
        <v>85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2" t="s">
        <v>201</v>
      </c>
      <c r="AU208" s="272" t="s">
        <v>212</v>
      </c>
      <c r="AV208" s="14" t="s">
        <v>83</v>
      </c>
      <c r="AW208" s="14" t="s">
        <v>30</v>
      </c>
      <c r="AX208" s="14" t="s">
        <v>73</v>
      </c>
      <c r="AY208" s="272" t="s">
        <v>191</v>
      </c>
    </row>
    <row r="209" s="13" customFormat="1">
      <c r="A209" s="13"/>
      <c r="B209" s="252"/>
      <c r="C209" s="253"/>
      <c r="D209" s="248" t="s">
        <v>201</v>
      </c>
      <c r="E209" s="254" t="s">
        <v>1</v>
      </c>
      <c r="F209" s="255" t="s">
        <v>4028</v>
      </c>
      <c r="G209" s="253"/>
      <c r="H209" s="254" t="s">
        <v>1</v>
      </c>
      <c r="I209" s="256"/>
      <c r="J209" s="253"/>
      <c r="K209" s="253"/>
      <c r="L209" s="257"/>
      <c r="M209" s="258"/>
      <c r="N209" s="259"/>
      <c r="O209" s="259"/>
      <c r="P209" s="259"/>
      <c r="Q209" s="259"/>
      <c r="R209" s="259"/>
      <c r="S209" s="259"/>
      <c r="T209" s="26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1" t="s">
        <v>201</v>
      </c>
      <c r="AU209" s="261" t="s">
        <v>212</v>
      </c>
      <c r="AV209" s="13" t="s">
        <v>81</v>
      </c>
      <c r="AW209" s="13" t="s">
        <v>30</v>
      </c>
      <c r="AX209" s="13" t="s">
        <v>73</v>
      </c>
      <c r="AY209" s="261" t="s">
        <v>191</v>
      </c>
    </row>
    <row r="210" s="14" customFormat="1">
      <c r="A210" s="14"/>
      <c r="B210" s="262"/>
      <c r="C210" s="263"/>
      <c r="D210" s="248" t="s">
        <v>201</v>
      </c>
      <c r="E210" s="264" t="s">
        <v>1</v>
      </c>
      <c r="F210" s="265" t="s">
        <v>825</v>
      </c>
      <c r="G210" s="263"/>
      <c r="H210" s="266">
        <v>85</v>
      </c>
      <c r="I210" s="267"/>
      <c r="J210" s="263"/>
      <c r="K210" s="263"/>
      <c r="L210" s="268"/>
      <c r="M210" s="269"/>
      <c r="N210" s="270"/>
      <c r="O210" s="270"/>
      <c r="P210" s="270"/>
      <c r="Q210" s="270"/>
      <c r="R210" s="270"/>
      <c r="S210" s="270"/>
      <c r="T210" s="27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2" t="s">
        <v>201</v>
      </c>
      <c r="AU210" s="272" t="s">
        <v>212</v>
      </c>
      <c r="AV210" s="14" t="s">
        <v>83</v>
      </c>
      <c r="AW210" s="14" t="s">
        <v>30</v>
      </c>
      <c r="AX210" s="14" t="s">
        <v>73</v>
      </c>
      <c r="AY210" s="272" t="s">
        <v>191</v>
      </c>
    </row>
    <row r="211" s="15" customFormat="1">
      <c r="A211" s="15"/>
      <c r="B211" s="273"/>
      <c r="C211" s="274"/>
      <c r="D211" s="248" t="s">
        <v>201</v>
      </c>
      <c r="E211" s="275" t="s">
        <v>1</v>
      </c>
      <c r="F211" s="276" t="s">
        <v>205</v>
      </c>
      <c r="G211" s="274"/>
      <c r="H211" s="277">
        <v>170</v>
      </c>
      <c r="I211" s="278"/>
      <c r="J211" s="274"/>
      <c r="K211" s="274"/>
      <c r="L211" s="279"/>
      <c r="M211" s="280"/>
      <c r="N211" s="281"/>
      <c r="O211" s="281"/>
      <c r="P211" s="281"/>
      <c r="Q211" s="281"/>
      <c r="R211" s="281"/>
      <c r="S211" s="281"/>
      <c r="T211" s="28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83" t="s">
        <v>201</v>
      </c>
      <c r="AU211" s="283" t="s">
        <v>212</v>
      </c>
      <c r="AV211" s="15" t="s">
        <v>198</v>
      </c>
      <c r="AW211" s="15" t="s">
        <v>30</v>
      </c>
      <c r="AX211" s="15" t="s">
        <v>81</v>
      </c>
      <c r="AY211" s="283" t="s">
        <v>191</v>
      </c>
    </row>
    <row r="212" s="2" customFormat="1" ht="21.75" customHeight="1">
      <c r="A212" s="39"/>
      <c r="B212" s="40"/>
      <c r="C212" s="236" t="s">
        <v>328</v>
      </c>
      <c r="D212" s="236" t="s">
        <v>194</v>
      </c>
      <c r="E212" s="237" t="s">
        <v>3890</v>
      </c>
      <c r="F212" s="238" t="s">
        <v>3891</v>
      </c>
      <c r="G212" s="239" t="s">
        <v>197</v>
      </c>
      <c r="H212" s="240">
        <v>85</v>
      </c>
      <c r="I212" s="241"/>
      <c r="J212" s="240">
        <f>ROUND(I212*H212,2)</f>
        <v>0</v>
      </c>
      <c r="K212" s="238" t="s">
        <v>275</v>
      </c>
      <c r="L212" s="45"/>
      <c r="M212" s="242" t="s">
        <v>1</v>
      </c>
      <c r="N212" s="243" t="s">
        <v>38</v>
      </c>
      <c r="O212" s="92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6" t="s">
        <v>198</v>
      </c>
      <c r="AT212" s="246" t="s">
        <v>194</v>
      </c>
      <c r="AU212" s="246" t="s">
        <v>212</v>
      </c>
      <c r="AY212" s="18" t="s">
        <v>191</v>
      </c>
      <c r="BE212" s="247">
        <f>IF(N212="základní",J212,0)</f>
        <v>0</v>
      </c>
      <c r="BF212" s="247">
        <f>IF(N212="snížená",J212,0)</f>
        <v>0</v>
      </c>
      <c r="BG212" s="247">
        <f>IF(N212="zákl. přenesená",J212,0)</f>
        <v>0</v>
      </c>
      <c r="BH212" s="247">
        <f>IF(N212="sníž. přenesená",J212,0)</f>
        <v>0</v>
      </c>
      <c r="BI212" s="247">
        <f>IF(N212="nulová",J212,0)</f>
        <v>0</v>
      </c>
      <c r="BJ212" s="18" t="s">
        <v>81</v>
      </c>
      <c r="BK212" s="247">
        <f>ROUND(I212*H212,2)</f>
        <v>0</v>
      </c>
      <c r="BL212" s="18" t="s">
        <v>198</v>
      </c>
      <c r="BM212" s="246" t="s">
        <v>4029</v>
      </c>
    </row>
    <row r="213" s="2" customFormat="1">
      <c r="A213" s="39"/>
      <c r="B213" s="40"/>
      <c r="C213" s="41"/>
      <c r="D213" s="248" t="s">
        <v>200</v>
      </c>
      <c r="E213" s="41"/>
      <c r="F213" s="249" t="s">
        <v>3891</v>
      </c>
      <c r="G213" s="41"/>
      <c r="H213" s="41"/>
      <c r="I213" s="145"/>
      <c r="J213" s="41"/>
      <c r="K213" s="41"/>
      <c r="L213" s="45"/>
      <c r="M213" s="250"/>
      <c r="N213" s="251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200</v>
      </c>
      <c r="AU213" s="18" t="s">
        <v>212</v>
      </c>
    </row>
    <row r="214" s="13" customFormat="1">
      <c r="A214" s="13"/>
      <c r="B214" s="252"/>
      <c r="C214" s="253"/>
      <c r="D214" s="248" t="s">
        <v>201</v>
      </c>
      <c r="E214" s="254" t="s">
        <v>1</v>
      </c>
      <c r="F214" s="255" t="s">
        <v>4030</v>
      </c>
      <c r="G214" s="253"/>
      <c r="H214" s="254" t="s">
        <v>1</v>
      </c>
      <c r="I214" s="256"/>
      <c r="J214" s="253"/>
      <c r="K214" s="253"/>
      <c r="L214" s="257"/>
      <c r="M214" s="258"/>
      <c r="N214" s="259"/>
      <c r="O214" s="259"/>
      <c r="P214" s="259"/>
      <c r="Q214" s="259"/>
      <c r="R214" s="259"/>
      <c r="S214" s="259"/>
      <c r="T214" s="26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1" t="s">
        <v>201</v>
      </c>
      <c r="AU214" s="261" t="s">
        <v>212</v>
      </c>
      <c r="AV214" s="13" t="s">
        <v>81</v>
      </c>
      <c r="AW214" s="13" t="s">
        <v>30</v>
      </c>
      <c r="AX214" s="13" t="s">
        <v>73</v>
      </c>
      <c r="AY214" s="261" t="s">
        <v>191</v>
      </c>
    </row>
    <row r="215" s="14" customFormat="1">
      <c r="A215" s="14"/>
      <c r="B215" s="262"/>
      <c r="C215" s="263"/>
      <c r="D215" s="248" t="s">
        <v>201</v>
      </c>
      <c r="E215" s="264" t="s">
        <v>1</v>
      </c>
      <c r="F215" s="265" t="s">
        <v>825</v>
      </c>
      <c r="G215" s="263"/>
      <c r="H215" s="266">
        <v>85</v>
      </c>
      <c r="I215" s="267"/>
      <c r="J215" s="263"/>
      <c r="K215" s="263"/>
      <c r="L215" s="268"/>
      <c r="M215" s="269"/>
      <c r="N215" s="270"/>
      <c r="O215" s="270"/>
      <c r="P215" s="270"/>
      <c r="Q215" s="270"/>
      <c r="R215" s="270"/>
      <c r="S215" s="270"/>
      <c r="T215" s="27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2" t="s">
        <v>201</v>
      </c>
      <c r="AU215" s="272" t="s">
        <v>212</v>
      </c>
      <c r="AV215" s="14" t="s">
        <v>83</v>
      </c>
      <c r="AW215" s="14" t="s">
        <v>30</v>
      </c>
      <c r="AX215" s="14" t="s">
        <v>73</v>
      </c>
      <c r="AY215" s="272" t="s">
        <v>191</v>
      </c>
    </row>
    <row r="216" s="15" customFormat="1">
      <c r="A216" s="15"/>
      <c r="B216" s="273"/>
      <c r="C216" s="274"/>
      <c r="D216" s="248" t="s">
        <v>201</v>
      </c>
      <c r="E216" s="275" t="s">
        <v>1</v>
      </c>
      <c r="F216" s="276" t="s">
        <v>205</v>
      </c>
      <c r="G216" s="274"/>
      <c r="H216" s="277">
        <v>85</v>
      </c>
      <c r="I216" s="278"/>
      <c r="J216" s="274"/>
      <c r="K216" s="274"/>
      <c r="L216" s="279"/>
      <c r="M216" s="294"/>
      <c r="N216" s="295"/>
      <c r="O216" s="295"/>
      <c r="P216" s="295"/>
      <c r="Q216" s="295"/>
      <c r="R216" s="295"/>
      <c r="S216" s="295"/>
      <c r="T216" s="29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3" t="s">
        <v>201</v>
      </c>
      <c r="AU216" s="283" t="s">
        <v>212</v>
      </c>
      <c r="AV216" s="15" t="s">
        <v>198</v>
      </c>
      <c r="AW216" s="15" t="s">
        <v>30</v>
      </c>
      <c r="AX216" s="15" t="s">
        <v>81</v>
      </c>
      <c r="AY216" s="283" t="s">
        <v>191</v>
      </c>
    </row>
    <row r="217" s="2" customFormat="1" ht="6.96" customHeight="1">
      <c r="A217" s="39"/>
      <c r="B217" s="67"/>
      <c r="C217" s="68"/>
      <c r="D217" s="68"/>
      <c r="E217" s="68"/>
      <c r="F217" s="68"/>
      <c r="G217" s="68"/>
      <c r="H217" s="68"/>
      <c r="I217" s="184"/>
      <c r="J217" s="68"/>
      <c r="K217" s="68"/>
      <c r="L217" s="45"/>
      <c r="M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</row>
  </sheetData>
  <sheetProtection sheet="1" autoFilter="0" formatColumns="0" formatRows="0" objects="1" scenarios="1" spinCount="100000" saltValue="gfa6GKVEC+VjTqQ9TETHw9Ln8Lc1o5jLp08GQ1rE9+DpMzw8RW9luyuURfWS+AouveJkJe5TnCyRjc5XdK7+zA==" hashValue="UWPriXKIN5/xh8RL9KFHjb8hkfIeiOm9OX01Lj38B43hyC5e7JZFOo7pnqY2nvk0OROZEG41UbZjbS8lC7SB2Q==" algorithmName="SHA-512" password="CC35"/>
  <autoFilter ref="C119:K21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143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4031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ROUND((SUM(BE122:BE184)),  2)</f>
        <v>0</v>
      </c>
      <c r="G33" s="39"/>
      <c r="H33" s="39"/>
      <c r="I33" s="163">
        <v>0.20999999999999999</v>
      </c>
      <c r="J33" s="162">
        <f>ROUND(((SUM(BE122:BE184))*I33),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ROUND((SUM(BF122:BF184)),  2)</f>
        <v>0</v>
      </c>
      <c r="G34" s="39"/>
      <c r="H34" s="39"/>
      <c r="I34" s="163">
        <v>0.14999999999999999</v>
      </c>
      <c r="J34" s="162">
        <f>ROUND(((SUM(BF122:BF184))*I34),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ROUND((SUM(BG122:BG184)),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ROUND((SUM(BH122:BH184)),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ROUND((SUM(BI122:BI184)),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18-91.4 - PROVIZORNÍ KOMUNIKACE PRO PĚŠÍ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J123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J124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169</v>
      </c>
      <c r="E99" s="204"/>
      <c r="F99" s="204"/>
      <c r="G99" s="204"/>
      <c r="H99" s="204"/>
      <c r="I99" s="205"/>
      <c r="J99" s="206">
        <f>J165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201"/>
      <c r="C100" s="202"/>
      <c r="D100" s="203" t="s">
        <v>170</v>
      </c>
      <c r="E100" s="204"/>
      <c r="F100" s="204"/>
      <c r="G100" s="204"/>
      <c r="H100" s="204"/>
      <c r="I100" s="205"/>
      <c r="J100" s="206">
        <f>J166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202"/>
      <c r="D101" s="203" t="s">
        <v>173</v>
      </c>
      <c r="E101" s="204"/>
      <c r="F101" s="204"/>
      <c r="G101" s="204"/>
      <c r="H101" s="204"/>
      <c r="I101" s="205"/>
      <c r="J101" s="206">
        <f>J172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202"/>
      <c r="D102" s="203" t="s">
        <v>174</v>
      </c>
      <c r="E102" s="204"/>
      <c r="F102" s="204"/>
      <c r="G102" s="204"/>
      <c r="H102" s="204"/>
      <c r="I102" s="205"/>
      <c r="J102" s="206">
        <f>J173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145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184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187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176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8" t="str">
        <f>E7</f>
        <v>Rekonstrukce TT na ul. Pavlova vč. zastávky Rodimcevova</v>
      </c>
      <c r="F112" s="33"/>
      <c r="G112" s="33"/>
      <c r="H112" s="33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160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SO 18-91.4 - PROVIZORNÍ KOMUNIKACE PRO PĚŠÍ</v>
      </c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Ostrava</v>
      </c>
      <c r="G116" s="41"/>
      <c r="H116" s="41"/>
      <c r="I116" s="148" t="s">
        <v>21</v>
      </c>
      <c r="J116" s="80" t="str">
        <f>IF(J12="","",J12)</f>
        <v>19. 11. 2019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 xml:space="preserve"> </v>
      </c>
      <c r="G118" s="41"/>
      <c r="H118" s="41"/>
      <c r="I118" s="148" t="s">
        <v>29</v>
      </c>
      <c r="J118" s="37" t="str">
        <f>E21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148" t="s">
        <v>31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8"/>
      <c r="B121" s="209"/>
      <c r="C121" s="210" t="s">
        <v>177</v>
      </c>
      <c r="D121" s="211" t="s">
        <v>58</v>
      </c>
      <c r="E121" s="211" t="s">
        <v>54</v>
      </c>
      <c r="F121" s="211" t="s">
        <v>55</v>
      </c>
      <c r="G121" s="211" t="s">
        <v>178</v>
      </c>
      <c r="H121" s="211" t="s">
        <v>179</v>
      </c>
      <c r="I121" s="212" t="s">
        <v>180</v>
      </c>
      <c r="J121" s="211" t="s">
        <v>164</v>
      </c>
      <c r="K121" s="213" t="s">
        <v>181</v>
      </c>
      <c r="L121" s="214"/>
      <c r="M121" s="101" t="s">
        <v>1</v>
      </c>
      <c r="N121" s="102" t="s">
        <v>37</v>
      </c>
      <c r="O121" s="102" t="s">
        <v>182</v>
      </c>
      <c r="P121" s="102" t="s">
        <v>183</v>
      </c>
      <c r="Q121" s="102" t="s">
        <v>184</v>
      </c>
      <c r="R121" s="102" t="s">
        <v>185</v>
      </c>
      <c r="S121" s="102" t="s">
        <v>186</v>
      </c>
      <c r="T121" s="103" t="s">
        <v>187</v>
      </c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</row>
    <row r="122" s="2" customFormat="1" ht="22.8" customHeight="1">
      <c r="A122" s="39"/>
      <c r="B122" s="40"/>
      <c r="C122" s="108" t="s">
        <v>188</v>
      </c>
      <c r="D122" s="41"/>
      <c r="E122" s="41"/>
      <c r="F122" s="41"/>
      <c r="G122" s="41"/>
      <c r="H122" s="41"/>
      <c r="I122" s="145"/>
      <c r="J122" s="215">
        <f>BK122</f>
        <v>0</v>
      </c>
      <c r="K122" s="41"/>
      <c r="L122" s="45"/>
      <c r="M122" s="104"/>
      <c r="N122" s="216"/>
      <c r="O122" s="105"/>
      <c r="P122" s="217">
        <f>P123</f>
        <v>0</v>
      </c>
      <c r="Q122" s="105"/>
      <c r="R122" s="217">
        <f>R123</f>
        <v>80.227159999999998</v>
      </c>
      <c r="S122" s="105"/>
      <c r="T122" s="218">
        <f>T123</f>
        <v>21.369599999999998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72</v>
      </c>
      <c r="AU122" s="18" t="s">
        <v>166</v>
      </c>
      <c r="BK122" s="219">
        <f>BK123</f>
        <v>0</v>
      </c>
    </row>
    <row r="123" s="12" customFormat="1" ht="25.92" customHeight="1">
      <c r="A123" s="12"/>
      <c r="B123" s="220"/>
      <c r="C123" s="221"/>
      <c r="D123" s="222" t="s">
        <v>72</v>
      </c>
      <c r="E123" s="223" t="s">
        <v>189</v>
      </c>
      <c r="F123" s="223" t="s">
        <v>190</v>
      </c>
      <c r="G123" s="221"/>
      <c r="H123" s="221"/>
      <c r="I123" s="224"/>
      <c r="J123" s="225">
        <f>BK123</f>
        <v>0</v>
      </c>
      <c r="K123" s="221"/>
      <c r="L123" s="226"/>
      <c r="M123" s="227"/>
      <c r="N123" s="228"/>
      <c r="O123" s="228"/>
      <c r="P123" s="229">
        <f>P124+P165+P172</f>
        <v>0</v>
      </c>
      <c r="Q123" s="228"/>
      <c r="R123" s="229">
        <f>R124+R165+R172</f>
        <v>80.227159999999998</v>
      </c>
      <c r="S123" s="228"/>
      <c r="T123" s="230">
        <f>T124+T165+T172</f>
        <v>21.369599999999998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1" t="s">
        <v>81</v>
      </c>
      <c r="AT123" s="232" t="s">
        <v>72</v>
      </c>
      <c r="AU123" s="232" t="s">
        <v>73</v>
      </c>
      <c r="AY123" s="231" t="s">
        <v>191</v>
      </c>
      <c r="BK123" s="233">
        <f>BK124+BK165+BK172</f>
        <v>0</v>
      </c>
    </row>
    <row r="124" s="12" customFormat="1" ht="22.8" customHeight="1">
      <c r="A124" s="12"/>
      <c r="B124" s="220"/>
      <c r="C124" s="221"/>
      <c r="D124" s="222" t="s">
        <v>72</v>
      </c>
      <c r="E124" s="234" t="s">
        <v>192</v>
      </c>
      <c r="F124" s="234" t="s">
        <v>193</v>
      </c>
      <c r="G124" s="221"/>
      <c r="H124" s="221"/>
      <c r="I124" s="224"/>
      <c r="J124" s="235">
        <f>BK124</f>
        <v>0</v>
      </c>
      <c r="K124" s="221"/>
      <c r="L124" s="226"/>
      <c r="M124" s="227"/>
      <c r="N124" s="228"/>
      <c r="O124" s="228"/>
      <c r="P124" s="229">
        <f>SUM(P125:P164)</f>
        <v>0</v>
      </c>
      <c r="Q124" s="228"/>
      <c r="R124" s="229">
        <f>SUM(R125:R164)</f>
        <v>0.091159999999999991</v>
      </c>
      <c r="S124" s="228"/>
      <c r="T124" s="230">
        <f>SUM(T125:T164)</f>
        <v>21.369599999999998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1" t="s">
        <v>81</v>
      </c>
      <c r="AT124" s="232" t="s">
        <v>72</v>
      </c>
      <c r="AU124" s="232" t="s">
        <v>81</v>
      </c>
      <c r="AY124" s="231" t="s">
        <v>191</v>
      </c>
      <c r="BK124" s="233">
        <f>SUM(BK125:BK164)</f>
        <v>0</v>
      </c>
    </row>
    <row r="125" s="2" customFormat="1" ht="16.5" customHeight="1">
      <c r="A125" s="39"/>
      <c r="B125" s="40"/>
      <c r="C125" s="236" t="s">
        <v>81</v>
      </c>
      <c r="D125" s="236" t="s">
        <v>194</v>
      </c>
      <c r="E125" s="237" t="s">
        <v>890</v>
      </c>
      <c r="F125" s="238" t="s">
        <v>220</v>
      </c>
      <c r="G125" s="239" t="s">
        <v>215</v>
      </c>
      <c r="H125" s="240">
        <v>42.399999999999999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0.5</v>
      </c>
      <c r="T125" s="245">
        <f>S125*H125</f>
        <v>21.199999999999999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4032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220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13" customFormat="1">
      <c r="A127" s="13"/>
      <c r="B127" s="252"/>
      <c r="C127" s="253"/>
      <c r="D127" s="248" t="s">
        <v>201</v>
      </c>
      <c r="E127" s="254" t="s">
        <v>1</v>
      </c>
      <c r="F127" s="255" t="s">
        <v>4033</v>
      </c>
      <c r="G127" s="253"/>
      <c r="H127" s="254" t="s">
        <v>1</v>
      </c>
      <c r="I127" s="256"/>
      <c r="J127" s="253"/>
      <c r="K127" s="253"/>
      <c r="L127" s="257"/>
      <c r="M127" s="258"/>
      <c r="N127" s="259"/>
      <c r="O127" s="259"/>
      <c r="P127" s="259"/>
      <c r="Q127" s="259"/>
      <c r="R127" s="259"/>
      <c r="S127" s="259"/>
      <c r="T127" s="26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1" t="s">
        <v>201</v>
      </c>
      <c r="AU127" s="261" t="s">
        <v>83</v>
      </c>
      <c r="AV127" s="13" t="s">
        <v>81</v>
      </c>
      <c r="AW127" s="13" t="s">
        <v>30</v>
      </c>
      <c r="AX127" s="13" t="s">
        <v>73</v>
      </c>
      <c r="AY127" s="261" t="s">
        <v>191</v>
      </c>
    </row>
    <row r="128" s="13" customFormat="1">
      <c r="A128" s="13"/>
      <c r="B128" s="252"/>
      <c r="C128" s="253"/>
      <c r="D128" s="248" t="s">
        <v>201</v>
      </c>
      <c r="E128" s="254" t="s">
        <v>1</v>
      </c>
      <c r="F128" s="255" t="s">
        <v>4034</v>
      </c>
      <c r="G128" s="253"/>
      <c r="H128" s="254" t="s">
        <v>1</v>
      </c>
      <c r="I128" s="256"/>
      <c r="J128" s="253"/>
      <c r="K128" s="253"/>
      <c r="L128" s="257"/>
      <c r="M128" s="258"/>
      <c r="N128" s="259"/>
      <c r="O128" s="259"/>
      <c r="P128" s="259"/>
      <c r="Q128" s="259"/>
      <c r="R128" s="259"/>
      <c r="S128" s="259"/>
      <c r="T128" s="26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1" t="s">
        <v>201</v>
      </c>
      <c r="AU128" s="261" t="s">
        <v>83</v>
      </c>
      <c r="AV128" s="13" t="s">
        <v>81</v>
      </c>
      <c r="AW128" s="13" t="s">
        <v>30</v>
      </c>
      <c r="AX128" s="13" t="s">
        <v>73</v>
      </c>
      <c r="AY128" s="261" t="s">
        <v>191</v>
      </c>
    </row>
    <row r="129" s="14" customFormat="1">
      <c r="A129" s="14"/>
      <c r="B129" s="262"/>
      <c r="C129" s="263"/>
      <c r="D129" s="248" t="s">
        <v>201</v>
      </c>
      <c r="E129" s="264" t="s">
        <v>1</v>
      </c>
      <c r="F129" s="265" t="s">
        <v>4035</v>
      </c>
      <c r="G129" s="263"/>
      <c r="H129" s="266">
        <v>42.399999999999999</v>
      </c>
      <c r="I129" s="267"/>
      <c r="J129" s="263"/>
      <c r="K129" s="263"/>
      <c r="L129" s="268"/>
      <c r="M129" s="269"/>
      <c r="N129" s="270"/>
      <c r="O129" s="270"/>
      <c r="P129" s="270"/>
      <c r="Q129" s="270"/>
      <c r="R129" s="270"/>
      <c r="S129" s="270"/>
      <c r="T129" s="27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72" t="s">
        <v>201</v>
      </c>
      <c r="AU129" s="272" t="s">
        <v>83</v>
      </c>
      <c r="AV129" s="14" t="s">
        <v>83</v>
      </c>
      <c r="AW129" s="14" t="s">
        <v>30</v>
      </c>
      <c r="AX129" s="14" t="s">
        <v>73</v>
      </c>
      <c r="AY129" s="272" t="s">
        <v>191</v>
      </c>
    </row>
    <row r="130" s="15" customFormat="1">
      <c r="A130" s="15"/>
      <c r="B130" s="273"/>
      <c r="C130" s="274"/>
      <c r="D130" s="248" t="s">
        <v>201</v>
      </c>
      <c r="E130" s="275" t="s">
        <v>1</v>
      </c>
      <c r="F130" s="276" t="s">
        <v>205</v>
      </c>
      <c r="G130" s="274"/>
      <c r="H130" s="277">
        <v>42.399999999999999</v>
      </c>
      <c r="I130" s="278"/>
      <c r="J130" s="274"/>
      <c r="K130" s="274"/>
      <c r="L130" s="279"/>
      <c r="M130" s="280"/>
      <c r="N130" s="281"/>
      <c r="O130" s="281"/>
      <c r="P130" s="281"/>
      <c r="Q130" s="281"/>
      <c r="R130" s="281"/>
      <c r="S130" s="281"/>
      <c r="T130" s="282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3" t="s">
        <v>201</v>
      </c>
      <c r="AU130" s="283" t="s">
        <v>83</v>
      </c>
      <c r="AV130" s="15" t="s">
        <v>198</v>
      </c>
      <c r="AW130" s="15" t="s">
        <v>30</v>
      </c>
      <c r="AX130" s="15" t="s">
        <v>81</v>
      </c>
      <c r="AY130" s="283" t="s">
        <v>191</v>
      </c>
    </row>
    <row r="131" s="2" customFormat="1" ht="16.5" customHeight="1">
      <c r="A131" s="39"/>
      <c r="B131" s="40"/>
      <c r="C131" s="236" t="s">
        <v>83</v>
      </c>
      <c r="D131" s="236" t="s">
        <v>194</v>
      </c>
      <c r="E131" s="237" t="s">
        <v>4036</v>
      </c>
      <c r="F131" s="238" t="s">
        <v>4037</v>
      </c>
      <c r="G131" s="239" t="s">
        <v>197</v>
      </c>
      <c r="H131" s="240">
        <v>212</v>
      </c>
      <c r="I131" s="241"/>
      <c r="J131" s="240">
        <f>ROUND(I131*H131,2)</f>
        <v>0</v>
      </c>
      <c r="K131" s="238" t="s">
        <v>275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0.00080000000000000004</v>
      </c>
      <c r="T131" s="245">
        <f>S131*H131</f>
        <v>0.1696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4038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4037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13" customFormat="1">
      <c r="A133" s="13"/>
      <c r="B133" s="252"/>
      <c r="C133" s="253"/>
      <c r="D133" s="248" t="s">
        <v>201</v>
      </c>
      <c r="E133" s="254" t="s">
        <v>1</v>
      </c>
      <c r="F133" s="255" t="s">
        <v>4039</v>
      </c>
      <c r="G133" s="253"/>
      <c r="H133" s="254" t="s">
        <v>1</v>
      </c>
      <c r="I133" s="256"/>
      <c r="J133" s="253"/>
      <c r="K133" s="253"/>
      <c r="L133" s="257"/>
      <c r="M133" s="258"/>
      <c r="N133" s="259"/>
      <c r="O133" s="259"/>
      <c r="P133" s="259"/>
      <c r="Q133" s="259"/>
      <c r="R133" s="259"/>
      <c r="S133" s="259"/>
      <c r="T133" s="26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1" t="s">
        <v>201</v>
      </c>
      <c r="AU133" s="261" t="s">
        <v>83</v>
      </c>
      <c r="AV133" s="13" t="s">
        <v>81</v>
      </c>
      <c r="AW133" s="13" t="s">
        <v>30</v>
      </c>
      <c r="AX133" s="13" t="s">
        <v>73</v>
      </c>
      <c r="AY133" s="261" t="s">
        <v>191</v>
      </c>
    </row>
    <row r="134" s="14" customFormat="1">
      <c r="A134" s="14"/>
      <c r="B134" s="262"/>
      <c r="C134" s="263"/>
      <c r="D134" s="248" t="s">
        <v>201</v>
      </c>
      <c r="E134" s="264" t="s">
        <v>1</v>
      </c>
      <c r="F134" s="265" t="s">
        <v>4040</v>
      </c>
      <c r="G134" s="263"/>
      <c r="H134" s="266">
        <v>212</v>
      </c>
      <c r="I134" s="267"/>
      <c r="J134" s="263"/>
      <c r="K134" s="263"/>
      <c r="L134" s="268"/>
      <c r="M134" s="269"/>
      <c r="N134" s="270"/>
      <c r="O134" s="270"/>
      <c r="P134" s="270"/>
      <c r="Q134" s="270"/>
      <c r="R134" s="270"/>
      <c r="S134" s="270"/>
      <c r="T134" s="27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2" t="s">
        <v>201</v>
      </c>
      <c r="AU134" s="272" t="s">
        <v>83</v>
      </c>
      <c r="AV134" s="14" t="s">
        <v>83</v>
      </c>
      <c r="AW134" s="14" t="s">
        <v>30</v>
      </c>
      <c r="AX134" s="14" t="s">
        <v>73</v>
      </c>
      <c r="AY134" s="272" t="s">
        <v>191</v>
      </c>
    </row>
    <row r="135" s="15" customFormat="1">
      <c r="A135" s="15"/>
      <c r="B135" s="273"/>
      <c r="C135" s="274"/>
      <c r="D135" s="248" t="s">
        <v>201</v>
      </c>
      <c r="E135" s="275" t="s">
        <v>1</v>
      </c>
      <c r="F135" s="276" t="s">
        <v>205</v>
      </c>
      <c r="G135" s="274"/>
      <c r="H135" s="277">
        <v>212</v>
      </c>
      <c r="I135" s="278"/>
      <c r="J135" s="274"/>
      <c r="K135" s="274"/>
      <c r="L135" s="279"/>
      <c r="M135" s="280"/>
      <c r="N135" s="281"/>
      <c r="O135" s="281"/>
      <c r="P135" s="281"/>
      <c r="Q135" s="281"/>
      <c r="R135" s="281"/>
      <c r="S135" s="281"/>
      <c r="T135" s="28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3" t="s">
        <v>201</v>
      </c>
      <c r="AU135" s="283" t="s">
        <v>83</v>
      </c>
      <c r="AV135" s="15" t="s">
        <v>198</v>
      </c>
      <c r="AW135" s="15" t="s">
        <v>30</v>
      </c>
      <c r="AX135" s="15" t="s">
        <v>81</v>
      </c>
      <c r="AY135" s="283" t="s">
        <v>191</v>
      </c>
    </row>
    <row r="136" s="2" customFormat="1" ht="16.5" customHeight="1">
      <c r="A136" s="39"/>
      <c r="B136" s="40"/>
      <c r="C136" s="236" t="s">
        <v>212</v>
      </c>
      <c r="D136" s="236" t="s">
        <v>194</v>
      </c>
      <c r="E136" s="237" t="s">
        <v>292</v>
      </c>
      <c r="F136" s="238" t="s">
        <v>293</v>
      </c>
      <c r="G136" s="239" t="s">
        <v>197</v>
      </c>
      <c r="H136" s="240">
        <v>212</v>
      </c>
      <c r="I136" s="241"/>
      <c r="J136" s="240">
        <f>ROUND(I136*H136,2)</f>
        <v>0</v>
      </c>
      <c r="K136" s="238" t="s">
        <v>1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83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4041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293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83</v>
      </c>
    </row>
    <row r="138" s="13" customFormat="1">
      <c r="A138" s="13"/>
      <c r="B138" s="252"/>
      <c r="C138" s="253"/>
      <c r="D138" s="248" t="s">
        <v>201</v>
      </c>
      <c r="E138" s="254" t="s">
        <v>1</v>
      </c>
      <c r="F138" s="255" t="s">
        <v>4042</v>
      </c>
      <c r="G138" s="253"/>
      <c r="H138" s="254" t="s">
        <v>1</v>
      </c>
      <c r="I138" s="256"/>
      <c r="J138" s="253"/>
      <c r="K138" s="253"/>
      <c r="L138" s="257"/>
      <c r="M138" s="258"/>
      <c r="N138" s="259"/>
      <c r="O138" s="259"/>
      <c r="P138" s="259"/>
      <c r="Q138" s="259"/>
      <c r="R138" s="259"/>
      <c r="S138" s="259"/>
      <c r="T138" s="26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1" t="s">
        <v>201</v>
      </c>
      <c r="AU138" s="261" t="s">
        <v>83</v>
      </c>
      <c r="AV138" s="13" t="s">
        <v>81</v>
      </c>
      <c r="AW138" s="13" t="s">
        <v>30</v>
      </c>
      <c r="AX138" s="13" t="s">
        <v>73</v>
      </c>
      <c r="AY138" s="261" t="s">
        <v>191</v>
      </c>
    </row>
    <row r="139" s="14" customFormat="1">
      <c r="A139" s="14"/>
      <c r="B139" s="262"/>
      <c r="C139" s="263"/>
      <c r="D139" s="248" t="s">
        <v>201</v>
      </c>
      <c r="E139" s="264" t="s">
        <v>1</v>
      </c>
      <c r="F139" s="265" t="s">
        <v>4040</v>
      </c>
      <c r="G139" s="263"/>
      <c r="H139" s="266">
        <v>212</v>
      </c>
      <c r="I139" s="267"/>
      <c r="J139" s="263"/>
      <c r="K139" s="263"/>
      <c r="L139" s="268"/>
      <c r="M139" s="269"/>
      <c r="N139" s="270"/>
      <c r="O139" s="270"/>
      <c r="P139" s="270"/>
      <c r="Q139" s="270"/>
      <c r="R139" s="270"/>
      <c r="S139" s="270"/>
      <c r="T139" s="27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2" t="s">
        <v>201</v>
      </c>
      <c r="AU139" s="272" t="s">
        <v>83</v>
      </c>
      <c r="AV139" s="14" t="s">
        <v>83</v>
      </c>
      <c r="AW139" s="14" t="s">
        <v>30</v>
      </c>
      <c r="AX139" s="14" t="s">
        <v>73</v>
      </c>
      <c r="AY139" s="272" t="s">
        <v>191</v>
      </c>
    </row>
    <row r="140" s="15" customFormat="1">
      <c r="A140" s="15"/>
      <c r="B140" s="273"/>
      <c r="C140" s="274"/>
      <c r="D140" s="248" t="s">
        <v>201</v>
      </c>
      <c r="E140" s="275" t="s">
        <v>1</v>
      </c>
      <c r="F140" s="276" t="s">
        <v>205</v>
      </c>
      <c r="G140" s="274"/>
      <c r="H140" s="277">
        <v>212</v>
      </c>
      <c r="I140" s="278"/>
      <c r="J140" s="274"/>
      <c r="K140" s="274"/>
      <c r="L140" s="279"/>
      <c r="M140" s="280"/>
      <c r="N140" s="281"/>
      <c r="O140" s="281"/>
      <c r="P140" s="281"/>
      <c r="Q140" s="281"/>
      <c r="R140" s="281"/>
      <c r="S140" s="281"/>
      <c r="T140" s="282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83" t="s">
        <v>201</v>
      </c>
      <c r="AU140" s="283" t="s">
        <v>83</v>
      </c>
      <c r="AV140" s="15" t="s">
        <v>198</v>
      </c>
      <c r="AW140" s="15" t="s">
        <v>30</v>
      </c>
      <c r="AX140" s="15" t="s">
        <v>81</v>
      </c>
      <c r="AY140" s="283" t="s">
        <v>191</v>
      </c>
    </row>
    <row r="141" s="2" customFormat="1" ht="21.75" customHeight="1">
      <c r="A141" s="39"/>
      <c r="B141" s="40"/>
      <c r="C141" s="236" t="s">
        <v>198</v>
      </c>
      <c r="D141" s="236" t="s">
        <v>194</v>
      </c>
      <c r="E141" s="237" t="s">
        <v>300</v>
      </c>
      <c r="F141" s="238" t="s">
        <v>301</v>
      </c>
      <c r="G141" s="239" t="s">
        <v>197</v>
      </c>
      <c r="H141" s="240">
        <v>212</v>
      </c>
      <c r="I141" s="241"/>
      <c r="J141" s="240">
        <f>ROUND(I141*H141,2)</f>
        <v>0</v>
      </c>
      <c r="K141" s="238" t="s">
        <v>275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0.00010000000000000001</v>
      </c>
      <c r="R141" s="244">
        <f>Q141*H141</f>
        <v>0.0212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4043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301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4044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83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4" customFormat="1">
      <c r="A144" s="14"/>
      <c r="B144" s="262"/>
      <c r="C144" s="263"/>
      <c r="D144" s="248" t="s">
        <v>201</v>
      </c>
      <c r="E144" s="264" t="s">
        <v>1</v>
      </c>
      <c r="F144" s="265" t="s">
        <v>4040</v>
      </c>
      <c r="G144" s="263"/>
      <c r="H144" s="266">
        <v>212</v>
      </c>
      <c r="I144" s="267"/>
      <c r="J144" s="263"/>
      <c r="K144" s="263"/>
      <c r="L144" s="268"/>
      <c r="M144" s="269"/>
      <c r="N144" s="270"/>
      <c r="O144" s="270"/>
      <c r="P144" s="270"/>
      <c r="Q144" s="270"/>
      <c r="R144" s="270"/>
      <c r="S144" s="270"/>
      <c r="T144" s="27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2" t="s">
        <v>201</v>
      </c>
      <c r="AU144" s="272" t="s">
        <v>83</v>
      </c>
      <c r="AV144" s="14" t="s">
        <v>83</v>
      </c>
      <c r="AW144" s="14" t="s">
        <v>30</v>
      </c>
      <c r="AX144" s="14" t="s">
        <v>73</v>
      </c>
      <c r="AY144" s="272" t="s">
        <v>191</v>
      </c>
    </row>
    <row r="145" s="15" customFormat="1">
      <c r="A145" s="15"/>
      <c r="B145" s="273"/>
      <c r="C145" s="274"/>
      <c r="D145" s="248" t="s">
        <v>201</v>
      </c>
      <c r="E145" s="275" t="s">
        <v>1</v>
      </c>
      <c r="F145" s="276" t="s">
        <v>205</v>
      </c>
      <c r="G145" s="274"/>
      <c r="H145" s="277">
        <v>212</v>
      </c>
      <c r="I145" s="278"/>
      <c r="J145" s="274"/>
      <c r="K145" s="274"/>
      <c r="L145" s="279"/>
      <c r="M145" s="280"/>
      <c r="N145" s="281"/>
      <c r="O145" s="281"/>
      <c r="P145" s="281"/>
      <c r="Q145" s="281"/>
      <c r="R145" s="281"/>
      <c r="S145" s="281"/>
      <c r="T145" s="28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83" t="s">
        <v>201</v>
      </c>
      <c r="AU145" s="283" t="s">
        <v>83</v>
      </c>
      <c r="AV145" s="15" t="s">
        <v>198</v>
      </c>
      <c r="AW145" s="15" t="s">
        <v>30</v>
      </c>
      <c r="AX145" s="15" t="s">
        <v>81</v>
      </c>
      <c r="AY145" s="283" t="s">
        <v>191</v>
      </c>
    </row>
    <row r="146" s="2" customFormat="1" ht="21.75" customHeight="1">
      <c r="A146" s="39"/>
      <c r="B146" s="40"/>
      <c r="C146" s="285" t="s">
        <v>229</v>
      </c>
      <c r="D146" s="285" t="s">
        <v>341</v>
      </c>
      <c r="E146" s="286" t="s">
        <v>4045</v>
      </c>
      <c r="F146" s="287" t="s">
        <v>4046</v>
      </c>
      <c r="G146" s="288" t="s">
        <v>197</v>
      </c>
      <c r="H146" s="289">
        <v>233.19999999999999</v>
      </c>
      <c r="I146" s="290"/>
      <c r="J146" s="289">
        <f>ROUND(I146*H146,2)</f>
        <v>0</v>
      </c>
      <c r="K146" s="287" t="s">
        <v>1</v>
      </c>
      <c r="L146" s="291"/>
      <c r="M146" s="292" t="s">
        <v>1</v>
      </c>
      <c r="N146" s="293" t="s">
        <v>38</v>
      </c>
      <c r="O146" s="92"/>
      <c r="P146" s="244">
        <f>O146*H146</f>
        <v>0</v>
      </c>
      <c r="Q146" s="244">
        <v>0.00029999999999999997</v>
      </c>
      <c r="R146" s="244">
        <f>Q146*H146</f>
        <v>0.069959999999999994</v>
      </c>
      <c r="S146" s="244">
        <v>0</v>
      </c>
      <c r="T146" s="24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6" t="s">
        <v>255</v>
      </c>
      <c r="AT146" s="246" t="s">
        <v>341</v>
      </c>
      <c r="AU146" s="246" t="s">
        <v>83</v>
      </c>
      <c r="AY146" s="18" t="s">
        <v>191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8" t="s">
        <v>81</v>
      </c>
      <c r="BK146" s="247">
        <f>ROUND(I146*H146,2)</f>
        <v>0</v>
      </c>
      <c r="BL146" s="18" t="s">
        <v>198</v>
      </c>
      <c r="BM146" s="246" t="s">
        <v>4047</v>
      </c>
    </row>
    <row r="147" s="2" customFormat="1">
      <c r="A147" s="39"/>
      <c r="B147" s="40"/>
      <c r="C147" s="41"/>
      <c r="D147" s="248" t="s">
        <v>200</v>
      </c>
      <c r="E147" s="41"/>
      <c r="F147" s="249" t="s">
        <v>4046</v>
      </c>
      <c r="G147" s="41"/>
      <c r="H147" s="41"/>
      <c r="I147" s="145"/>
      <c r="J147" s="41"/>
      <c r="K147" s="41"/>
      <c r="L147" s="45"/>
      <c r="M147" s="250"/>
      <c r="N147" s="251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200</v>
      </c>
      <c r="AU147" s="18" t="s">
        <v>83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4048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4" customFormat="1">
      <c r="A149" s="14"/>
      <c r="B149" s="262"/>
      <c r="C149" s="263"/>
      <c r="D149" s="248" t="s">
        <v>201</v>
      </c>
      <c r="E149" s="264" t="s">
        <v>1</v>
      </c>
      <c r="F149" s="265" t="s">
        <v>4049</v>
      </c>
      <c r="G149" s="263"/>
      <c r="H149" s="266">
        <v>233.19999999999999</v>
      </c>
      <c r="I149" s="267"/>
      <c r="J149" s="263"/>
      <c r="K149" s="263"/>
      <c r="L149" s="268"/>
      <c r="M149" s="269"/>
      <c r="N149" s="270"/>
      <c r="O149" s="270"/>
      <c r="P149" s="270"/>
      <c r="Q149" s="270"/>
      <c r="R149" s="270"/>
      <c r="S149" s="270"/>
      <c r="T149" s="27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2" t="s">
        <v>201</v>
      </c>
      <c r="AU149" s="272" t="s">
        <v>83</v>
      </c>
      <c r="AV149" s="14" t="s">
        <v>83</v>
      </c>
      <c r="AW149" s="14" t="s">
        <v>30</v>
      </c>
      <c r="AX149" s="14" t="s">
        <v>73</v>
      </c>
      <c r="AY149" s="272" t="s">
        <v>191</v>
      </c>
    </row>
    <row r="150" s="15" customFormat="1">
      <c r="A150" s="15"/>
      <c r="B150" s="273"/>
      <c r="C150" s="274"/>
      <c r="D150" s="248" t="s">
        <v>201</v>
      </c>
      <c r="E150" s="275" t="s">
        <v>1</v>
      </c>
      <c r="F150" s="276" t="s">
        <v>205</v>
      </c>
      <c r="G150" s="274"/>
      <c r="H150" s="277">
        <v>233.19999999999999</v>
      </c>
      <c r="I150" s="278"/>
      <c r="J150" s="274"/>
      <c r="K150" s="274"/>
      <c r="L150" s="279"/>
      <c r="M150" s="280"/>
      <c r="N150" s="281"/>
      <c r="O150" s="281"/>
      <c r="P150" s="281"/>
      <c r="Q150" s="281"/>
      <c r="R150" s="281"/>
      <c r="S150" s="281"/>
      <c r="T150" s="28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3" t="s">
        <v>201</v>
      </c>
      <c r="AU150" s="283" t="s">
        <v>83</v>
      </c>
      <c r="AV150" s="15" t="s">
        <v>198</v>
      </c>
      <c r="AW150" s="15" t="s">
        <v>30</v>
      </c>
      <c r="AX150" s="15" t="s">
        <v>81</v>
      </c>
      <c r="AY150" s="283" t="s">
        <v>191</v>
      </c>
    </row>
    <row r="151" s="2" customFormat="1" ht="21.75" customHeight="1">
      <c r="A151" s="39"/>
      <c r="B151" s="40"/>
      <c r="C151" s="236" t="s">
        <v>238</v>
      </c>
      <c r="D151" s="236" t="s">
        <v>194</v>
      </c>
      <c r="E151" s="237" t="s">
        <v>3506</v>
      </c>
      <c r="F151" s="238" t="s">
        <v>3507</v>
      </c>
      <c r="G151" s="239" t="s">
        <v>349</v>
      </c>
      <c r="H151" s="240">
        <v>1.0900000000000001</v>
      </c>
      <c r="I151" s="241"/>
      <c r="J151" s="240">
        <f>ROUND(I151*H151,2)</f>
        <v>0</v>
      </c>
      <c r="K151" s="238" t="s">
        <v>275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4050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3507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13" customFormat="1">
      <c r="A153" s="13"/>
      <c r="B153" s="252"/>
      <c r="C153" s="253"/>
      <c r="D153" s="248" t="s">
        <v>201</v>
      </c>
      <c r="E153" s="254" t="s">
        <v>1</v>
      </c>
      <c r="F153" s="255" t="s">
        <v>4051</v>
      </c>
      <c r="G153" s="253"/>
      <c r="H153" s="254" t="s">
        <v>1</v>
      </c>
      <c r="I153" s="256"/>
      <c r="J153" s="253"/>
      <c r="K153" s="253"/>
      <c r="L153" s="257"/>
      <c r="M153" s="258"/>
      <c r="N153" s="259"/>
      <c r="O153" s="259"/>
      <c r="P153" s="259"/>
      <c r="Q153" s="259"/>
      <c r="R153" s="259"/>
      <c r="S153" s="259"/>
      <c r="T153" s="26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1" t="s">
        <v>201</v>
      </c>
      <c r="AU153" s="261" t="s">
        <v>83</v>
      </c>
      <c r="AV153" s="13" t="s">
        <v>81</v>
      </c>
      <c r="AW153" s="13" t="s">
        <v>30</v>
      </c>
      <c r="AX153" s="13" t="s">
        <v>73</v>
      </c>
      <c r="AY153" s="261" t="s">
        <v>191</v>
      </c>
    </row>
    <row r="154" s="14" customFormat="1">
      <c r="A154" s="14"/>
      <c r="B154" s="262"/>
      <c r="C154" s="263"/>
      <c r="D154" s="248" t="s">
        <v>201</v>
      </c>
      <c r="E154" s="264" t="s">
        <v>1</v>
      </c>
      <c r="F154" s="265" t="s">
        <v>4052</v>
      </c>
      <c r="G154" s="263"/>
      <c r="H154" s="266">
        <v>1.0900000000000001</v>
      </c>
      <c r="I154" s="267"/>
      <c r="J154" s="263"/>
      <c r="K154" s="263"/>
      <c r="L154" s="268"/>
      <c r="M154" s="269"/>
      <c r="N154" s="270"/>
      <c r="O154" s="270"/>
      <c r="P154" s="270"/>
      <c r="Q154" s="270"/>
      <c r="R154" s="270"/>
      <c r="S154" s="270"/>
      <c r="T154" s="27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2" t="s">
        <v>201</v>
      </c>
      <c r="AU154" s="272" t="s">
        <v>83</v>
      </c>
      <c r="AV154" s="14" t="s">
        <v>83</v>
      </c>
      <c r="AW154" s="14" t="s">
        <v>30</v>
      </c>
      <c r="AX154" s="14" t="s">
        <v>73</v>
      </c>
      <c r="AY154" s="272" t="s">
        <v>191</v>
      </c>
    </row>
    <row r="155" s="15" customFormat="1">
      <c r="A155" s="15"/>
      <c r="B155" s="273"/>
      <c r="C155" s="274"/>
      <c r="D155" s="248" t="s">
        <v>201</v>
      </c>
      <c r="E155" s="275" t="s">
        <v>1</v>
      </c>
      <c r="F155" s="276" t="s">
        <v>205</v>
      </c>
      <c r="G155" s="274"/>
      <c r="H155" s="277">
        <v>1.0900000000000001</v>
      </c>
      <c r="I155" s="278"/>
      <c r="J155" s="274"/>
      <c r="K155" s="274"/>
      <c r="L155" s="279"/>
      <c r="M155" s="280"/>
      <c r="N155" s="281"/>
      <c r="O155" s="281"/>
      <c r="P155" s="281"/>
      <c r="Q155" s="281"/>
      <c r="R155" s="281"/>
      <c r="S155" s="281"/>
      <c r="T155" s="28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3" t="s">
        <v>201</v>
      </c>
      <c r="AU155" s="283" t="s">
        <v>83</v>
      </c>
      <c r="AV155" s="15" t="s">
        <v>198</v>
      </c>
      <c r="AW155" s="15" t="s">
        <v>30</v>
      </c>
      <c r="AX155" s="15" t="s">
        <v>81</v>
      </c>
      <c r="AY155" s="283" t="s">
        <v>191</v>
      </c>
    </row>
    <row r="156" s="2" customFormat="1" ht="21.75" customHeight="1">
      <c r="A156" s="39"/>
      <c r="B156" s="40"/>
      <c r="C156" s="236" t="s">
        <v>244</v>
      </c>
      <c r="D156" s="236" t="s">
        <v>194</v>
      </c>
      <c r="E156" s="237" t="s">
        <v>4053</v>
      </c>
      <c r="F156" s="238" t="s">
        <v>4054</v>
      </c>
      <c r="G156" s="239" t="s">
        <v>349</v>
      </c>
      <c r="H156" s="240">
        <v>0.059999999999999998</v>
      </c>
      <c r="I156" s="241"/>
      <c r="J156" s="240">
        <f>ROUND(I156*H156,2)</f>
        <v>0</v>
      </c>
      <c r="K156" s="238" t="s">
        <v>275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198</v>
      </c>
      <c r="AT156" s="246" t="s">
        <v>194</v>
      </c>
      <c r="AU156" s="246" t="s">
        <v>83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198</v>
      </c>
      <c r="BM156" s="246" t="s">
        <v>4055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4054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83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4056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4" customFormat="1">
      <c r="A159" s="14"/>
      <c r="B159" s="262"/>
      <c r="C159" s="263"/>
      <c r="D159" s="248" t="s">
        <v>201</v>
      </c>
      <c r="E159" s="264" t="s">
        <v>1</v>
      </c>
      <c r="F159" s="265" t="s">
        <v>4057</v>
      </c>
      <c r="G159" s="263"/>
      <c r="H159" s="266">
        <v>0.059999999999999998</v>
      </c>
      <c r="I159" s="267"/>
      <c r="J159" s="263"/>
      <c r="K159" s="263"/>
      <c r="L159" s="268"/>
      <c r="M159" s="269"/>
      <c r="N159" s="270"/>
      <c r="O159" s="270"/>
      <c r="P159" s="270"/>
      <c r="Q159" s="270"/>
      <c r="R159" s="270"/>
      <c r="S159" s="270"/>
      <c r="T159" s="27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2" t="s">
        <v>201</v>
      </c>
      <c r="AU159" s="272" t="s">
        <v>83</v>
      </c>
      <c r="AV159" s="14" t="s">
        <v>83</v>
      </c>
      <c r="AW159" s="14" t="s">
        <v>30</v>
      </c>
      <c r="AX159" s="14" t="s">
        <v>81</v>
      </c>
      <c r="AY159" s="272" t="s">
        <v>191</v>
      </c>
    </row>
    <row r="160" s="2" customFormat="1" ht="21.75" customHeight="1">
      <c r="A160" s="39"/>
      <c r="B160" s="40"/>
      <c r="C160" s="236" t="s">
        <v>255</v>
      </c>
      <c r="D160" s="236" t="s">
        <v>194</v>
      </c>
      <c r="E160" s="237" t="s">
        <v>722</v>
      </c>
      <c r="F160" s="238" t="s">
        <v>723</v>
      </c>
      <c r="G160" s="239" t="s">
        <v>349</v>
      </c>
      <c r="H160" s="240">
        <v>80.560000000000002</v>
      </c>
      <c r="I160" s="241"/>
      <c r="J160" s="240">
        <f>ROUND(I160*H160,2)</f>
        <v>0</v>
      </c>
      <c r="K160" s="238" t="s">
        <v>275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198</v>
      </c>
      <c r="AT160" s="246" t="s">
        <v>194</v>
      </c>
      <c r="AU160" s="246" t="s">
        <v>83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198</v>
      </c>
      <c r="BM160" s="246" t="s">
        <v>4058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723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83</v>
      </c>
    </row>
    <row r="162" s="13" customFormat="1">
      <c r="A162" s="13"/>
      <c r="B162" s="252"/>
      <c r="C162" s="253"/>
      <c r="D162" s="248" t="s">
        <v>201</v>
      </c>
      <c r="E162" s="254" t="s">
        <v>1</v>
      </c>
      <c r="F162" s="255" t="s">
        <v>4059</v>
      </c>
      <c r="G162" s="253"/>
      <c r="H162" s="254" t="s">
        <v>1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1" t="s">
        <v>201</v>
      </c>
      <c r="AU162" s="261" t="s">
        <v>83</v>
      </c>
      <c r="AV162" s="13" t="s">
        <v>81</v>
      </c>
      <c r="AW162" s="13" t="s">
        <v>30</v>
      </c>
      <c r="AX162" s="13" t="s">
        <v>73</v>
      </c>
      <c r="AY162" s="261" t="s">
        <v>191</v>
      </c>
    </row>
    <row r="163" s="14" customFormat="1">
      <c r="A163" s="14"/>
      <c r="B163" s="262"/>
      <c r="C163" s="263"/>
      <c r="D163" s="248" t="s">
        <v>201</v>
      </c>
      <c r="E163" s="264" t="s">
        <v>1</v>
      </c>
      <c r="F163" s="265" t="s">
        <v>4060</v>
      </c>
      <c r="G163" s="263"/>
      <c r="H163" s="266">
        <v>80.560000000000002</v>
      </c>
      <c r="I163" s="267"/>
      <c r="J163" s="263"/>
      <c r="K163" s="263"/>
      <c r="L163" s="268"/>
      <c r="M163" s="269"/>
      <c r="N163" s="270"/>
      <c r="O163" s="270"/>
      <c r="P163" s="270"/>
      <c r="Q163" s="270"/>
      <c r="R163" s="270"/>
      <c r="S163" s="270"/>
      <c r="T163" s="27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2" t="s">
        <v>201</v>
      </c>
      <c r="AU163" s="272" t="s">
        <v>83</v>
      </c>
      <c r="AV163" s="14" t="s">
        <v>83</v>
      </c>
      <c r="AW163" s="14" t="s">
        <v>30</v>
      </c>
      <c r="AX163" s="14" t="s">
        <v>73</v>
      </c>
      <c r="AY163" s="272" t="s">
        <v>191</v>
      </c>
    </row>
    <row r="164" s="15" customFormat="1">
      <c r="A164" s="15"/>
      <c r="B164" s="273"/>
      <c r="C164" s="274"/>
      <c r="D164" s="248" t="s">
        <v>201</v>
      </c>
      <c r="E164" s="275" t="s">
        <v>1</v>
      </c>
      <c r="F164" s="276" t="s">
        <v>205</v>
      </c>
      <c r="G164" s="274"/>
      <c r="H164" s="277">
        <v>80.560000000000002</v>
      </c>
      <c r="I164" s="278"/>
      <c r="J164" s="274"/>
      <c r="K164" s="274"/>
      <c r="L164" s="279"/>
      <c r="M164" s="280"/>
      <c r="N164" s="281"/>
      <c r="O164" s="281"/>
      <c r="P164" s="281"/>
      <c r="Q164" s="281"/>
      <c r="R164" s="281"/>
      <c r="S164" s="281"/>
      <c r="T164" s="28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83" t="s">
        <v>201</v>
      </c>
      <c r="AU164" s="283" t="s">
        <v>83</v>
      </c>
      <c r="AV164" s="15" t="s">
        <v>198</v>
      </c>
      <c r="AW164" s="15" t="s">
        <v>30</v>
      </c>
      <c r="AX164" s="15" t="s">
        <v>81</v>
      </c>
      <c r="AY164" s="283" t="s">
        <v>191</v>
      </c>
    </row>
    <row r="165" s="12" customFormat="1" ht="22.8" customHeight="1">
      <c r="A165" s="12"/>
      <c r="B165" s="220"/>
      <c r="C165" s="221"/>
      <c r="D165" s="222" t="s">
        <v>72</v>
      </c>
      <c r="E165" s="234" t="s">
        <v>229</v>
      </c>
      <c r="F165" s="234" t="s">
        <v>364</v>
      </c>
      <c r="G165" s="221"/>
      <c r="H165" s="221"/>
      <c r="I165" s="224"/>
      <c r="J165" s="235">
        <f>BK165</f>
        <v>0</v>
      </c>
      <c r="K165" s="221"/>
      <c r="L165" s="226"/>
      <c r="M165" s="227"/>
      <c r="N165" s="228"/>
      <c r="O165" s="228"/>
      <c r="P165" s="229">
        <f>P166</f>
        <v>0</v>
      </c>
      <c r="Q165" s="228"/>
      <c r="R165" s="229">
        <f>R166</f>
        <v>80.135999999999996</v>
      </c>
      <c r="S165" s="228"/>
      <c r="T165" s="23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1" t="s">
        <v>81</v>
      </c>
      <c r="AT165" s="232" t="s">
        <v>72</v>
      </c>
      <c r="AU165" s="232" t="s">
        <v>81</v>
      </c>
      <c r="AY165" s="231" t="s">
        <v>191</v>
      </c>
      <c r="BK165" s="233">
        <f>BK166</f>
        <v>0</v>
      </c>
    </row>
    <row r="166" s="12" customFormat="1" ht="20.88" customHeight="1">
      <c r="A166" s="12"/>
      <c r="B166" s="220"/>
      <c r="C166" s="221"/>
      <c r="D166" s="222" t="s">
        <v>72</v>
      </c>
      <c r="E166" s="234" t="s">
        <v>365</v>
      </c>
      <c r="F166" s="234" t="s">
        <v>366</v>
      </c>
      <c r="G166" s="221"/>
      <c r="H166" s="221"/>
      <c r="I166" s="224"/>
      <c r="J166" s="235">
        <f>BK166</f>
        <v>0</v>
      </c>
      <c r="K166" s="221"/>
      <c r="L166" s="226"/>
      <c r="M166" s="227"/>
      <c r="N166" s="228"/>
      <c r="O166" s="228"/>
      <c r="P166" s="229">
        <f>SUM(P167:P171)</f>
        <v>0</v>
      </c>
      <c r="Q166" s="228"/>
      <c r="R166" s="229">
        <f>SUM(R167:R171)</f>
        <v>80.135999999999996</v>
      </c>
      <c r="S166" s="228"/>
      <c r="T166" s="230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1" t="s">
        <v>81</v>
      </c>
      <c r="AT166" s="232" t="s">
        <v>72</v>
      </c>
      <c r="AU166" s="232" t="s">
        <v>83</v>
      </c>
      <c r="AY166" s="231" t="s">
        <v>191</v>
      </c>
      <c r="BK166" s="233">
        <f>SUM(BK167:BK171)</f>
        <v>0</v>
      </c>
    </row>
    <row r="167" s="2" customFormat="1" ht="16.5" customHeight="1">
      <c r="A167" s="39"/>
      <c r="B167" s="40"/>
      <c r="C167" s="236" t="s">
        <v>272</v>
      </c>
      <c r="D167" s="236" t="s">
        <v>194</v>
      </c>
      <c r="E167" s="237" t="s">
        <v>946</v>
      </c>
      <c r="F167" s="238" t="s">
        <v>947</v>
      </c>
      <c r="G167" s="239" t="s">
        <v>197</v>
      </c>
      <c r="H167" s="240">
        <v>212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0.378</v>
      </c>
      <c r="R167" s="244">
        <f>Q167*H167</f>
        <v>80.135999999999996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198</v>
      </c>
      <c r="AT167" s="246" t="s">
        <v>194</v>
      </c>
      <c r="AU167" s="246" t="s">
        <v>212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198</v>
      </c>
      <c r="BM167" s="246" t="s">
        <v>4061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947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212</v>
      </c>
    </row>
    <row r="169" s="13" customFormat="1">
      <c r="A169" s="13"/>
      <c r="B169" s="252"/>
      <c r="C169" s="253"/>
      <c r="D169" s="248" t="s">
        <v>201</v>
      </c>
      <c r="E169" s="254" t="s">
        <v>1</v>
      </c>
      <c r="F169" s="255" t="s">
        <v>4062</v>
      </c>
      <c r="G169" s="253"/>
      <c r="H169" s="254" t="s">
        <v>1</v>
      </c>
      <c r="I169" s="256"/>
      <c r="J169" s="253"/>
      <c r="K169" s="253"/>
      <c r="L169" s="257"/>
      <c r="M169" s="258"/>
      <c r="N169" s="259"/>
      <c r="O169" s="259"/>
      <c r="P169" s="259"/>
      <c r="Q169" s="259"/>
      <c r="R169" s="259"/>
      <c r="S169" s="259"/>
      <c r="T169" s="26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1" t="s">
        <v>201</v>
      </c>
      <c r="AU169" s="261" t="s">
        <v>212</v>
      </c>
      <c r="AV169" s="13" t="s">
        <v>81</v>
      </c>
      <c r="AW169" s="13" t="s">
        <v>30</v>
      </c>
      <c r="AX169" s="13" t="s">
        <v>73</v>
      </c>
      <c r="AY169" s="261" t="s">
        <v>191</v>
      </c>
    </row>
    <row r="170" s="14" customFormat="1">
      <c r="A170" s="14"/>
      <c r="B170" s="262"/>
      <c r="C170" s="263"/>
      <c r="D170" s="248" t="s">
        <v>201</v>
      </c>
      <c r="E170" s="264" t="s">
        <v>1</v>
      </c>
      <c r="F170" s="265" t="s">
        <v>4040</v>
      </c>
      <c r="G170" s="263"/>
      <c r="H170" s="266">
        <v>212</v>
      </c>
      <c r="I170" s="267"/>
      <c r="J170" s="263"/>
      <c r="K170" s="263"/>
      <c r="L170" s="268"/>
      <c r="M170" s="269"/>
      <c r="N170" s="270"/>
      <c r="O170" s="270"/>
      <c r="P170" s="270"/>
      <c r="Q170" s="270"/>
      <c r="R170" s="270"/>
      <c r="S170" s="270"/>
      <c r="T170" s="27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72" t="s">
        <v>201</v>
      </c>
      <c r="AU170" s="272" t="s">
        <v>212</v>
      </c>
      <c r="AV170" s="14" t="s">
        <v>83</v>
      </c>
      <c r="AW170" s="14" t="s">
        <v>30</v>
      </c>
      <c r="AX170" s="14" t="s">
        <v>73</v>
      </c>
      <c r="AY170" s="272" t="s">
        <v>191</v>
      </c>
    </row>
    <row r="171" s="15" customFormat="1">
      <c r="A171" s="15"/>
      <c r="B171" s="273"/>
      <c r="C171" s="274"/>
      <c r="D171" s="248" t="s">
        <v>201</v>
      </c>
      <c r="E171" s="275" t="s">
        <v>1</v>
      </c>
      <c r="F171" s="276" t="s">
        <v>205</v>
      </c>
      <c r="G171" s="274"/>
      <c r="H171" s="277">
        <v>212</v>
      </c>
      <c r="I171" s="278"/>
      <c r="J171" s="274"/>
      <c r="K171" s="274"/>
      <c r="L171" s="279"/>
      <c r="M171" s="280"/>
      <c r="N171" s="281"/>
      <c r="O171" s="281"/>
      <c r="P171" s="281"/>
      <c r="Q171" s="281"/>
      <c r="R171" s="281"/>
      <c r="S171" s="281"/>
      <c r="T171" s="282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3" t="s">
        <v>201</v>
      </c>
      <c r="AU171" s="283" t="s">
        <v>212</v>
      </c>
      <c r="AV171" s="15" t="s">
        <v>198</v>
      </c>
      <c r="AW171" s="15" t="s">
        <v>30</v>
      </c>
      <c r="AX171" s="15" t="s">
        <v>81</v>
      </c>
      <c r="AY171" s="283" t="s">
        <v>191</v>
      </c>
    </row>
    <row r="172" s="12" customFormat="1" ht="22.8" customHeight="1">
      <c r="A172" s="12"/>
      <c r="B172" s="220"/>
      <c r="C172" s="221"/>
      <c r="D172" s="222" t="s">
        <v>72</v>
      </c>
      <c r="E172" s="234" t="s">
        <v>272</v>
      </c>
      <c r="F172" s="234" t="s">
        <v>645</v>
      </c>
      <c r="G172" s="221"/>
      <c r="H172" s="221"/>
      <c r="I172" s="224"/>
      <c r="J172" s="235">
        <f>BK172</f>
        <v>0</v>
      </c>
      <c r="K172" s="221"/>
      <c r="L172" s="226"/>
      <c r="M172" s="227"/>
      <c r="N172" s="228"/>
      <c r="O172" s="228"/>
      <c r="P172" s="229">
        <f>P173</f>
        <v>0</v>
      </c>
      <c r="Q172" s="228"/>
      <c r="R172" s="229">
        <f>R173</f>
        <v>0</v>
      </c>
      <c r="S172" s="228"/>
      <c r="T172" s="23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1" t="s">
        <v>81</v>
      </c>
      <c r="AT172" s="232" t="s">
        <v>72</v>
      </c>
      <c r="AU172" s="232" t="s">
        <v>81</v>
      </c>
      <c r="AY172" s="231" t="s">
        <v>191</v>
      </c>
      <c r="BK172" s="233">
        <f>BK173</f>
        <v>0</v>
      </c>
    </row>
    <row r="173" s="12" customFormat="1" ht="20.88" customHeight="1">
      <c r="A173" s="12"/>
      <c r="B173" s="220"/>
      <c r="C173" s="221"/>
      <c r="D173" s="222" t="s">
        <v>72</v>
      </c>
      <c r="E173" s="234" t="s">
        <v>740</v>
      </c>
      <c r="F173" s="234" t="s">
        <v>741</v>
      </c>
      <c r="G173" s="221"/>
      <c r="H173" s="221"/>
      <c r="I173" s="224"/>
      <c r="J173" s="235">
        <f>BK173</f>
        <v>0</v>
      </c>
      <c r="K173" s="221"/>
      <c r="L173" s="226"/>
      <c r="M173" s="227"/>
      <c r="N173" s="228"/>
      <c r="O173" s="228"/>
      <c r="P173" s="229">
        <f>SUM(P174:P184)</f>
        <v>0</v>
      </c>
      <c r="Q173" s="228"/>
      <c r="R173" s="229">
        <f>SUM(R174:R184)</f>
        <v>0</v>
      </c>
      <c r="S173" s="228"/>
      <c r="T173" s="230">
        <f>SUM(T174:T184)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1" t="s">
        <v>81</v>
      </c>
      <c r="AT173" s="232" t="s">
        <v>72</v>
      </c>
      <c r="AU173" s="232" t="s">
        <v>83</v>
      </c>
      <c r="AY173" s="231" t="s">
        <v>191</v>
      </c>
      <c r="BK173" s="233">
        <f>SUM(BK174:BK184)</f>
        <v>0</v>
      </c>
    </row>
    <row r="174" s="2" customFormat="1" ht="44.25" customHeight="1">
      <c r="A174" s="39"/>
      <c r="B174" s="40"/>
      <c r="C174" s="236" t="s">
        <v>280</v>
      </c>
      <c r="D174" s="236" t="s">
        <v>194</v>
      </c>
      <c r="E174" s="237" t="s">
        <v>4063</v>
      </c>
      <c r="F174" s="238" t="s">
        <v>4064</v>
      </c>
      <c r="G174" s="239" t="s">
        <v>215</v>
      </c>
      <c r="H174" s="240">
        <v>1.8100000000000001</v>
      </c>
      <c r="I174" s="241"/>
      <c r="J174" s="240">
        <f>ROUND(I174*H174,2)</f>
        <v>0</v>
      </c>
      <c r="K174" s="238" t="s">
        <v>1</v>
      </c>
      <c r="L174" s="45"/>
      <c r="M174" s="242" t="s">
        <v>1</v>
      </c>
      <c r="N174" s="243" t="s">
        <v>38</v>
      </c>
      <c r="O174" s="92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6" t="s">
        <v>198</v>
      </c>
      <c r="AT174" s="246" t="s">
        <v>194</v>
      </c>
      <c r="AU174" s="246" t="s">
        <v>212</v>
      </c>
      <c r="AY174" s="18" t="s">
        <v>191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8" t="s">
        <v>81</v>
      </c>
      <c r="BK174" s="247">
        <f>ROUND(I174*H174,2)</f>
        <v>0</v>
      </c>
      <c r="BL174" s="18" t="s">
        <v>198</v>
      </c>
      <c r="BM174" s="246" t="s">
        <v>4065</v>
      </c>
    </row>
    <row r="175" s="2" customFormat="1">
      <c r="A175" s="39"/>
      <c r="B175" s="40"/>
      <c r="C175" s="41"/>
      <c r="D175" s="248" t="s">
        <v>200</v>
      </c>
      <c r="E175" s="41"/>
      <c r="F175" s="249" t="s">
        <v>4066</v>
      </c>
      <c r="G175" s="41"/>
      <c r="H175" s="41"/>
      <c r="I175" s="145"/>
      <c r="J175" s="41"/>
      <c r="K175" s="41"/>
      <c r="L175" s="45"/>
      <c r="M175" s="250"/>
      <c r="N175" s="251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200</v>
      </c>
      <c r="AU175" s="18" t="s">
        <v>212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4067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212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4068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212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4069</v>
      </c>
      <c r="G178" s="263"/>
      <c r="H178" s="266">
        <v>1.8100000000000001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212</v>
      </c>
      <c r="AV178" s="14" t="s">
        <v>83</v>
      </c>
      <c r="AW178" s="14" t="s">
        <v>30</v>
      </c>
      <c r="AX178" s="14" t="s">
        <v>81</v>
      </c>
      <c r="AY178" s="272" t="s">
        <v>191</v>
      </c>
    </row>
    <row r="179" s="2" customFormat="1" ht="44.25" customHeight="1">
      <c r="A179" s="39"/>
      <c r="B179" s="40"/>
      <c r="C179" s="236" t="s">
        <v>192</v>
      </c>
      <c r="D179" s="236" t="s">
        <v>194</v>
      </c>
      <c r="E179" s="237" t="s">
        <v>4070</v>
      </c>
      <c r="F179" s="238" t="s">
        <v>4071</v>
      </c>
      <c r="G179" s="239" t="s">
        <v>215</v>
      </c>
      <c r="H179" s="240">
        <v>1.8100000000000001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198</v>
      </c>
      <c r="AT179" s="246" t="s">
        <v>194</v>
      </c>
      <c r="AU179" s="246" t="s">
        <v>212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198</v>
      </c>
      <c r="BM179" s="246" t="s">
        <v>4072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4073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212</v>
      </c>
    </row>
    <row r="181" s="13" customFormat="1">
      <c r="A181" s="13"/>
      <c r="B181" s="252"/>
      <c r="C181" s="253"/>
      <c r="D181" s="248" t="s">
        <v>201</v>
      </c>
      <c r="E181" s="254" t="s">
        <v>1</v>
      </c>
      <c r="F181" s="255" t="s">
        <v>4074</v>
      </c>
      <c r="G181" s="253"/>
      <c r="H181" s="254" t="s">
        <v>1</v>
      </c>
      <c r="I181" s="256"/>
      <c r="J181" s="253"/>
      <c r="K181" s="253"/>
      <c r="L181" s="257"/>
      <c r="M181" s="258"/>
      <c r="N181" s="259"/>
      <c r="O181" s="259"/>
      <c r="P181" s="259"/>
      <c r="Q181" s="259"/>
      <c r="R181" s="259"/>
      <c r="S181" s="259"/>
      <c r="T181" s="26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1" t="s">
        <v>201</v>
      </c>
      <c r="AU181" s="261" t="s">
        <v>212</v>
      </c>
      <c r="AV181" s="13" t="s">
        <v>81</v>
      </c>
      <c r="AW181" s="13" t="s">
        <v>30</v>
      </c>
      <c r="AX181" s="13" t="s">
        <v>73</v>
      </c>
      <c r="AY181" s="261" t="s">
        <v>191</v>
      </c>
    </row>
    <row r="182" s="13" customFormat="1">
      <c r="A182" s="13"/>
      <c r="B182" s="252"/>
      <c r="C182" s="253"/>
      <c r="D182" s="248" t="s">
        <v>201</v>
      </c>
      <c r="E182" s="254" t="s">
        <v>1</v>
      </c>
      <c r="F182" s="255" t="s">
        <v>4075</v>
      </c>
      <c r="G182" s="253"/>
      <c r="H182" s="254" t="s">
        <v>1</v>
      </c>
      <c r="I182" s="256"/>
      <c r="J182" s="253"/>
      <c r="K182" s="253"/>
      <c r="L182" s="257"/>
      <c r="M182" s="258"/>
      <c r="N182" s="259"/>
      <c r="O182" s="259"/>
      <c r="P182" s="259"/>
      <c r="Q182" s="259"/>
      <c r="R182" s="259"/>
      <c r="S182" s="259"/>
      <c r="T182" s="26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1" t="s">
        <v>201</v>
      </c>
      <c r="AU182" s="261" t="s">
        <v>212</v>
      </c>
      <c r="AV182" s="13" t="s">
        <v>81</v>
      </c>
      <c r="AW182" s="13" t="s">
        <v>30</v>
      </c>
      <c r="AX182" s="13" t="s">
        <v>73</v>
      </c>
      <c r="AY182" s="261" t="s">
        <v>191</v>
      </c>
    </row>
    <row r="183" s="14" customFormat="1">
      <c r="A183" s="14"/>
      <c r="B183" s="262"/>
      <c r="C183" s="263"/>
      <c r="D183" s="248" t="s">
        <v>201</v>
      </c>
      <c r="E183" s="264" t="s">
        <v>1</v>
      </c>
      <c r="F183" s="265" t="s">
        <v>4076</v>
      </c>
      <c r="G183" s="263"/>
      <c r="H183" s="266">
        <v>1.8100000000000001</v>
      </c>
      <c r="I183" s="267"/>
      <c r="J183" s="263"/>
      <c r="K183" s="263"/>
      <c r="L183" s="268"/>
      <c r="M183" s="269"/>
      <c r="N183" s="270"/>
      <c r="O183" s="270"/>
      <c r="P183" s="270"/>
      <c r="Q183" s="270"/>
      <c r="R183" s="270"/>
      <c r="S183" s="270"/>
      <c r="T183" s="27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2" t="s">
        <v>201</v>
      </c>
      <c r="AU183" s="272" t="s">
        <v>212</v>
      </c>
      <c r="AV183" s="14" t="s">
        <v>83</v>
      </c>
      <c r="AW183" s="14" t="s">
        <v>30</v>
      </c>
      <c r="AX183" s="14" t="s">
        <v>73</v>
      </c>
      <c r="AY183" s="272" t="s">
        <v>191</v>
      </c>
    </row>
    <row r="184" s="15" customFormat="1">
      <c r="A184" s="15"/>
      <c r="B184" s="273"/>
      <c r="C184" s="274"/>
      <c r="D184" s="248" t="s">
        <v>201</v>
      </c>
      <c r="E184" s="275" t="s">
        <v>1</v>
      </c>
      <c r="F184" s="276" t="s">
        <v>205</v>
      </c>
      <c r="G184" s="274"/>
      <c r="H184" s="277">
        <v>1.8100000000000001</v>
      </c>
      <c r="I184" s="278"/>
      <c r="J184" s="274"/>
      <c r="K184" s="274"/>
      <c r="L184" s="279"/>
      <c r="M184" s="294"/>
      <c r="N184" s="295"/>
      <c r="O184" s="295"/>
      <c r="P184" s="295"/>
      <c r="Q184" s="295"/>
      <c r="R184" s="295"/>
      <c r="S184" s="295"/>
      <c r="T184" s="29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3" t="s">
        <v>201</v>
      </c>
      <c r="AU184" s="283" t="s">
        <v>212</v>
      </c>
      <c r="AV184" s="15" t="s">
        <v>198</v>
      </c>
      <c r="AW184" s="15" t="s">
        <v>30</v>
      </c>
      <c r="AX184" s="15" t="s">
        <v>81</v>
      </c>
      <c r="AY184" s="283" t="s">
        <v>191</v>
      </c>
    </row>
    <row r="185" s="2" customFormat="1" ht="6.96" customHeight="1">
      <c r="A185" s="39"/>
      <c r="B185" s="67"/>
      <c r="C185" s="68"/>
      <c r="D185" s="68"/>
      <c r="E185" s="68"/>
      <c r="F185" s="68"/>
      <c r="G185" s="68"/>
      <c r="H185" s="68"/>
      <c r="I185" s="184"/>
      <c r="J185" s="68"/>
      <c r="K185" s="68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qZZ+tQXRRiBgC8xvQwrqdA9+xCxEO7AePAVrD1vjLARkBXOEkPDhAbQY8Zj62q7++geCR2BQKXSpOzC7b4Ks4w==" hashValue="YQkwCKDbxIPw5ZxEn7yV7aNyfd0vc76RhV3y7L7tRdsQmfspx73EPRMu12OsGyg4xqRHk0Y9iAlNY5MLhi69gg==" algorithmName="SHA-512" password="CC35"/>
  <autoFilter ref="C121:K18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4077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ROUND(J119,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ROUND((SUM(BE119:BE189)),  2)</f>
        <v>0</v>
      </c>
      <c r="G33" s="39"/>
      <c r="H33" s="39"/>
      <c r="I33" s="163">
        <v>0.20999999999999999</v>
      </c>
      <c r="J33" s="162">
        <f>ROUND(((SUM(BE119:BE189))*I33),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ROUND((SUM(BF119:BF189)),  2)</f>
        <v>0</v>
      </c>
      <c r="G34" s="39"/>
      <c r="H34" s="39"/>
      <c r="I34" s="163">
        <v>0.14999999999999999</v>
      </c>
      <c r="J34" s="162">
        <f>ROUND(((SUM(BF119:BF189))*I34),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ROUND((SUM(BG119:BG189)),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ROUND((SUM(BH119:BH189)),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ROUND((SUM(BI119:BI189)),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18-91.5 - Dopravně inženýrské opatření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4078</v>
      </c>
      <c r="E97" s="197"/>
      <c r="F97" s="197"/>
      <c r="G97" s="197"/>
      <c r="H97" s="197"/>
      <c r="I97" s="198"/>
      <c r="J97" s="199">
        <f>J120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4079</v>
      </c>
      <c r="E98" s="204"/>
      <c r="F98" s="204"/>
      <c r="G98" s="204"/>
      <c r="H98" s="204"/>
      <c r="I98" s="205"/>
      <c r="J98" s="206">
        <f>J121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4080</v>
      </c>
      <c r="E99" s="197"/>
      <c r="F99" s="197"/>
      <c r="G99" s="197"/>
      <c r="H99" s="197"/>
      <c r="I99" s="198"/>
      <c r="J99" s="199">
        <f>J181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145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184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187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176</v>
      </c>
      <c r="D106" s="41"/>
      <c r="E106" s="41"/>
      <c r="F106" s="41"/>
      <c r="G106" s="41"/>
      <c r="H106" s="41"/>
      <c r="I106" s="145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8" t="str">
        <f>E7</f>
        <v>Rekonstrukce TT na ul. Pavlova vč. zastávky Rodimcevova</v>
      </c>
      <c r="F109" s="33"/>
      <c r="G109" s="33"/>
      <c r="H109" s="33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160</v>
      </c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SO 18-91.5 - Dopravně inženýrské opatření</v>
      </c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Ostrava</v>
      </c>
      <c r="G113" s="41"/>
      <c r="H113" s="41"/>
      <c r="I113" s="148" t="s">
        <v>21</v>
      </c>
      <c r="J113" s="80" t="str">
        <f>IF(J12="","",J12)</f>
        <v>19. 11. 2019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 xml:space="preserve"> </v>
      </c>
      <c r="G115" s="41"/>
      <c r="H115" s="41"/>
      <c r="I115" s="148" t="s">
        <v>29</v>
      </c>
      <c r="J115" s="37" t="str">
        <f>E21</f>
        <v xml:space="preserve"> 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148" t="s">
        <v>31</v>
      </c>
      <c r="J116" s="37" t="str">
        <f>E24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8"/>
      <c r="B118" s="209"/>
      <c r="C118" s="210" t="s">
        <v>177</v>
      </c>
      <c r="D118" s="211" t="s">
        <v>58</v>
      </c>
      <c r="E118" s="211" t="s">
        <v>54</v>
      </c>
      <c r="F118" s="211" t="s">
        <v>55</v>
      </c>
      <c r="G118" s="211" t="s">
        <v>178</v>
      </c>
      <c r="H118" s="211" t="s">
        <v>179</v>
      </c>
      <c r="I118" s="212" t="s">
        <v>180</v>
      </c>
      <c r="J118" s="211" t="s">
        <v>164</v>
      </c>
      <c r="K118" s="213" t="s">
        <v>181</v>
      </c>
      <c r="L118" s="214"/>
      <c r="M118" s="101" t="s">
        <v>1</v>
      </c>
      <c r="N118" s="102" t="s">
        <v>37</v>
      </c>
      <c r="O118" s="102" t="s">
        <v>182</v>
      </c>
      <c r="P118" s="102" t="s">
        <v>183</v>
      </c>
      <c r="Q118" s="102" t="s">
        <v>184</v>
      </c>
      <c r="R118" s="102" t="s">
        <v>185</v>
      </c>
      <c r="S118" s="102" t="s">
        <v>186</v>
      </c>
      <c r="T118" s="103" t="s">
        <v>187</v>
      </c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</row>
    <row r="119" s="2" customFormat="1" ht="22.8" customHeight="1">
      <c r="A119" s="39"/>
      <c r="B119" s="40"/>
      <c r="C119" s="108" t="s">
        <v>188</v>
      </c>
      <c r="D119" s="41"/>
      <c r="E119" s="41"/>
      <c r="F119" s="41"/>
      <c r="G119" s="41"/>
      <c r="H119" s="41"/>
      <c r="I119" s="145"/>
      <c r="J119" s="215">
        <f>BK119</f>
        <v>0</v>
      </c>
      <c r="K119" s="41"/>
      <c r="L119" s="45"/>
      <c r="M119" s="104"/>
      <c r="N119" s="216"/>
      <c r="O119" s="105"/>
      <c r="P119" s="217">
        <f>P120+P181</f>
        <v>0</v>
      </c>
      <c r="Q119" s="105"/>
      <c r="R119" s="217">
        <f>R120+R181</f>
        <v>0</v>
      </c>
      <c r="S119" s="105"/>
      <c r="T119" s="218">
        <f>T120+T181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72</v>
      </c>
      <c r="AU119" s="18" t="s">
        <v>166</v>
      </c>
      <c r="BK119" s="219">
        <f>BK120+BK181</f>
        <v>0</v>
      </c>
    </row>
    <row r="120" s="12" customFormat="1" ht="25.92" customHeight="1">
      <c r="A120" s="12"/>
      <c r="B120" s="220"/>
      <c r="C120" s="221"/>
      <c r="D120" s="222" t="s">
        <v>72</v>
      </c>
      <c r="E120" s="223" t="s">
        <v>4081</v>
      </c>
      <c r="F120" s="223" t="s">
        <v>4082</v>
      </c>
      <c r="G120" s="221"/>
      <c r="H120" s="221"/>
      <c r="I120" s="224"/>
      <c r="J120" s="225">
        <f>BK120</f>
        <v>0</v>
      </c>
      <c r="K120" s="221"/>
      <c r="L120" s="226"/>
      <c r="M120" s="227"/>
      <c r="N120" s="228"/>
      <c r="O120" s="228"/>
      <c r="P120" s="229">
        <f>P121</f>
        <v>0</v>
      </c>
      <c r="Q120" s="228"/>
      <c r="R120" s="229">
        <f>R121</f>
        <v>0</v>
      </c>
      <c r="S120" s="228"/>
      <c r="T120" s="230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1" t="s">
        <v>198</v>
      </c>
      <c r="AT120" s="232" t="s">
        <v>72</v>
      </c>
      <c r="AU120" s="232" t="s">
        <v>73</v>
      </c>
      <c r="AY120" s="231" t="s">
        <v>191</v>
      </c>
      <c r="BK120" s="233">
        <f>BK121</f>
        <v>0</v>
      </c>
    </row>
    <row r="121" s="12" customFormat="1" ht="22.8" customHeight="1">
      <c r="A121" s="12"/>
      <c r="B121" s="220"/>
      <c r="C121" s="221"/>
      <c r="D121" s="222" t="s">
        <v>72</v>
      </c>
      <c r="E121" s="234" t="s">
        <v>4083</v>
      </c>
      <c r="F121" s="234" t="s">
        <v>4082</v>
      </c>
      <c r="G121" s="221"/>
      <c r="H121" s="221"/>
      <c r="I121" s="224"/>
      <c r="J121" s="235">
        <f>BK121</f>
        <v>0</v>
      </c>
      <c r="K121" s="221"/>
      <c r="L121" s="226"/>
      <c r="M121" s="227"/>
      <c r="N121" s="228"/>
      <c r="O121" s="228"/>
      <c r="P121" s="229">
        <f>SUM(P122:P180)</f>
        <v>0</v>
      </c>
      <c r="Q121" s="228"/>
      <c r="R121" s="229">
        <f>SUM(R122:R180)</f>
        <v>0</v>
      </c>
      <c r="S121" s="228"/>
      <c r="T121" s="230">
        <f>SUM(T122:T180)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198</v>
      </c>
      <c r="AT121" s="232" t="s">
        <v>72</v>
      </c>
      <c r="AU121" s="232" t="s">
        <v>81</v>
      </c>
      <c r="AY121" s="231" t="s">
        <v>191</v>
      </c>
      <c r="BK121" s="233">
        <f>SUM(BK122:BK180)</f>
        <v>0</v>
      </c>
    </row>
    <row r="122" s="2" customFormat="1" ht="44.25" customHeight="1">
      <c r="A122" s="39"/>
      <c r="B122" s="40"/>
      <c r="C122" s="236" t="s">
        <v>81</v>
      </c>
      <c r="D122" s="236" t="s">
        <v>194</v>
      </c>
      <c r="E122" s="237" t="s">
        <v>4084</v>
      </c>
      <c r="F122" s="238" t="s">
        <v>4085</v>
      </c>
      <c r="G122" s="239" t="s">
        <v>413</v>
      </c>
      <c r="H122" s="240">
        <v>58860</v>
      </c>
      <c r="I122" s="241"/>
      <c r="J122" s="240">
        <f>ROUND(I122*H122,2)</f>
        <v>0</v>
      </c>
      <c r="K122" s="238" t="s">
        <v>1</v>
      </c>
      <c r="L122" s="45"/>
      <c r="M122" s="242" t="s">
        <v>1</v>
      </c>
      <c r="N122" s="243" t="s">
        <v>38</v>
      </c>
      <c r="O122" s="92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6" t="s">
        <v>785</v>
      </c>
      <c r="AT122" s="246" t="s">
        <v>194</v>
      </c>
      <c r="AU122" s="246" t="s">
        <v>83</v>
      </c>
      <c r="AY122" s="18" t="s">
        <v>191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18" t="s">
        <v>81</v>
      </c>
      <c r="BK122" s="247">
        <f>ROUND(I122*H122,2)</f>
        <v>0</v>
      </c>
      <c r="BL122" s="18" t="s">
        <v>785</v>
      </c>
      <c r="BM122" s="246" t="s">
        <v>4086</v>
      </c>
    </row>
    <row r="123" s="2" customFormat="1">
      <c r="A123" s="39"/>
      <c r="B123" s="40"/>
      <c r="C123" s="41"/>
      <c r="D123" s="248" t="s">
        <v>200</v>
      </c>
      <c r="E123" s="41"/>
      <c r="F123" s="249" t="s">
        <v>4085</v>
      </c>
      <c r="G123" s="41"/>
      <c r="H123" s="41"/>
      <c r="I123" s="145"/>
      <c r="J123" s="41"/>
      <c r="K123" s="41"/>
      <c r="L123" s="45"/>
      <c r="M123" s="250"/>
      <c r="N123" s="251"/>
      <c r="O123" s="92"/>
      <c r="P123" s="92"/>
      <c r="Q123" s="92"/>
      <c r="R123" s="92"/>
      <c r="S123" s="92"/>
      <c r="T123" s="93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200</v>
      </c>
      <c r="AU123" s="18" t="s">
        <v>83</v>
      </c>
    </row>
    <row r="124" s="13" customFormat="1">
      <c r="A124" s="13"/>
      <c r="B124" s="252"/>
      <c r="C124" s="253"/>
      <c r="D124" s="248" t="s">
        <v>201</v>
      </c>
      <c r="E124" s="254" t="s">
        <v>1</v>
      </c>
      <c r="F124" s="255" t="s">
        <v>4087</v>
      </c>
      <c r="G124" s="253"/>
      <c r="H124" s="254" t="s">
        <v>1</v>
      </c>
      <c r="I124" s="256"/>
      <c r="J124" s="253"/>
      <c r="K124" s="253"/>
      <c r="L124" s="257"/>
      <c r="M124" s="258"/>
      <c r="N124" s="259"/>
      <c r="O124" s="259"/>
      <c r="P124" s="259"/>
      <c r="Q124" s="259"/>
      <c r="R124" s="259"/>
      <c r="S124" s="259"/>
      <c r="T124" s="26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61" t="s">
        <v>201</v>
      </c>
      <c r="AU124" s="261" t="s">
        <v>83</v>
      </c>
      <c r="AV124" s="13" t="s">
        <v>81</v>
      </c>
      <c r="AW124" s="13" t="s">
        <v>30</v>
      </c>
      <c r="AX124" s="13" t="s">
        <v>73</v>
      </c>
      <c r="AY124" s="261" t="s">
        <v>191</v>
      </c>
    </row>
    <row r="125" s="13" customFormat="1">
      <c r="A125" s="13"/>
      <c r="B125" s="252"/>
      <c r="C125" s="253"/>
      <c r="D125" s="248" t="s">
        <v>201</v>
      </c>
      <c r="E125" s="254" t="s">
        <v>1</v>
      </c>
      <c r="F125" s="255" t="s">
        <v>4088</v>
      </c>
      <c r="G125" s="253"/>
      <c r="H125" s="254" t="s">
        <v>1</v>
      </c>
      <c r="I125" s="256"/>
      <c r="J125" s="253"/>
      <c r="K125" s="253"/>
      <c r="L125" s="257"/>
      <c r="M125" s="258"/>
      <c r="N125" s="259"/>
      <c r="O125" s="259"/>
      <c r="P125" s="259"/>
      <c r="Q125" s="259"/>
      <c r="R125" s="259"/>
      <c r="S125" s="259"/>
      <c r="T125" s="26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61" t="s">
        <v>201</v>
      </c>
      <c r="AU125" s="261" t="s">
        <v>83</v>
      </c>
      <c r="AV125" s="13" t="s">
        <v>81</v>
      </c>
      <c r="AW125" s="13" t="s">
        <v>30</v>
      </c>
      <c r="AX125" s="13" t="s">
        <v>73</v>
      </c>
      <c r="AY125" s="261" t="s">
        <v>191</v>
      </c>
    </row>
    <row r="126" s="13" customFormat="1">
      <c r="A126" s="13"/>
      <c r="B126" s="252"/>
      <c r="C126" s="253"/>
      <c r="D126" s="248" t="s">
        <v>201</v>
      </c>
      <c r="E126" s="254" t="s">
        <v>1</v>
      </c>
      <c r="F126" s="255" t="s">
        <v>4089</v>
      </c>
      <c r="G126" s="253"/>
      <c r="H126" s="254" t="s">
        <v>1</v>
      </c>
      <c r="I126" s="256"/>
      <c r="J126" s="253"/>
      <c r="K126" s="253"/>
      <c r="L126" s="257"/>
      <c r="M126" s="258"/>
      <c r="N126" s="259"/>
      <c r="O126" s="259"/>
      <c r="P126" s="259"/>
      <c r="Q126" s="259"/>
      <c r="R126" s="259"/>
      <c r="S126" s="259"/>
      <c r="T126" s="26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61" t="s">
        <v>201</v>
      </c>
      <c r="AU126" s="261" t="s">
        <v>83</v>
      </c>
      <c r="AV126" s="13" t="s">
        <v>81</v>
      </c>
      <c r="AW126" s="13" t="s">
        <v>30</v>
      </c>
      <c r="AX126" s="13" t="s">
        <v>73</v>
      </c>
      <c r="AY126" s="261" t="s">
        <v>191</v>
      </c>
    </row>
    <row r="127" s="14" customFormat="1">
      <c r="A127" s="14"/>
      <c r="B127" s="262"/>
      <c r="C127" s="263"/>
      <c r="D127" s="248" t="s">
        <v>201</v>
      </c>
      <c r="E127" s="264" t="s">
        <v>1</v>
      </c>
      <c r="F127" s="265" t="s">
        <v>4090</v>
      </c>
      <c r="G127" s="263"/>
      <c r="H127" s="266">
        <v>58860</v>
      </c>
      <c r="I127" s="267"/>
      <c r="J127" s="263"/>
      <c r="K127" s="263"/>
      <c r="L127" s="268"/>
      <c r="M127" s="269"/>
      <c r="N127" s="270"/>
      <c r="O127" s="270"/>
      <c r="P127" s="270"/>
      <c r="Q127" s="270"/>
      <c r="R127" s="270"/>
      <c r="S127" s="270"/>
      <c r="T127" s="27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72" t="s">
        <v>201</v>
      </c>
      <c r="AU127" s="272" t="s">
        <v>83</v>
      </c>
      <c r="AV127" s="14" t="s">
        <v>83</v>
      </c>
      <c r="AW127" s="14" t="s">
        <v>30</v>
      </c>
      <c r="AX127" s="14" t="s">
        <v>73</v>
      </c>
      <c r="AY127" s="272" t="s">
        <v>191</v>
      </c>
    </row>
    <row r="128" s="15" customFormat="1">
      <c r="A128" s="15"/>
      <c r="B128" s="273"/>
      <c r="C128" s="274"/>
      <c r="D128" s="248" t="s">
        <v>201</v>
      </c>
      <c r="E128" s="275" t="s">
        <v>1</v>
      </c>
      <c r="F128" s="276" t="s">
        <v>205</v>
      </c>
      <c r="G128" s="274"/>
      <c r="H128" s="277">
        <v>58860</v>
      </c>
      <c r="I128" s="278"/>
      <c r="J128" s="274"/>
      <c r="K128" s="274"/>
      <c r="L128" s="279"/>
      <c r="M128" s="280"/>
      <c r="N128" s="281"/>
      <c r="O128" s="281"/>
      <c r="P128" s="281"/>
      <c r="Q128" s="281"/>
      <c r="R128" s="281"/>
      <c r="S128" s="281"/>
      <c r="T128" s="282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3" t="s">
        <v>201</v>
      </c>
      <c r="AU128" s="283" t="s">
        <v>83</v>
      </c>
      <c r="AV128" s="15" t="s">
        <v>198</v>
      </c>
      <c r="AW128" s="15" t="s">
        <v>30</v>
      </c>
      <c r="AX128" s="15" t="s">
        <v>81</v>
      </c>
      <c r="AY128" s="283" t="s">
        <v>191</v>
      </c>
    </row>
    <row r="129" s="2" customFormat="1" ht="33" customHeight="1">
      <c r="A129" s="39"/>
      <c r="B129" s="40"/>
      <c r="C129" s="236" t="s">
        <v>83</v>
      </c>
      <c r="D129" s="236" t="s">
        <v>194</v>
      </c>
      <c r="E129" s="237" t="s">
        <v>4091</v>
      </c>
      <c r="F129" s="238" t="s">
        <v>4092</v>
      </c>
      <c r="G129" s="239" t="s">
        <v>413</v>
      </c>
      <c r="H129" s="240">
        <v>48330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785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785</v>
      </c>
      <c r="BM129" s="246" t="s">
        <v>4093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4092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13" customFormat="1">
      <c r="A131" s="13"/>
      <c r="B131" s="252"/>
      <c r="C131" s="253"/>
      <c r="D131" s="248" t="s">
        <v>201</v>
      </c>
      <c r="E131" s="254" t="s">
        <v>1</v>
      </c>
      <c r="F131" s="255" t="s">
        <v>4094</v>
      </c>
      <c r="G131" s="253"/>
      <c r="H131" s="254" t="s">
        <v>1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1" t="s">
        <v>201</v>
      </c>
      <c r="AU131" s="261" t="s">
        <v>83</v>
      </c>
      <c r="AV131" s="13" t="s">
        <v>81</v>
      </c>
      <c r="AW131" s="13" t="s">
        <v>30</v>
      </c>
      <c r="AX131" s="13" t="s">
        <v>73</v>
      </c>
      <c r="AY131" s="261" t="s">
        <v>191</v>
      </c>
    </row>
    <row r="132" s="13" customFormat="1">
      <c r="A132" s="13"/>
      <c r="B132" s="252"/>
      <c r="C132" s="253"/>
      <c r="D132" s="248" t="s">
        <v>201</v>
      </c>
      <c r="E132" s="254" t="s">
        <v>1</v>
      </c>
      <c r="F132" s="255" t="s">
        <v>4095</v>
      </c>
      <c r="G132" s="253"/>
      <c r="H132" s="254" t="s">
        <v>1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1" t="s">
        <v>201</v>
      </c>
      <c r="AU132" s="261" t="s">
        <v>83</v>
      </c>
      <c r="AV132" s="13" t="s">
        <v>81</v>
      </c>
      <c r="AW132" s="13" t="s">
        <v>30</v>
      </c>
      <c r="AX132" s="13" t="s">
        <v>73</v>
      </c>
      <c r="AY132" s="261" t="s">
        <v>191</v>
      </c>
    </row>
    <row r="133" s="13" customFormat="1">
      <c r="A133" s="13"/>
      <c r="B133" s="252"/>
      <c r="C133" s="253"/>
      <c r="D133" s="248" t="s">
        <v>201</v>
      </c>
      <c r="E133" s="254" t="s">
        <v>1</v>
      </c>
      <c r="F133" s="255" t="s">
        <v>4096</v>
      </c>
      <c r="G133" s="253"/>
      <c r="H133" s="254" t="s">
        <v>1</v>
      </c>
      <c r="I133" s="256"/>
      <c r="J133" s="253"/>
      <c r="K133" s="253"/>
      <c r="L133" s="257"/>
      <c r="M133" s="258"/>
      <c r="N133" s="259"/>
      <c r="O133" s="259"/>
      <c r="P133" s="259"/>
      <c r="Q133" s="259"/>
      <c r="R133" s="259"/>
      <c r="S133" s="259"/>
      <c r="T133" s="26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1" t="s">
        <v>201</v>
      </c>
      <c r="AU133" s="261" t="s">
        <v>83</v>
      </c>
      <c r="AV133" s="13" t="s">
        <v>81</v>
      </c>
      <c r="AW133" s="13" t="s">
        <v>30</v>
      </c>
      <c r="AX133" s="13" t="s">
        <v>73</v>
      </c>
      <c r="AY133" s="261" t="s">
        <v>191</v>
      </c>
    </row>
    <row r="134" s="13" customFormat="1">
      <c r="A134" s="13"/>
      <c r="B134" s="252"/>
      <c r="C134" s="253"/>
      <c r="D134" s="248" t="s">
        <v>201</v>
      </c>
      <c r="E134" s="254" t="s">
        <v>1</v>
      </c>
      <c r="F134" s="255" t="s">
        <v>4097</v>
      </c>
      <c r="G134" s="253"/>
      <c r="H134" s="254" t="s">
        <v>1</v>
      </c>
      <c r="I134" s="256"/>
      <c r="J134" s="253"/>
      <c r="K134" s="253"/>
      <c r="L134" s="257"/>
      <c r="M134" s="258"/>
      <c r="N134" s="259"/>
      <c r="O134" s="259"/>
      <c r="P134" s="259"/>
      <c r="Q134" s="259"/>
      <c r="R134" s="259"/>
      <c r="S134" s="259"/>
      <c r="T134" s="26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1" t="s">
        <v>201</v>
      </c>
      <c r="AU134" s="261" t="s">
        <v>83</v>
      </c>
      <c r="AV134" s="13" t="s">
        <v>81</v>
      </c>
      <c r="AW134" s="13" t="s">
        <v>30</v>
      </c>
      <c r="AX134" s="13" t="s">
        <v>73</v>
      </c>
      <c r="AY134" s="261" t="s">
        <v>191</v>
      </c>
    </row>
    <row r="135" s="13" customFormat="1">
      <c r="A135" s="13"/>
      <c r="B135" s="252"/>
      <c r="C135" s="253"/>
      <c r="D135" s="248" t="s">
        <v>201</v>
      </c>
      <c r="E135" s="254" t="s">
        <v>1</v>
      </c>
      <c r="F135" s="255" t="s">
        <v>4089</v>
      </c>
      <c r="G135" s="253"/>
      <c r="H135" s="254" t="s">
        <v>1</v>
      </c>
      <c r="I135" s="256"/>
      <c r="J135" s="253"/>
      <c r="K135" s="253"/>
      <c r="L135" s="257"/>
      <c r="M135" s="258"/>
      <c r="N135" s="259"/>
      <c r="O135" s="259"/>
      <c r="P135" s="259"/>
      <c r="Q135" s="259"/>
      <c r="R135" s="259"/>
      <c r="S135" s="259"/>
      <c r="T135" s="26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1" t="s">
        <v>201</v>
      </c>
      <c r="AU135" s="261" t="s">
        <v>83</v>
      </c>
      <c r="AV135" s="13" t="s">
        <v>81</v>
      </c>
      <c r="AW135" s="13" t="s">
        <v>30</v>
      </c>
      <c r="AX135" s="13" t="s">
        <v>73</v>
      </c>
      <c r="AY135" s="261" t="s">
        <v>191</v>
      </c>
    </row>
    <row r="136" s="14" customFormat="1">
      <c r="A136" s="14"/>
      <c r="B136" s="262"/>
      <c r="C136" s="263"/>
      <c r="D136" s="248" t="s">
        <v>201</v>
      </c>
      <c r="E136" s="264" t="s">
        <v>1</v>
      </c>
      <c r="F136" s="265" t="s">
        <v>4098</v>
      </c>
      <c r="G136" s="263"/>
      <c r="H136" s="266">
        <v>48330</v>
      </c>
      <c r="I136" s="267"/>
      <c r="J136" s="263"/>
      <c r="K136" s="263"/>
      <c r="L136" s="268"/>
      <c r="M136" s="269"/>
      <c r="N136" s="270"/>
      <c r="O136" s="270"/>
      <c r="P136" s="270"/>
      <c r="Q136" s="270"/>
      <c r="R136" s="270"/>
      <c r="S136" s="270"/>
      <c r="T136" s="27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2" t="s">
        <v>201</v>
      </c>
      <c r="AU136" s="272" t="s">
        <v>83</v>
      </c>
      <c r="AV136" s="14" t="s">
        <v>83</v>
      </c>
      <c r="AW136" s="14" t="s">
        <v>30</v>
      </c>
      <c r="AX136" s="14" t="s">
        <v>73</v>
      </c>
      <c r="AY136" s="272" t="s">
        <v>191</v>
      </c>
    </row>
    <row r="137" s="15" customFormat="1">
      <c r="A137" s="15"/>
      <c r="B137" s="273"/>
      <c r="C137" s="274"/>
      <c r="D137" s="248" t="s">
        <v>201</v>
      </c>
      <c r="E137" s="275" t="s">
        <v>1</v>
      </c>
      <c r="F137" s="276" t="s">
        <v>205</v>
      </c>
      <c r="G137" s="274"/>
      <c r="H137" s="277">
        <v>48330</v>
      </c>
      <c r="I137" s="278"/>
      <c r="J137" s="274"/>
      <c r="K137" s="274"/>
      <c r="L137" s="279"/>
      <c r="M137" s="280"/>
      <c r="N137" s="281"/>
      <c r="O137" s="281"/>
      <c r="P137" s="281"/>
      <c r="Q137" s="281"/>
      <c r="R137" s="281"/>
      <c r="S137" s="281"/>
      <c r="T137" s="28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3" t="s">
        <v>201</v>
      </c>
      <c r="AU137" s="283" t="s">
        <v>83</v>
      </c>
      <c r="AV137" s="15" t="s">
        <v>198</v>
      </c>
      <c r="AW137" s="15" t="s">
        <v>30</v>
      </c>
      <c r="AX137" s="15" t="s">
        <v>81</v>
      </c>
      <c r="AY137" s="283" t="s">
        <v>191</v>
      </c>
    </row>
    <row r="138" s="2" customFormat="1" ht="33" customHeight="1">
      <c r="A138" s="39"/>
      <c r="B138" s="40"/>
      <c r="C138" s="236" t="s">
        <v>212</v>
      </c>
      <c r="D138" s="236" t="s">
        <v>194</v>
      </c>
      <c r="E138" s="237" t="s">
        <v>4099</v>
      </c>
      <c r="F138" s="238" t="s">
        <v>4092</v>
      </c>
      <c r="G138" s="239" t="s">
        <v>413</v>
      </c>
      <c r="H138" s="240">
        <v>1350</v>
      </c>
      <c r="I138" s="241"/>
      <c r="J138" s="240">
        <f>ROUND(I138*H138,2)</f>
        <v>0</v>
      </c>
      <c r="K138" s="238" t="s">
        <v>1</v>
      </c>
      <c r="L138" s="45"/>
      <c r="M138" s="242" t="s">
        <v>1</v>
      </c>
      <c r="N138" s="243" t="s">
        <v>38</v>
      </c>
      <c r="O138" s="92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6" t="s">
        <v>785</v>
      </c>
      <c r="AT138" s="246" t="s">
        <v>194</v>
      </c>
      <c r="AU138" s="246" t="s">
        <v>83</v>
      </c>
      <c r="AY138" s="18" t="s">
        <v>191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18" t="s">
        <v>81</v>
      </c>
      <c r="BK138" s="247">
        <f>ROUND(I138*H138,2)</f>
        <v>0</v>
      </c>
      <c r="BL138" s="18" t="s">
        <v>785</v>
      </c>
      <c r="BM138" s="246" t="s">
        <v>4100</v>
      </c>
    </row>
    <row r="139" s="2" customFormat="1">
      <c r="A139" s="39"/>
      <c r="B139" s="40"/>
      <c r="C139" s="41"/>
      <c r="D139" s="248" t="s">
        <v>200</v>
      </c>
      <c r="E139" s="41"/>
      <c r="F139" s="249" t="s">
        <v>4092</v>
      </c>
      <c r="G139" s="41"/>
      <c r="H139" s="41"/>
      <c r="I139" s="145"/>
      <c r="J139" s="41"/>
      <c r="K139" s="41"/>
      <c r="L139" s="45"/>
      <c r="M139" s="250"/>
      <c r="N139" s="251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200</v>
      </c>
      <c r="AU139" s="18" t="s">
        <v>83</v>
      </c>
    </row>
    <row r="140" s="13" customFormat="1">
      <c r="A140" s="13"/>
      <c r="B140" s="252"/>
      <c r="C140" s="253"/>
      <c r="D140" s="248" t="s">
        <v>201</v>
      </c>
      <c r="E140" s="254" t="s">
        <v>1</v>
      </c>
      <c r="F140" s="255" t="s">
        <v>4101</v>
      </c>
      <c r="G140" s="253"/>
      <c r="H140" s="254" t="s">
        <v>1</v>
      </c>
      <c r="I140" s="256"/>
      <c r="J140" s="253"/>
      <c r="K140" s="253"/>
      <c r="L140" s="257"/>
      <c r="M140" s="258"/>
      <c r="N140" s="259"/>
      <c r="O140" s="259"/>
      <c r="P140" s="259"/>
      <c r="Q140" s="259"/>
      <c r="R140" s="259"/>
      <c r="S140" s="259"/>
      <c r="T140" s="26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1" t="s">
        <v>201</v>
      </c>
      <c r="AU140" s="261" t="s">
        <v>83</v>
      </c>
      <c r="AV140" s="13" t="s">
        <v>81</v>
      </c>
      <c r="AW140" s="13" t="s">
        <v>30</v>
      </c>
      <c r="AX140" s="13" t="s">
        <v>73</v>
      </c>
      <c r="AY140" s="261" t="s">
        <v>191</v>
      </c>
    </row>
    <row r="141" s="13" customFormat="1">
      <c r="A141" s="13"/>
      <c r="B141" s="252"/>
      <c r="C141" s="253"/>
      <c r="D141" s="248" t="s">
        <v>201</v>
      </c>
      <c r="E141" s="254" t="s">
        <v>1</v>
      </c>
      <c r="F141" s="255" t="s">
        <v>4095</v>
      </c>
      <c r="G141" s="253"/>
      <c r="H141" s="254" t="s">
        <v>1</v>
      </c>
      <c r="I141" s="256"/>
      <c r="J141" s="253"/>
      <c r="K141" s="253"/>
      <c r="L141" s="257"/>
      <c r="M141" s="258"/>
      <c r="N141" s="259"/>
      <c r="O141" s="259"/>
      <c r="P141" s="259"/>
      <c r="Q141" s="259"/>
      <c r="R141" s="259"/>
      <c r="S141" s="259"/>
      <c r="T141" s="26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1" t="s">
        <v>201</v>
      </c>
      <c r="AU141" s="261" t="s">
        <v>83</v>
      </c>
      <c r="AV141" s="13" t="s">
        <v>81</v>
      </c>
      <c r="AW141" s="13" t="s">
        <v>30</v>
      </c>
      <c r="AX141" s="13" t="s">
        <v>73</v>
      </c>
      <c r="AY141" s="261" t="s">
        <v>191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4102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4089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83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4" customFormat="1">
      <c r="A144" s="14"/>
      <c r="B144" s="262"/>
      <c r="C144" s="263"/>
      <c r="D144" s="248" t="s">
        <v>201</v>
      </c>
      <c r="E144" s="264" t="s">
        <v>1</v>
      </c>
      <c r="F144" s="265" t="s">
        <v>4103</v>
      </c>
      <c r="G144" s="263"/>
      <c r="H144" s="266">
        <v>1350</v>
      </c>
      <c r="I144" s="267"/>
      <c r="J144" s="263"/>
      <c r="K144" s="263"/>
      <c r="L144" s="268"/>
      <c r="M144" s="269"/>
      <c r="N144" s="270"/>
      <c r="O144" s="270"/>
      <c r="P144" s="270"/>
      <c r="Q144" s="270"/>
      <c r="R144" s="270"/>
      <c r="S144" s="270"/>
      <c r="T144" s="27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2" t="s">
        <v>201</v>
      </c>
      <c r="AU144" s="272" t="s">
        <v>83</v>
      </c>
      <c r="AV144" s="14" t="s">
        <v>83</v>
      </c>
      <c r="AW144" s="14" t="s">
        <v>30</v>
      </c>
      <c r="AX144" s="14" t="s">
        <v>73</v>
      </c>
      <c r="AY144" s="272" t="s">
        <v>191</v>
      </c>
    </row>
    <row r="145" s="15" customFormat="1">
      <c r="A145" s="15"/>
      <c r="B145" s="273"/>
      <c r="C145" s="274"/>
      <c r="D145" s="248" t="s">
        <v>201</v>
      </c>
      <c r="E145" s="275" t="s">
        <v>1</v>
      </c>
      <c r="F145" s="276" t="s">
        <v>205</v>
      </c>
      <c r="G145" s="274"/>
      <c r="H145" s="277">
        <v>1350</v>
      </c>
      <c r="I145" s="278"/>
      <c r="J145" s="274"/>
      <c r="K145" s="274"/>
      <c r="L145" s="279"/>
      <c r="M145" s="280"/>
      <c r="N145" s="281"/>
      <c r="O145" s="281"/>
      <c r="P145" s="281"/>
      <c r="Q145" s="281"/>
      <c r="R145" s="281"/>
      <c r="S145" s="281"/>
      <c r="T145" s="28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83" t="s">
        <v>201</v>
      </c>
      <c r="AU145" s="283" t="s">
        <v>83</v>
      </c>
      <c r="AV145" s="15" t="s">
        <v>198</v>
      </c>
      <c r="AW145" s="15" t="s">
        <v>30</v>
      </c>
      <c r="AX145" s="15" t="s">
        <v>81</v>
      </c>
      <c r="AY145" s="283" t="s">
        <v>191</v>
      </c>
    </row>
    <row r="146" s="2" customFormat="1" ht="33" customHeight="1">
      <c r="A146" s="39"/>
      <c r="B146" s="40"/>
      <c r="C146" s="236" t="s">
        <v>198</v>
      </c>
      <c r="D146" s="236" t="s">
        <v>194</v>
      </c>
      <c r="E146" s="237" t="s">
        <v>4104</v>
      </c>
      <c r="F146" s="238" t="s">
        <v>4092</v>
      </c>
      <c r="G146" s="239" t="s">
        <v>413</v>
      </c>
      <c r="H146" s="240">
        <v>18900</v>
      </c>
      <c r="I146" s="241"/>
      <c r="J146" s="240">
        <f>ROUND(I146*H146,2)</f>
        <v>0</v>
      </c>
      <c r="K146" s="238" t="s">
        <v>1</v>
      </c>
      <c r="L146" s="45"/>
      <c r="M146" s="242" t="s">
        <v>1</v>
      </c>
      <c r="N146" s="243" t="s">
        <v>38</v>
      </c>
      <c r="O146" s="92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6" t="s">
        <v>785</v>
      </c>
      <c r="AT146" s="246" t="s">
        <v>194</v>
      </c>
      <c r="AU146" s="246" t="s">
        <v>83</v>
      </c>
      <c r="AY146" s="18" t="s">
        <v>191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8" t="s">
        <v>81</v>
      </c>
      <c r="BK146" s="247">
        <f>ROUND(I146*H146,2)</f>
        <v>0</v>
      </c>
      <c r="BL146" s="18" t="s">
        <v>785</v>
      </c>
      <c r="BM146" s="246" t="s">
        <v>4105</v>
      </c>
    </row>
    <row r="147" s="2" customFormat="1">
      <c r="A147" s="39"/>
      <c r="B147" s="40"/>
      <c r="C147" s="41"/>
      <c r="D147" s="248" t="s">
        <v>200</v>
      </c>
      <c r="E147" s="41"/>
      <c r="F147" s="249" t="s">
        <v>4092</v>
      </c>
      <c r="G147" s="41"/>
      <c r="H147" s="41"/>
      <c r="I147" s="145"/>
      <c r="J147" s="41"/>
      <c r="K147" s="41"/>
      <c r="L147" s="45"/>
      <c r="M147" s="250"/>
      <c r="N147" s="251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200</v>
      </c>
      <c r="AU147" s="18" t="s">
        <v>83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4106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3" customFormat="1">
      <c r="A149" s="13"/>
      <c r="B149" s="252"/>
      <c r="C149" s="253"/>
      <c r="D149" s="248" t="s">
        <v>201</v>
      </c>
      <c r="E149" s="254" t="s">
        <v>1</v>
      </c>
      <c r="F149" s="255" t="s">
        <v>4107</v>
      </c>
      <c r="G149" s="253"/>
      <c r="H149" s="254" t="s">
        <v>1</v>
      </c>
      <c r="I149" s="256"/>
      <c r="J149" s="253"/>
      <c r="K149" s="253"/>
      <c r="L149" s="257"/>
      <c r="M149" s="258"/>
      <c r="N149" s="259"/>
      <c r="O149" s="259"/>
      <c r="P149" s="259"/>
      <c r="Q149" s="259"/>
      <c r="R149" s="259"/>
      <c r="S149" s="259"/>
      <c r="T149" s="26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1" t="s">
        <v>201</v>
      </c>
      <c r="AU149" s="261" t="s">
        <v>83</v>
      </c>
      <c r="AV149" s="13" t="s">
        <v>81</v>
      </c>
      <c r="AW149" s="13" t="s">
        <v>30</v>
      </c>
      <c r="AX149" s="13" t="s">
        <v>73</v>
      </c>
      <c r="AY149" s="261" t="s">
        <v>191</v>
      </c>
    </row>
    <row r="150" s="13" customFormat="1">
      <c r="A150" s="13"/>
      <c r="B150" s="252"/>
      <c r="C150" s="253"/>
      <c r="D150" s="248" t="s">
        <v>201</v>
      </c>
      <c r="E150" s="254" t="s">
        <v>1</v>
      </c>
      <c r="F150" s="255" t="s">
        <v>4089</v>
      </c>
      <c r="G150" s="253"/>
      <c r="H150" s="254" t="s">
        <v>1</v>
      </c>
      <c r="I150" s="256"/>
      <c r="J150" s="253"/>
      <c r="K150" s="253"/>
      <c r="L150" s="257"/>
      <c r="M150" s="258"/>
      <c r="N150" s="259"/>
      <c r="O150" s="259"/>
      <c r="P150" s="259"/>
      <c r="Q150" s="259"/>
      <c r="R150" s="259"/>
      <c r="S150" s="259"/>
      <c r="T150" s="26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1" t="s">
        <v>201</v>
      </c>
      <c r="AU150" s="261" t="s">
        <v>83</v>
      </c>
      <c r="AV150" s="13" t="s">
        <v>81</v>
      </c>
      <c r="AW150" s="13" t="s">
        <v>30</v>
      </c>
      <c r="AX150" s="13" t="s">
        <v>73</v>
      </c>
      <c r="AY150" s="261" t="s">
        <v>191</v>
      </c>
    </row>
    <row r="151" s="14" customFormat="1">
      <c r="A151" s="14"/>
      <c r="B151" s="262"/>
      <c r="C151" s="263"/>
      <c r="D151" s="248" t="s">
        <v>201</v>
      </c>
      <c r="E151" s="264" t="s">
        <v>1</v>
      </c>
      <c r="F151" s="265" t="s">
        <v>4108</v>
      </c>
      <c r="G151" s="263"/>
      <c r="H151" s="266">
        <v>18900</v>
      </c>
      <c r="I151" s="267"/>
      <c r="J151" s="263"/>
      <c r="K151" s="263"/>
      <c r="L151" s="268"/>
      <c r="M151" s="269"/>
      <c r="N151" s="270"/>
      <c r="O151" s="270"/>
      <c r="P151" s="270"/>
      <c r="Q151" s="270"/>
      <c r="R151" s="270"/>
      <c r="S151" s="270"/>
      <c r="T151" s="27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2" t="s">
        <v>201</v>
      </c>
      <c r="AU151" s="272" t="s">
        <v>83</v>
      </c>
      <c r="AV151" s="14" t="s">
        <v>83</v>
      </c>
      <c r="AW151" s="14" t="s">
        <v>30</v>
      </c>
      <c r="AX151" s="14" t="s">
        <v>73</v>
      </c>
      <c r="AY151" s="272" t="s">
        <v>191</v>
      </c>
    </row>
    <row r="152" s="15" customFormat="1">
      <c r="A152" s="15"/>
      <c r="B152" s="273"/>
      <c r="C152" s="274"/>
      <c r="D152" s="248" t="s">
        <v>201</v>
      </c>
      <c r="E152" s="275" t="s">
        <v>1</v>
      </c>
      <c r="F152" s="276" t="s">
        <v>205</v>
      </c>
      <c r="G152" s="274"/>
      <c r="H152" s="277">
        <v>18900</v>
      </c>
      <c r="I152" s="278"/>
      <c r="J152" s="274"/>
      <c r="K152" s="274"/>
      <c r="L152" s="279"/>
      <c r="M152" s="280"/>
      <c r="N152" s="281"/>
      <c r="O152" s="281"/>
      <c r="P152" s="281"/>
      <c r="Q152" s="281"/>
      <c r="R152" s="281"/>
      <c r="S152" s="281"/>
      <c r="T152" s="28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3" t="s">
        <v>201</v>
      </c>
      <c r="AU152" s="283" t="s">
        <v>83</v>
      </c>
      <c r="AV152" s="15" t="s">
        <v>198</v>
      </c>
      <c r="AW152" s="15" t="s">
        <v>30</v>
      </c>
      <c r="AX152" s="15" t="s">
        <v>81</v>
      </c>
      <c r="AY152" s="283" t="s">
        <v>191</v>
      </c>
    </row>
    <row r="153" s="2" customFormat="1" ht="44.25" customHeight="1">
      <c r="A153" s="39"/>
      <c r="B153" s="40"/>
      <c r="C153" s="236" t="s">
        <v>229</v>
      </c>
      <c r="D153" s="236" t="s">
        <v>194</v>
      </c>
      <c r="E153" s="237" t="s">
        <v>4109</v>
      </c>
      <c r="F153" s="238" t="s">
        <v>4110</v>
      </c>
      <c r="G153" s="239" t="s">
        <v>413</v>
      </c>
      <c r="H153" s="240">
        <v>1080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785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785</v>
      </c>
      <c r="BM153" s="246" t="s">
        <v>4111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4110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13" customFormat="1">
      <c r="A155" s="13"/>
      <c r="B155" s="252"/>
      <c r="C155" s="253"/>
      <c r="D155" s="248" t="s">
        <v>201</v>
      </c>
      <c r="E155" s="254" t="s">
        <v>1</v>
      </c>
      <c r="F155" s="255" t="s">
        <v>4112</v>
      </c>
      <c r="G155" s="253"/>
      <c r="H155" s="254" t="s">
        <v>1</v>
      </c>
      <c r="I155" s="256"/>
      <c r="J155" s="253"/>
      <c r="K155" s="253"/>
      <c r="L155" s="257"/>
      <c r="M155" s="258"/>
      <c r="N155" s="259"/>
      <c r="O155" s="259"/>
      <c r="P155" s="259"/>
      <c r="Q155" s="259"/>
      <c r="R155" s="259"/>
      <c r="S155" s="259"/>
      <c r="T155" s="26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1" t="s">
        <v>201</v>
      </c>
      <c r="AU155" s="261" t="s">
        <v>83</v>
      </c>
      <c r="AV155" s="13" t="s">
        <v>81</v>
      </c>
      <c r="AW155" s="13" t="s">
        <v>30</v>
      </c>
      <c r="AX155" s="13" t="s">
        <v>73</v>
      </c>
      <c r="AY155" s="261" t="s">
        <v>191</v>
      </c>
    </row>
    <row r="156" s="13" customFormat="1">
      <c r="A156" s="13"/>
      <c r="B156" s="252"/>
      <c r="C156" s="253"/>
      <c r="D156" s="248" t="s">
        <v>201</v>
      </c>
      <c r="E156" s="254" t="s">
        <v>1</v>
      </c>
      <c r="F156" s="255" t="s">
        <v>4113</v>
      </c>
      <c r="G156" s="253"/>
      <c r="H156" s="254" t="s">
        <v>1</v>
      </c>
      <c r="I156" s="256"/>
      <c r="J156" s="253"/>
      <c r="K156" s="253"/>
      <c r="L156" s="257"/>
      <c r="M156" s="258"/>
      <c r="N156" s="259"/>
      <c r="O156" s="259"/>
      <c r="P156" s="259"/>
      <c r="Q156" s="259"/>
      <c r="R156" s="259"/>
      <c r="S156" s="259"/>
      <c r="T156" s="26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1" t="s">
        <v>201</v>
      </c>
      <c r="AU156" s="261" t="s">
        <v>83</v>
      </c>
      <c r="AV156" s="13" t="s">
        <v>81</v>
      </c>
      <c r="AW156" s="13" t="s">
        <v>30</v>
      </c>
      <c r="AX156" s="13" t="s">
        <v>73</v>
      </c>
      <c r="AY156" s="261" t="s">
        <v>191</v>
      </c>
    </row>
    <row r="157" s="13" customFormat="1">
      <c r="A157" s="13"/>
      <c r="B157" s="252"/>
      <c r="C157" s="253"/>
      <c r="D157" s="248" t="s">
        <v>201</v>
      </c>
      <c r="E157" s="254" t="s">
        <v>1</v>
      </c>
      <c r="F157" s="255" t="s">
        <v>4089</v>
      </c>
      <c r="G157" s="253"/>
      <c r="H157" s="254" t="s">
        <v>1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1" t="s">
        <v>201</v>
      </c>
      <c r="AU157" s="261" t="s">
        <v>83</v>
      </c>
      <c r="AV157" s="13" t="s">
        <v>81</v>
      </c>
      <c r="AW157" s="13" t="s">
        <v>30</v>
      </c>
      <c r="AX157" s="13" t="s">
        <v>73</v>
      </c>
      <c r="AY157" s="261" t="s">
        <v>191</v>
      </c>
    </row>
    <row r="158" s="14" customFormat="1">
      <c r="A158" s="14"/>
      <c r="B158" s="262"/>
      <c r="C158" s="263"/>
      <c r="D158" s="248" t="s">
        <v>201</v>
      </c>
      <c r="E158" s="264" t="s">
        <v>1</v>
      </c>
      <c r="F158" s="265" t="s">
        <v>4114</v>
      </c>
      <c r="G158" s="263"/>
      <c r="H158" s="266">
        <v>1080</v>
      </c>
      <c r="I158" s="267"/>
      <c r="J158" s="263"/>
      <c r="K158" s="263"/>
      <c r="L158" s="268"/>
      <c r="M158" s="269"/>
      <c r="N158" s="270"/>
      <c r="O158" s="270"/>
      <c r="P158" s="270"/>
      <c r="Q158" s="270"/>
      <c r="R158" s="270"/>
      <c r="S158" s="270"/>
      <c r="T158" s="27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2" t="s">
        <v>201</v>
      </c>
      <c r="AU158" s="272" t="s">
        <v>83</v>
      </c>
      <c r="AV158" s="14" t="s">
        <v>83</v>
      </c>
      <c r="AW158" s="14" t="s">
        <v>30</v>
      </c>
      <c r="AX158" s="14" t="s">
        <v>73</v>
      </c>
      <c r="AY158" s="272" t="s">
        <v>191</v>
      </c>
    </row>
    <row r="159" s="15" customFormat="1">
      <c r="A159" s="15"/>
      <c r="B159" s="273"/>
      <c r="C159" s="274"/>
      <c r="D159" s="248" t="s">
        <v>201</v>
      </c>
      <c r="E159" s="275" t="s">
        <v>1</v>
      </c>
      <c r="F159" s="276" t="s">
        <v>205</v>
      </c>
      <c r="G159" s="274"/>
      <c r="H159" s="277">
        <v>1080</v>
      </c>
      <c r="I159" s="278"/>
      <c r="J159" s="274"/>
      <c r="K159" s="274"/>
      <c r="L159" s="279"/>
      <c r="M159" s="280"/>
      <c r="N159" s="281"/>
      <c r="O159" s="281"/>
      <c r="P159" s="281"/>
      <c r="Q159" s="281"/>
      <c r="R159" s="281"/>
      <c r="S159" s="281"/>
      <c r="T159" s="282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3" t="s">
        <v>201</v>
      </c>
      <c r="AU159" s="283" t="s">
        <v>83</v>
      </c>
      <c r="AV159" s="15" t="s">
        <v>198</v>
      </c>
      <c r="AW159" s="15" t="s">
        <v>30</v>
      </c>
      <c r="AX159" s="15" t="s">
        <v>81</v>
      </c>
      <c r="AY159" s="283" t="s">
        <v>191</v>
      </c>
    </row>
    <row r="160" s="2" customFormat="1" ht="44.25" customHeight="1">
      <c r="A160" s="39"/>
      <c r="B160" s="40"/>
      <c r="C160" s="236" t="s">
        <v>238</v>
      </c>
      <c r="D160" s="236" t="s">
        <v>194</v>
      </c>
      <c r="E160" s="237" t="s">
        <v>4115</v>
      </c>
      <c r="F160" s="238" t="s">
        <v>4116</v>
      </c>
      <c r="G160" s="239" t="s">
        <v>413</v>
      </c>
      <c r="H160" s="240">
        <v>29430</v>
      </c>
      <c r="I160" s="241"/>
      <c r="J160" s="240">
        <f>ROUND(I160*H160,2)</f>
        <v>0</v>
      </c>
      <c r="K160" s="238" t="s">
        <v>1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785</v>
      </c>
      <c r="AT160" s="246" t="s">
        <v>194</v>
      </c>
      <c r="AU160" s="246" t="s">
        <v>83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785</v>
      </c>
      <c r="BM160" s="246" t="s">
        <v>4117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4116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83</v>
      </c>
    </row>
    <row r="162" s="13" customFormat="1">
      <c r="A162" s="13"/>
      <c r="B162" s="252"/>
      <c r="C162" s="253"/>
      <c r="D162" s="248" t="s">
        <v>201</v>
      </c>
      <c r="E162" s="254" t="s">
        <v>1</v>
      </c>
      <c r="F162" s="255" t="s">
        <v>4118</v>
      </c>
      <c r="G162" s="253"/>
      <c r="H162" s="254" t="s">
        <v>1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1" t="s">
        <v>201</v>
      </c>
      <c r="AU162" s="261" t="s">
        <v>83</v>
      </c>
      <c r="AV162" s="13" t="s">
        <v>81</v>
      </c>
      <c r="AW162" s="13" t="s">
        <v>30</v>
      </c>
      <c r="AX162" s="13" t="s">
        <v>73</v>
      </c>
      <c r="AY162" s="261" t="s">
        <v>191</v>
      </c>
    </row>
    <row r="163" s="13" customFormat="1">
      <c r="A163" s="13"/>
      <c r="B163" s="252"/>
      <c r="C163" s="253"/>
      <c r="D163" s="248" t="s">
        <v>201</v>
      </c>
      <c r="E163" s="254" t="s">
        <v>1</v>
      </c>
      <c r="F163" s="255" t="s">
        <v>4119</v>
      </c>
      <c r="G163" s="253"/>
      <c r="H163" s="254" t="s">
        <v>1</v>
      </c>
      <c r="I163" s="256"/>
      <c r="J163" s="253"/>
      <c r="K163" s="253"/>
      <c r="L163" s="257"/>
      <c r="M163" s="258"/>
      <c r="N163" s="259"/>
      <c r="O163" s="259"/>
      <c r="P163" s="259"/>
      <c r="Q163" s="259"/>
      <c r="R163" s="259"/>
      <c r="S163" s="259"/>
      <c r="T163" s="26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1" t="s">
        <v>201</v>
      </c>
      <c r="AU163" s="261" t="s">
        <v>83</v>
      </c>
      <c r="AV163" s="13" t="s">
        <v>81</v>
      </c>
      <c r="AW163" s="13" t="s">
        <v>30</v>
      </c>
      <c r="AX163" s="13" t="s">
        <v>73</v>
      </c>
      <c r="AY163" s="261" t="s">
        <v>191</v>
      </c>
    </row>
    <row r="164" s="13" customFormat="1">
      <c r="A164" s="13"/>
      <c r="B164" s="252"/>
      <c r="C164" s="253"/>
      <c r="D164" s="248" t="s">
        <v>201</v>
      </c>
      <c r="E164" s="254" t="s">
        <v>1</v>
      </c>
      <c r="F164" s="255" t="s">
        <v>4089</v>
      </c>
      <c r="G164" s="253"/>
      <c r="H164" s="254" t="s">
        <v>1</v>
      </c>
      <c r="I164" s="256"/>
      <c r="J164" s="253"/>
      <c r="K164" s="253"/>
      <c r="L164" s="257"/>
      <c r="M164" s="258"/>
      <c r="N164" s="259"/>
      <c r="O164" s="259"/>
      <c r="P164" s="259"/>
      <c r="Q164" s="259"/>
      <c r="R164" s="259"/>
      <c r="S164" s="259"/>
      <c r="T164" s="26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1" t="s">
        <v>201</v>
      </c>
      <c r="AU164" s="261" t="s">
        <v>83</v>
      </c>
      <c r="AV164" s="13" t="s">
        <v>81</v>
      </c>
      <c r="AW164" s="13" t="s">
        <v>30</v>
      </c>
      <c r="AX164" s="13" t="s">
        <v>73</v>
      </c>
      <c r="AY164" s="261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4120</v>
      </c>
      <c r="G165" s="263"/>
      <c r="H165" s="266">
        <v>29430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81</v>
      </c>
      <c r="AY165" s="272" t="s">
        <v>191</v>
      </c>
    </row>
    <row r="166" s="15" customFormat="1">
      <c r="A166" s="15"/>
      <c r="B166" s="273"/>
      <c r="C166" s="274"/>
      <c r="D166" s="248" t="s">
        <v>201</v>
      </c>
      <c r="E166" s="275" t="s">
        <v>1</v>
      </c>
      <c r="F166" s="276" t="s">
        <v>205</v>
      </c>
      <c r="G166" s="274"/>
      <c r="H166" s="277">
        <v>29430</v>
      </c>
      <c r="I166" s="278"/>
      <c r="J166" s="274"/>
      <c r="K166" s="274"/>
      <c r="L166" s="279"/>
      <c r="M166" s="280"/>
      <c r="N166" s="281"/>
      <c r="O166" s="281"/>
      <c r="P166" s="281"/>
      <c r="Q166" s="281"/>
      <c r="R166" s="281"/>
      <c r="S166" s="281"/>
      <c r="T166" s="28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3" t="s">
        <v>201</v>
      </c>
      <c r="AU166" s="283" t="s">
        <v>83</v>
      </c>
      <c r="AV166" s="15" t="s">
        <v>198</v>
      </c>
      <c r="AW166" s="15" t="s">
        <v>30</v>
      </c>
      <c r="AX166" s="15" t="s">
        <v>73</v>
      </c>
      <c r="AY166" s="283" t="s">
        <v>191</v>
      </c>
    </row>
    <row r="167" s="2" customFormat="1" ht="44.25" customHeight="1">
      <c r="A167" s="39"/>
      <c r="B167" s="40"/>
      <c r="C167" s="236" t="s">
        <v>244</v>
      </c>
      <c r="D167" s="236" t="s">
        <v>194</v>
      </c>
      <c r="E167" s="237" t="s">
        <v>4121</v>
      </c>
      <c r="F167" s="238" t="s">
        <v>4122</v>
      </c>
      <c r="G167" s="239" t="s">
        <v>413</v>
      </c>
      <c r="H167" s="240">
        <v>7020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785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785</v>
      </c>
      <c r="BM167" s="246" t="s">
        <v>4123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4122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13" customFormat="1">
      <c r="A169" s="13"/>
      <c r="B169" s="252"/>
      <c r="C169" s="253"/>
      <c r="D169" s="248" t="s">
        <v>201</v>
      </c>
      <c r="E169" s="254" t="s">
        <v>1</v>
      </c>
      <c r="F169" s="255" t="s">
        <v>4124</v>
      </c>
      <c r="G169" s="253"/>
      <c r="H169" s="254" t="s">
        <v>1</v>
      </c>
      <c r="I169" s="256"/>
      <c r="J169" s="253"/>
      <c r="K169" s="253"/>
      <c r="L169" s="257"/>
      <c r="M169" s="258"/>
      <c r="N169" s="259"/>
      <c r="O169" s="259"/>
      <c r="P169" s="259"/>
      <c r="Q169" s="259"/>
      <c r="R169" s="259"/>
      <c r="S169" s="259"/>
      <c r="T169" s="26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1" t="s">
        <v>201</v>
      </c>
      <c r="AU169" s="261" t="s">
        <v>83</v>
      </c>
      <c r="AV169" s="13" t="s">
        <v>81</v>
      </c>
      <c r="AW169" s="13" t="s">
        <v>30</v>
      </c>
      <c r="AX169" s="13" t="s">
        <v>73</v>
      </c>
      <c r="AY169" s="261" t="s">
        <v>191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4125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83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3" customFormat="1">
      <c r="A171" s="13"/>
      <c r="B171" s="252"/>
      <c r="C171" s="253"/>
      <c r="D171" s="248" t="s">
        <v>201</v>
      </c>
      <c r="E171" s="254" t="s">
        <v>1</v>
      </c>
      <c r="F171" s="255" t="s">
        <v>4089</v>
      </c>
      <c r="G171" s="253"/>
      <c r="H171" s="254" t="s">
        <v>1</v>
      </c>
      <c r="I171" s="256"/>
      <c r="J171" s="253"/>
      <c r="K171" s="253"/>
      <c r="L171" s="257"/>
      <c r="M171" s="258"/>
      <c r="N171" s="259"/>
      <c r="O171" s="259"/>
      <c r="P171" s="259"/>
      <c r="Q171" s="259"/>
      <c r="R171" s="259"/>
      <c r="S171" s="259"/>
      <c r="T171" s="26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1" t="s">
        <v>201</v>
      </c>
      <c r="AU171" s="261" t="s">
        <v>83</v>
      </c>
      <c r="AV171" s="13" t="s">
        <v>81</v>
      </c>
      <c r="AW171" s="13" t="s">
        <v>30</v>
      </c>
      <c r="AX171" s="13" t="s">
        <v>73</v>
      </c>
      <c r="AY171" s="261" t="s">
        <v>191</v>
      </c>
    </row>
    <row r="172" s="14" customFormat="1">
      <c r="A172" s="14"/>
      <c r="B172" s="262"/>
      <c r="C172" s="263"/>
      <c r="D172" s="248" t="s">
        <v>201</v>
      </c>
      <c r="E172" s="264" t="s">
        <v>1</v>
      </c>
      <c r="F172" s="265" t="s">
        <v>4126</v>
      </c>
      <c r="G172" s="263"/>
      <c r="H172" s="266">
        <v>7020</v>
      </c>
      <c r="I172" s="267"/>
      <c r="J172" s="263"/>
      <c r="K172" s="263"/>
      <c r="L172" s="268"/>
      <c r="M172" s="269"/>
      <c r="N172" s="270"/>
      <c r="O172" s="270"/>
      <c r="P172" s="270"/>
      <c r="Q172" s="270"/>
      <c r="R172" s="270"/>
      <c r="S172" s="270"/>
      <c r="T172" s="27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2" t="s">
        <v>201</v>
      </c>
      <c r="AU172" s="272" t="s">
        <v>83</v>
      </c>
      <c r="AV172" s="14" t="s">
        <v>83</v>
      </c>
      <c r="AW172" s="14" t="s">
        <v>30</v>
      </c>
      <c r="AX172" s="14" t="s">
        <v>81</v>
      </c>
      <c r="AY172" s="272" t="s">
        <v>191</v>
      </c>
    </row>
    <row r="173" s="15" customFormat="1">
      <c r="A173" s="15"/>
      <c r="B173" s="273"/>
      <c r="C173" s="274"/>
      <c r="D173" s="248" t="s">
        <v>201</v>
      </c>
      <c r="E173" s="275" t="s">
        <v>1</v>
      </c>
      <c r="F173" s="276" t="s">
        <v>205</v>
      </c>
      <c r="G173" s="274"/>
      <c r="H173" s="277">
        <v>7020</v>
      </c>
      <c r="I173" s="278"/>
      <c r="J173" s="274"/>
      <c r="K173" s="274"/>
      <c r="L173" s="279"/>
      <c r="M173" s="280"/>
      <c r="N173" s="281"/>
      <c r="O173" s="281"/>
      <c r="P173" s="281"/>
      <c r="Q173" s="281"/>
      <c r="R173" s="281"/>
      <c r="S173" s="281"/>
      <c r="T173" s="28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83" t="s">
        <v>201</v>
      </c>
      <c r="AU173" s="283" t="s">
        <v>83</v>
      </c>
      <c r="AV173" s="15" t="s">
        <v>198</v>
      </c>
      <c r="AW173" s="15" t="s">
        <v>30</v>
      </c>
      <c r="AX173" s="15" t="s">
        <v>73</v>
      </c>
      <c r="AY173" s="283" t="s">
        <v>191</v>
      </c>
    </row>
    <row r="174" s="2" customFormat="1" ht="44.25" customHeight="1">
      <c r="A174" s="39"/>
      <c r="B174" s="40"/>
      <c r="C174" s="236" t="s">
        <v>255</v>
      </c>
      <c r="D174" s="236" t="s">
        <v>194</v>
      </c>
      <c r="E174" s="237" t="s">
        <v>4127</v>
      </c>
      <c r="F174" s="238" t="s">
        <v>4128</v>
      </c>
      <c r="G174" s="239" t="s">
        <v>413</v>
      </c>
      <c r="H174" s="240">
        <v>2700</v>
      </c>
      <c r="I174" s="241"/>
      <c r="J174" s="240">
        <f>ROUND(I174*H174,2)</f>
        <v>0</v>
      </c>
      <c r="K174" s="238" t="s">
        <v>1</v>
      </c>
      <c r="L174" s="45"/>
      <c r="M174" s="242" t="s">
        <v>1</v>
      </c>
      <c r="N174" s="243" t="s">
        <v>38</v>
      </c>
      <c r="O174" s="92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6" t="s">
        <v>785</v>
      </c>
      <c r="AT174" s="246" t="s">
        <v>194</v>
      </c>
      <c r="AU174" s="246" t="s">
        <v>83</v>
      </c>
      <c r="AY174" s="18" t="s">
        <v>191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8" t="s">
        <v>81</v>
      </c>
      <c r="BK174" s="247">
        <f>ROUND(I174*H174,2)</f>
        <v>0</v>
      </c>
      <c r="BL174" s="18" t="s">
        <v>785</v>
      </c>
      <c r="BM174" s="246" t="s">
        <v>4129</v>
      </c>
    </row>
    <row r="175" s="2" customFormat="1">
      <c r="A175" s="39"/>
      <c r="B175" s="40"/>
      <c r="C175" s="41"/>
      <c r="D175" s="248" t="s">
        <v>200</v>
      </c>
      <c r="E175" s="41"/>
      <c r="F175" s="249" t="s">
        <v>4128</v>
      </c>
      <c r="G175" s="41"/>
      <c r="H175" s="41"/>
      <c r="I175" s="145"/>
      <c r="J175" s="41"/>
      <c r="K175" s="41"/>
      <c r="L175" s="45"/>
      <c r="M175" s="250"/>
      <c r="N175" s="251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200</v>
      </c>
      <c r="AU175" s="18" t="s">
        <v>83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4130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83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4125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83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3" customFormat="1">
      <c r="A178" s="13"/>
      <c r="B178" s="252"/>
      <c r="C178" s="253"/>
      <c r="D178" s="248" t="s">
        <v>201</v>
      </c>
      <c r="E178" s="254" t="s">
        <v>1</v>
      </c>
      <c r="F178" s="255" t="s">
        <v>4089</v>
      </c>
      <c r="G178" s="253"/>
      <c r="H178" s="254" t="s">
        <v>1</v>
      </c>
      <c r="I178" s="256"/>
      <c r="J178" s="253"/>
      <c r="K178" s="253"/>
      <c r="L178" s="257"/>
      <c r="M178" s="258"/>
      <c r="N178" s="259"/>
      <c r="O178" s="259"/>
      <c r="P178" s="259"/>
      <c r="Q178" s="259"/>
      <c r="R178" s="259"/>
      <c r="S178" s="259"/>
      <c r="T178" s="26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1" t="s">
        <v>201</v>
      </c>
      <c r="AU178" s="261" t="s">
        <v>83</v>
      </c>
      <c r="AV178" s="13" t="s">
        <v>81</v>
      </c>
      <c r="AW178" s="13" t="s">
        <v>30</v>
      </c>
      <c r="AX178" s="13" t="s">
        <v>73</v>
      </c>
      <c r="AY178" s="261" t="s">
        <v>191</v>
      </c>
    </row>
    <row r="179" s="14" customFormat="1">
      <c r="A179" s="14"/>
      <c r="B179" s="262"/>
      <c r="C179" s="263"/>
      <c r="D179" s="248" t="s">
        <v>201</v>
      </c>
      <c r="E179" s="264" t="s">
        <v>1</v>
      </c>
      <c r="F179" s="265" t="s">
        <v>4131</v>
      </c>
      <c r="G179" s="263"/>
      <c r="H179" s="266">
        <v>2700</v>
      </c>
      <c r="I179" s="267"/>
      <c r="J179" s="263"/>
      <c r="K179" s="263"/>
      <c r="L179" s="268"/>
      <c r="M179" s="269"/>
      <c r="N179" s="270"/>
      <c r="O179" s="270"/>
      <c r="P179" s="270"/>
      <c r="Q179" s="270"/>
      <c r="R179" s="270"/>
      <c r="S179" s="270"/>
      <c r="T179" s="27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2" t="s">
        <v>201</v>
      </c>
      <c r="AU179" s="272" t="s">
        <v>83</v>
      </c>
      <c r="AV179" s="14" t="s">
        <v>83</v>
      </c>
      <c r="AW179" s="14" t="s">
        <v>30</v>
      </c>
      <c r="AX179" s="14" t="s">
        <v>73</v>
      </c>
      <c r="AY179" s="272" t="s">
        <v>191</v>
      </c>
    </row>
    <row r="180" s="15" customFormat="1">
      <c r="A180" s="15"/>
      <c r="B180" s="273"/>
      <c r="C180" s="274"/>
      <c r="D180" s="248" t="s">
        <v>201</v>
      </c>
      <c r="E180" s="275" t="s">
        <v>1</v>
      </c>
      <c r="F180" s="276" t="s">
        <v>205</v>
      </c>
      <c r="G180" s="274"/>
      <c r="H180" s="277">
        <v>2700</v>
      </c>
      <c r="I180" s="278"/>
      <c r="J180" s="274"/>
      <c r="K180" s="274"/>
      <c r="L180" s="279"/>
      <c r="M180" s="280"/>
      <c r="N180" s="281"/>
      <c r="O180" s="281"/>
      <c r="P180" s="281"/>
      <c r="Q180" s="281"/>
      <c r="R180" s="281"/>
      <c r="S180" s="281"/>
      <c r="T180" s="28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3" t="s">
        <v>201</v>
      </c>
      <c r="AU180" s="283" t="s">
        <v>83</v>
      </c>
      <c r="AV180" s="15" t="s">
        <v>198</v>
      </c>
      <c r="AW180" s="15" t="s">
        <v>30</v>
      </c>
      <c r="AX180" s="15" t="s">
        <v>81</v>
      </c>
      <c r="AY180" s="283" t="s">
        <v>191</v>
      </c>
    </row>
    <row r="181" s="12" customFormat="1" ht="25.92" customHeight="1">
      <c r="A181" s="12"/>
      <c r="B181" s="220"/>
      <c r="C181" s="221"/>
      <c r="D181" s="222" t="s">
        <v>72</v>
      </c>
      <c r="E181" s="223" t="s">
        <v>4132</v>
      </c>
      <c r="F181" s="223" t="s">
        <v>1897</v>
      </c>
      <c r="G181" s="221"/>
      <c r="H181" s="221"/>
      <c r="I181" s="224"/>
      <c r="J181" s="225">
        <f>BK181</f>
        <v>0</v>
      </c>
      <c r="K181" s="221"/>
      <c r="L181" s="226"/>
      <c r="M181" s="227"/>
      <c r="N181" s="228"/>
      <c r="O181" s="228"/>
      <c r="P181" s="229">
        <f>SUM(P182:P189)</f>
        <v>0</v>
      </c>
      <c r="Q181" s="228"/>
      <c r="R181" s="229">
        <f>SUM(R182:R189)</f>
        <v>0</v>
      </c>
      <c r="S181" s="228"/>
      <c r="T181" s="230">
        <f>SUM(T182:T189)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1" t="s">
        <v>198</v>
      </c>
      <c r="AT181" s="232" t="s">
        <v>72</v>
      </c>
      <c r="AU181" s="232" t="s">
        <v>73</v>
      </c>
      <c r="AY181" s="231" t="s">
        <v>191</v>
      </c>
      <c r="BK181" s="233">
        <f>SUM(BK182:BK189)</f>
        <v>0</v>
      </c>
    </row>
    <row r="182" s="2" customFormat="1" ht="44.25" customHeight="1">
      <c r="A182" s="39"/>
      <c r="B182" s="40"/>
      <c r="C182" s="236" t="s">
        <v>272</v>
      </c>
      <c r="D182" s="236" t="s">
        <v>194</v>
      </c>
      <c r="E182" s="237" t="s">
        <v>4133</v>
      </c>
      <c r="F182" s="238" t="s">
        <v>4134</v>
      </c>
      <c r="G182" s="239" t="s">
        <v>642</v>
      </c>
      <c r="H182" s="240">
        <v>2</v>
      </c>
      <c r="I182" s="241"/>
      <c r="J182" s="240">
        <f>ROUND(I182*H182,2)</f>
        <v>0</v>
      </c>
      <c r="K182" s="238" t="s">
        <v>1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785</v>
      </c>
      <c r="AT182" s="246" t="s">
        <v>194</v>
      </c>
      <c r="AU182" s="246" t="s">
        <v>81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785</v>
      </c>
      <c r="BM182" s="246" t="s">
        <v>4135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4134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81</v>
      </c>
    </row>
    <row r="184" s="14" customFormat="1">
      <c r="A184" s="14"/>
      <c r="B184" s="262"/>
      <c r="C184" s="263"/>
      <c r="D184" s="248" t="s">
        <v>201</v>
      </c>
      <c r="E184" s="264" t="s">
        <v>1</v>
      </c>
      <c r="F184" s="265" t="s">
        <v>1015</v>
      </c>
      <c r="G184" s="263"/>
      <c r="H184" s="266">
        <v>2</v>
      </c>
      <c r="I184" s="267"/>
      <c r="J184" s="263"/>
      <c r="K184" s="263"/>
      <c r="L184" s="268"/>
      <c r="M184" s="269"/>
      <c r="N184" s="270"/>
      <c r="O184" s="270"/>
      <c r="P184" s="270"/>
      <c r="Q184" s="270"/>
      <c r="R184" s="270"/>
      <c r="S184" s="270"/>
      <c r="T184" s="27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2" t="s">
        <v>201</v>
      </c>
      <c r="AU184" s="272" t="s">
        <v>81</v>
      </c>
      <c r="AV184" s="14" t="s">
        <v>83</v>
      </c>
      <c r="AW184" s="14" t="s">
        <v>30</v>
      </c>
      <c r="AX184" s="14" t="s">
        <v>73</v>
      </c>
      <c r="AY184" s="272" t="s">
        <v>191</v>
      </c>
    </row>
    <row r="185" s="15" customFormat="1">
      <c r="A185" s="15"/>
      <c r="B185" s="273"/>
      <c r="C185" s="274"/>
      <c r="D185" s="248" t="s">
        <v>201</v>
      </c>
      <c r="E185" s="275" t="s">
        <v>1</v>
      </c>
      <c r="F185" s="276" t="s">
        <v>205</v>
      </c>
      <c r="G185" s="274"/>
      <c r="H185" s="277">
        <v>2</v>
      </c>
      <c r="I185" s="278"/>
      <c r="J185" s="274"/>
      <c r="K185" s="274"/>
      <c r="L185" s="279"/>
      <c r="M185" s="280"/>
      <c r="N185" s="281"/>
      <c r="O185" s="281"/>
      <c r="P185" s="281"/>
      <c r="Q185" s="281"/>
      <c r="R185" s="281"/>
      <c r="S185" s="281"/>
      <c r="T185" s="28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83" t="s">
        <v>201</v>
      </c>
      <c r="AU185" s="283" t="s">
        <v>81</v>
      </c>
      <c r="AV185" s="15" t="s">
        <v>198</v>
      </c>
      <c r="AW185" s="15" t="s">
        <v>30</v>
      </c>
      <c r="AX185" s="15" t="s">
        <v>81</v>
      </c>
      <c r="AY185" s="283" t="s">
        <v>191</v>
      </c>
    </row>
    <row r="186" s="2" customFormat="1" ht="33" customHeight="1">
      <c r="A186" s="39"/>
      <c r="B186" s="40"/>
      <c r="C186" s="236" t="s">
        <v>280</v>
      </c>
      <c r="D186" s="236" t="s">
        <v>194</v>
      </c>
      <c r="E186" s="237" t="s">
        <v>4136</v>
      </c>
      <c r="F186" s="238" t="s">
        <v>4137</v>
      </c>
      <c r="G186" s="239" t="s">
        <v>642</v>
      </c>
      <c r="H186" s="240">
        <v>2</v>
      </c>
      <c r="I186" s="241"/>
      <c r="J186" s="240">
        <f>ROUND(I186*H186,2)</f>
        <v>0</v>
      </c>
      <c r="K186" s="238" t="s">
        <v>1</v>
      </c>
      <c r="L186" s="45"/>
      <c r="M186" s="242" t="s">
        <v>1</v>
      </c>
      <c r="N186" s="243" t="s">
        <v>38</v>
      </c>
      <c r="O186" s="92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6" t="s">
        <v>785</v>
      </c>
      <c r="AT186" s="246" t="s">
        <v>194</v>
      </c>
      <c r="AU186" s="246" t="s">
        <v>81</v>
      </c>
      <c r="AY186" s="18" t="s">
        <v>191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18" t="s">
        <v>81</v>
      </c>
      <c r="BK186" s="247">
        <f>ROUND(I186*H186,2)</f>
        <v>0</v>
      </c>
      <c r="BL186" s="18" t="s">
        <v>785</v>
      </c>
      <c r="BM186" s="246" t="s">
        <v>4138</v>
      </c>
    </row>
    <row r="187" s="2" customFormat="1">
      <c r="A187" s="39"/>
      <c r="B187" s="40"/>
      <c r="C187" s="41"/>
      <c r="D187" s="248" t="s">
        <v>200</v>
      </c>
      <c r="E187" s="41"/>
      <c r="F187" s="249" t="s">
        <v>4137</v>
      </c>
      <c r="G187" s="41"/>
      <c r="H187" s="41"/>
      <c r="I187" s="145"/>
      <c r="J187" s="41"/>
      <c r="K187" s="41"/>
      <c r="L187" s="45"/>
      <c r="M187" s="250"/>
      <c r="N187" s="251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200</v>
      </c>
      <c r="AU187" s="18" t="s">
        <v>81</v>
      </c>
    </row>
    <row r="188" s="14" customFormat="1">
      <c r="A188" s="14"/>
      <c r="B188" s="262"/>
      <c r="C188" s="263"/>
      <c r="D188" s="248" t="s">
        <v>201</v>
      </c>
      <c r="E188" s="264" t="s">
        <v>1</v>
      </c>
      <c r="F188" s="265" t="s">
        <v>1015</v>
      </c>
      <c r="G188" s="263"/>
      <c r="H188" s="266">
        <v>2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2" t="s">
        <v>201</v>
      </c>
      <c r="AU188" s="272" t="s">
        <v>81</v>
      </c>
      <c r="AV188" s="14" t="s">
        <v>83</v>
      </c>
      <c r="AW188" s="14" t="s">
        <v>30</v>
      </c>
      <c r="AX188" s="14" t="s">
        <v>81</v>
      </c>
      <c r="AY188" s="272" t="s">
        <v>191</v>
      </c>
    </row>
    <row r="189" s="15" customFormat="1">
      <c r="A189" s="15"/>
      <c r="B189" s="273"/>
      <c r="C189" s="274"/>
      <c r="D189" s="248" t="s">
        <v>201</v>
      </c>
      <c r="E189" s="275" t="s">
        <v>1</v>
      </c>
      <c r="F189" s="276" t="s">
        <v>205</v>
      </c>
      <c r="G189" s="274"/>
      <c r="H189" s="277">
        <v>2</v>
      </c>
      <c r="I189" s="278"/>
      <c r="J189" s="274"/>
      <c r="K189" s="274"/>
      <c r="L189" s="279"/>
      <c r="M189" s="294"/>
      <c r="N189" s="295"/>
      <c r="O189" s="295"/>
      <c r="P189" s="295"/>
      <c r="Q189" s="295"/>
      <c r="R189" s="295"/>
      <c r="S189" s="295"/>
      <c r="T189" s="29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3" t="s">
        <v>201</v>
      </c>
      <c r="AU189" s="283" t="s">
        <v>81</v>
      </c>
      <c r="AV189" s="15" t="s">
        <v>198</v>
      </c>
      <c r="AW189" s="15" t="s">
        <v>30</v>
      </c>
      <c r="AX189" s="15" t="s">
        <v>73</v>
      </c>
      <c r="AY189" s="283" t="s">
        <v>191</v>
      </c>
    </row>
    <row r="190" s="2" customFormat="1" ht="6.96" customHeight="1">
      <c r="A190" s="39"/>
      <c r="B190" s="67"/>
      <c r="C190" s="68"/>
      <c r="D190" s="68"/>
      <c r="E190" s="68"/>
      <c r="F190" s="68"/>
      <c r="G190" s="68"/>
      <c r="H190" s="68"/>
      <c r="I190" s="184"/>
      <c r="J190" s="68"/>
      <c r="K190" s="68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p/jmjoiLRvaDwIq+oc0D8qhu+8LKIHFXxtTbM03P8+oUpoZsWxrN7x7+aEknE6XXqE/uOvNNiZ5FtxIzcnjdTA==" hashValue="TdjDel7bJL4ZUKYryQu5L+32g5ohI9/GwSebCUOPScyDsMg7qSEvujrfmAIRu5FRPuoPgvQiv2x9Cjnr6fG2dw==" algorithmName="SHA-512" password="CC35"/>
  <autoFilter ref="C118:K189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4139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ROUND((SUM(BE125:BE644)),  2)</f>
        <v>0</v>
      </c>
      <c r="G33" s="39"/>
      <c r="H33" s="39"/>
      <c r="I33" s="163">
        <v>0.20999999999999999</v>
      </c>
      <c r="J33" s="162">
        <f>ROUND(((SUM(BE125:BE644))*I33),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ROUND((SUM(BF125:BF644)),  2)</f>
        <v>0</v>
      </c>
      <c r="G34" s="39"/>
      <c r="H34" s="39"/>
      <c r="I34" s="163">
        <v>0.14999999999999999</v>
      </c>
      <c r="J34" s="162">
        <f>ROUND(((SUM(BF125:BF644))*I34),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ROUND((SUM(BG125:BG644)),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ROUND((SUM(BH125:BH644)),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ROUND((SUM(BI125:BI644)),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26-01 - Oplocení areálu (THERM)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J126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J127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884</v>
      </c>
      <c r="E99" s="204"/>
      <c r="F99" s="204"/>
      <c r="G99" s="204"/>
      <c r="H99" s="204"/>
      <c r="I99" s="205"/>
      <c r="J99" s="206">
        <f>J404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202"/>
      <c r="D100" s="203" t="s">
        <v>169</v>
      </c>
      <c r="E100" s="204"/>
      <c r="F100" s="204"/>
      <c r="G100" s="204"/>
      <c r="H100" s="204"/>
      <c r="I100" s="205"/>
      <c r="J100" s="206">
        <f>J419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170</v>
      </c>
      <c r="E101" s="204"/>
      <c r="F101" s="204"/>
      <c r="G101" s="204"/>
      <c r="H101" s="204"/>
      <c r="I101" s="205"/>
      <c r="J101" s="206">
        <f>J420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202"/>
      <c r="D102" s="203" t="s">
        <v>171</v>
      </c>
      <c r="E102" s="204"/>
      <c r="F102" s="204"/>
      <c r="G102" s="204"/>
      <c r="H102" s="204"/>
      <c r="I102" s="205"/>
      <c r="J102" s="206">
        <f>J463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202"/>
      <c r="D103" s="203" t="s">
        <v>173</v>
      </c>
      <c r="E103" s="204"/>
      <c r="F103" s="204"/>
      <c r="G103" s="204"/>
      <c r="H103" s="204"/>
      <c r="I103" s="205"/>
      <c r="J103" s="206">
        <f>J504</f>
        <v>0</v>
      </c>
      <c r="K103" s="202"/>
      <c r="L103" s="20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202"/>
      <c r="D104" s="203" t="s">
        <v>174</v>
      </c>
      <c r="E104" s="204"/>
      <c r="F104" s="204"/>
      <c r="G104" s="204"/>
      <c r="H104" s="204"/>
      <c r="I104" s="205"/>
      <c r="J104" s="206">
        <f>J505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202"/>
      <c r="D105" s="203" t="s">
        <v>4140</v>
      </c>
      <c r="E105" s="204"/>
      <c r="F105" s="204"/>
      <c r="G105" s="204"/>
      <c r="H105" s="204"/>
      <c r="I105" s="205"/>
      <c r="J105" s="206">
        <f>J636</f>
        <v>0</v>
      </c>
      <c r="K105" s="202"/>
      <c r="L105" s="20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145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184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187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176</v>
      </c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</v>
      </c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8" t="str">
        <f>E7</f>
        <v>Rekonstrukce TT na ul. Pavlova vč. zastávky Rodimcevova</v>
      </c>
      <c r="F115" s="33"/>
      <c r="G115" s="33"/>
      <c r="H115" s="33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160</v>
      </c>
      <c r="D116" s="41"/>
      <c r="E116" s="41"/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>SO 26-01 - Oplocení areálu (THERM)</v>
      </c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F12</f>
        <v>Ostrava</v>
      </c>
      <c r="G119" s="41"/>
      <c r="H119" s="41"/>
      <c r="I119" s="148" t="s">
        <v>21</v>
      </c>
      <c r="J119" s="80" t="str">
        <f>IF(J12="","",J12)</f>
        <v>19. 11. 2019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23</v>
      </c>
      <c r="D121" s="41"/>
      <c r="E121" s="41"/>
      <c r="F121" s="28" t="str">
        <f>E15</f>
        <v xml:space="preserve"> </v>
      </c>
      <c r="G121" s="41"/>
      <c r="H121" s="41"/>
      <c r="I121" s="148" t="s">
        <v>29</v>
      </c>
      <c r="J121" s="37" t="str">
        <f>E21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27</v>
      </c>
      <c r="D122" s="41"/>
      <c r="E122" s="41"/>
      <c r="F122" s="28" t="str">
        <f>IF(E18="","",E18)</f>
        <v>Vyplň údaj</v>
      </c>
      <c r="G122" s="41"/>
      <c r="H122" s="41"/>
      <c r="I122" s="148" t="s">
        <v>31</v>
      </c>
      <c r="J122" s="37" t="str">
        <f>E24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145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8"/>
      <c r="B124" s="209"/>
      <c r="C124" s="210" t="s">
        <v>177</v>
      </c>
      <c r="D124" s="211" t="s">
        <v>58</v>
      </c>
      <c r="E124" s="211" t="s">
        <v>54</v>
      </c>
      <c r="F124" s="211" t="s">
        <v>55</v>
      </c>
      <c r="G124" s="211" t="s">
        <v>178</v>
      </c>
      <c r="H124" s="211" t="s">
        <v>179</v>
      </c>
      <c r="I124" s="212" t="s">
        <v>180</v>
      </c>
      <c r="J124" s="211" t="s">
        <v>164</v>
      </c>
      <c r="K124" s="213" t="s">
        <v>181</v>
      </c>
      <c r="L124" s="214"/>
      <c r="M124" s="101" t="s">
        <v>1</v>
      </c>
      <c r="N124" s="102" t="s">
        <v>37</v>
      </c>
      <c r="O124" s="102" t="s">
        <v>182</v>
      </c>
      <c r="P124" s="102" t="s">
        <v>183</v>
      </c>
      <c r="Q124" s="102" t="s">
        <v>184</v>
      </c>
      <c r="R124" s="102" t="s">
        <v>185</v>
      </c>
      <c r="S124" s="102" t="s">
        <v>186</v>
      </c>
      <c r="T124" s="103" t="s">
        <v>187</v>
      </c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</row>
    <row r="125" s="2" customFormat="1" ht="22.8" customHeight="1">
      <c r="A125" s="39"/>
      <c r="B125" s="40"/>
      <c r="C125" s="108" t="s">
        <v>188</v>
      </c>
      <c r="D125" s="41"/>
      <c r="E125" s="41"/>
      <c r="F125" s="41"/>
      <c r="G125" s="41"/>
      <c r="H125" s="41"/>
      <c r="I125" s="145"/>
      <c r="J125" s="215">
        <f>BK125</f>
        <v>0</v>
      </c>
      <c r="K125" s="41"/>
      <c r="L125" s="45"/>
      <c r="M125" s="104"/>
      <c r="N125" s="216"/>
      <c r="O125" s="105"/>
      <c r="P125" s="217">
        <f>P126</f>
        <v>0</v>
      </c>
      <c r="Q125" s="105"/>
      <c r="R125" s="217">
        <f>R126</f>
        <v>127.89832149999998</v>
      </c>
      <c r="S125" s="105"/>
      <c r="T125" s="218">
        <f>T126</f>
        <v>21.588439999999999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72</v>
      </c>
      <c r="AU125" s="18" t="s">
        <v>166</v>
      </c>
      <c r="BK125" s="219">
        <f>BK126</f>
        <v>0</v>
      </c>
    </row>
    <row r="126" s="12" customFormat="1" ht="25.92" customHeight="1">
      <c r="A126" s="12"/>
      <c r="B126" s="220"/>
      <c r="C126" s="221"/>
      <c r="D126" s="222" t="s">
        <v>72</v>
      </c>
      <c r="E126" s="223" t="s">
        <v>189</v>
      </c>
      <c r="F126" s="223" t="s">
        <v>190</v>
      </c>
      <c r="G126" s="221"/>
      <c r="H126" s="221"/>
      <c r="I126" s="224"/>
      <c r="J126" s="225">
        <f>BK126</f>
        <v>0</v>
      </c>
      <c r="K126" s="221"/>
      <c r="L126" s="226"/>
      <c r="M126" s="227"/>
      <c r="N126" s="228"/>
      <c r="O126" s="228"/>
      <c r="P126" s="229">
        <f>P127+P404+P419+P504+P636</f>
        <v>0</v>
      </c>
      <c r="Q126" s="228"/>
      <c r="R126" s="229">
        <f>R127+R404+R419+R504+R636</f>
        <v>127.89832149999998</v>
      </c>
      <c r="S126" s="228"/>
      <c r="T126" s="230">
        <f>T127+T404+T419+T504+T636</f>
        <v>21.588439999999999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1" t="s">
        <v>81</v>
      </c>
      <c r="AT126" s="232" t="s">
        <v>72</v>
      </c>
      <c r="AU126" s="232" t="s">
        <v>73</v>
      </c>
      <c r="AY126" s="231" t="s">
        <v>191</v>
      </c>
      <c r="BK126" s="233">
        <f>BK127+BK404+BK419+BK504+BK636</f>
        <v>0</v>
      </c>
    </row>
    <row r="127" s="12" customFormat="1" ht="22.8" customHeight="1">
      <c r="A127" s="12"/>
      <c r="B127" s="220"/>
      <c r="C127" s="221"/>
      <c r="D127" s="222" t="s">
        <v>72</v>
      </c>
      <c r="E127" s="234" t="s">
        <v>192</v>
      </c>
      <c r="F127" s="234" t="s">
        <v>193</v>
      </c>
      <c r="G127" s="221"/>
      <c r="H127" s="221"/>
      <c r="I127" s="224"/>
      <c r="J127" s="235">
        <f>BK127</f>
        <v>0</v>
      </c>
      <c r="K127" s="221"/>
      <c r="L127" s="226"/>
      <c r="M127" s="227"/>
      <c r="N127" s="228"/>
      <c r="O127" s="228"/>
      <c r="P127" s="229">
        <f>SUM(P128:P403)</f>
        <v>0</v>
      </c>
      <c r="Q127" s="228"/>
      <c r="R127" s="229">
        <f>SUM(R128:R403)</f>
        <v>70.06558299999999</v>
      </c>
      <c r="S127" s="228"/>
      <c r="T127" s="230">
        <f>SUM(T128:T403)</f>
        <v>20.963299999999997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1" t="s">
        <v>81</v>
      </c>
      <c r="AT127" s="232" t="s">
        <v>72</v>
      </c>
      <c r="AU127" s="232" t="s">
        <v>81</v>
      </c>
      <c r="AY127" s="231" t="s">
        <v>191</v>
      </c>
      <c r="BK127" s="233">
        <f>SUM(BK128:BK403)</f>
        <v>0</v>
      </c>
    </row>
    <row r="128" s="2" customFormat="1" ht="21.75" customHeight="1">
      <c r="A128" s="39"/>
      <c r="B128" s="40"/>
      <c r="C128" s="236" t="s">
        <v>81</v>
      </c>
      <c r="D128" s="236" t="s">
        <v>194</v>
      </c>
      <c r="E128" s="237" t="s">
        <v>3219</v>
      </c>
      <c r="F128" s="238" t="s">
        <v>3220</v>
      </c>
      <c r="G128" s="239" t="s">
        <v>197</v>
      </c>
      <c r="H128" s="240">
        <v>5.2000000000000002</v>
      </c>
      <c r="I128" s="241"/>
      <c r="J128" s="240">
        <f>ROUND(I128*H128,2)</f>
        <v>0</v>
      </c>
      <c r="K128" s="238" t="s">
        <v>1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83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4141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3220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83</v>
      </c>
    </row>
    <row r="130" s="13" customFormat="1">
      <c r="A130" s="13"/>
      <c r="B130" s="252"/>
      <c r="C130" s="253"/>
      <c r="D130" s="248" t="s">
        <v>201</v>
      </c>
      <c r="E130" s="254" t="s">
        <v>1</v>
      </c>
      <c r="F130" s="255" t="s">
        <v>4142</v>
      </c>
      <c r="G130" s="253"/>
      <c r="H130" s="254" t="s">
        <v>1</v>
      </c>
      <c r="I130" s="256"/>
      <c r="J130" s="253"/>
      <c r="K130" s="253"/>
      <c r="L130" s="257"/>
      <c r="M130" s="258"/>
      <c r="N130" s="259"/>
      <c r="O130" s="259"/>
      <c r="P130" s="259"/>
      <c r="Q130" s="259"/>
      <c r="R130" s="259"/>
      <c r="S130" s="259"/>
      <c r="T130" s="26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1" t="s">
        <v>201</v>
      </c>
      <c r="AU130" s="261" t="s">
        <v>83</v>
      </c>
      <c r="AV130" s="13" t="s">
        <v>81</v>
      </c>
      <c r="AW130" s="13" t="s">
        <v>30</v>
      </c>
      <c r="AX130" s="13" t="s">
        <v>73</v>
      </c>
      <c r="AY130" s="261" t="s">
        <v>191</v>
      </c>
    </row>
    <row r="131" s="13" customFormat="1">
      <c r="A131" s="13"/>
      <c r="B131" s="252"/>
      <c r="C131" s="253"/>
      <c r="D131" s="248" t="s">
        <v>201</v>
      </c>
      <c r="E131" s="254" t="s">
        <v>1</v>
      </c>
      <c r="F131" s="255" t="s">
        <v>249</v>
      </c>
      <c r="G131" s="253"/>
      <c r="H131" s="254" t="s">
        <v>1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1" t="s">
        <v>201</v>
      </c>
      <c r="AU131" s="261" t="s">
        <v>83</v>
      </c>
      <c r="AV131" s="13" t="s">
        <v>81</v>
      </c>
      <c r="AW131" s="13" t="s">
        <v>30</v>
      </c>
      <c r="AX131" s="13" t="s">
        <v>73</v>
      </c>
      <c r="AY131" s="261" t="s">
        <v>191</v>
      </c>
    </row>
    <row r="132" s="14" customFormat="1">
      <c r="A132" s="14"/>
      <c r="B132" s="262"/>
      <c r="C132" s="263"/>
      <c r="D132" s="248" t="s">
        <v>201</v>
      </c>
      <c r="E132" s="264" t="s">
        <v>1</v>
      </c>
      <c r="F132" s="265" t="s">
        <v>4143</v>
      </c>
      <c r="G132" s="263"/>
      <c r="H132" s="266">
        <v>5.2000000000000002</v>
      </c>
      <c r="I132" s="267"/>
      <c r="J132" s="263"/>
      <c r="K132" s="263"/>
      <c r="L132" s="268"/>
      <c r="M132" s="269"/>
      <c r="N132" s="270"/>
      <c r="O132" s="270"/>
      <c r="P132" s="270"/>
      <c r="Q132" s="270"/>
      <c r="R132" s="270"/>
      <c r="S132" s="270"/>
      <c r="T132" s="27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2" t="s">
        <v>201</v>
      </c>
      <c r="AU132" s="272" t="s">
        <v>83</v>
      </c>
      <c r="AV132" s="14" t="s">
        <v>83</v>
      </c>
      <c r="AW132" s="14" t="s">
        <v>30</v>
      </c>
      <c r="AX132" s="14" t="s">
        <v>73</v>
      </c>
      <c r="AY132" s="272" t="s">
        <v>191</v>
      </c>
    </row>
    <row r="133" s="15" customFormat="1">
      <c r="A133" s="15"/>
      <c r="B133" s="273"/>
      <c r="C133" s="274"/>
      <c r="D133" s="248" t="s">
        <v>201</v>
      </c>
      <c r="E133" s="275" t="s">
        <v>1</v>
      </c>
      <c r="F133" s="276" t="s">
        <v>205</v>
      </c>
      <c r="G133" s="274"/>
      <c r="H133" s="277">
        <v>5.2000000000000002</v>
      </c>
      <c r="I133" s="278"/>
      <c r="J133" s="274"/>
      <c r="K133" s="274"/>
      <c r="L133" s="279"/>
      <c r="M133" s="280"/>
      <c r="N133" s="281"/>
      <c r="O133" s="281"/>
      <c r="P133" s="281"/>
      <c r="Q133" s="281"/>
      <c r="R133" s="281"/>
      <c r="S133" s="281"/>
      <c r="T133" s="28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3" t="s">
        <v>201</v>
      </c>
      <c r="AU133" s="283" t="s">
        <v>83</v>
      </c>
      <c r="AV133" s="15" t="s">
        <v>198</v>
      </c>
      <c r="AW133" s="15" t="s">
        <v>30</v>
      </c>
      <c r="AX133" s="15" t="s">
        <v>81</v>
      </c>
      <c r="AY133" s="283" t="s">
        <v>191</v>
      </c>
    </row>
    <row r="134" s="2" customFormat="1" ht="21.75" customHeight="1">
      <c r="A134" s="39"/>
      <c r="B134" s="40"/>
      <c r="C134" s="236" t="s">
        <v>83</v>
      </c>
      <c r="D134" s="236" t="s">
        <v>194</v>
      </c>
      <c r="E134" s="237" t="s">
        <v>3223</v>
      </c>
      <c r="F134" s="238" t="s">
        <v>4144</v>
      </c>
      <c r="G134" s="239" t="s">
        <v>370</v>
      </c>
      <c r="H134" s="240">
        <v>2</v>
      </c>
      <c r="I134" s="241"/>
      <c r="J134" s="240">
        <f>ROUND(I134*H134,2)</f>
        <v>0</v>
      </c>
      <c r="K134" s="238" t="s">
        <v>1</v>
      </c>
      <c r="L134" s="45"/>
      <c r="M134" s="242" t="s">
        <v>1</v>
      </c>
      <c r="N134" s="243" t="s">
        <v>38</v>
      </c>
      <c r="O134" s="92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6" t="s">
        <v>198</v>
      </c>
      <c r="AT134" s="246" t="s">
        <v>194</v>
      </c>
      <c r="AU134" s="246" t="s">
        <v>83</v>
      </c>
      <c r="AY134" s="18" t="s">
        <v>191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8" t="s">
        <v>81</v>
      </c>
      <c r="BK134" s="247">
        <f>ROUND(I134*H134,2)</f>
        <v>0</v>
      </c>
      <c r="BL134" s="18" t="s">
        <v>198</v>
      </c>
      <c r="BM134" s="246" t="s">
        <v>4145</v>
      </c>
    </row>
    <row r="135" s="2" customFormat="1">
      <c r="A135" s="39"/>
      <c r="B135" s="40"/>
      <c r="C135" s="41"/>
      <c r="D135" s="248" t="s">
        <v>200</v>
      </c>
      <c r="E135" s="41"/>
      <c r="F135" s="249" t="s">
        <v>4144</v>
      </c>
      <c r="G135" s="41"/>
      <c r="H135" s="41"/>
      <c r="I135" s="145"/>
      <c r="J135" s="41"/>
      <c r="K135" s="41"/>
      <c r="L135" s="45"/>
      <c r="M135" s="250"/>
      <c r="N135" s="251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200</v>
      </c>
      <c r="AU135" s="18" t="s">
        <v>83</v>
      </c>
    </row>
    <row r="136" s="13" customFormat="1">
      <c r="A136" s="13"/>
      <c r="B136" s="252"/>
      <c r="C136" s="253"/>
      <c r="D136" s="248" t="s">
        <v>201</v>
      </c>
      <c r="E136" s="254" t="s">
        <v>1</v>
      </c>
      <c r="F136" s="255" t="s">
        <v>4146</v>
      </c>
      <c r="G136" s="253"/>
      <c r="H136" s="254" t="s">
        <v>1</v>
      </c>
      <c r="I136" s="256"/>
      <c r="J136" s="253"/>
      <c r="K136" s="253"/>
      <c r="L136" s="257"/>
      <c r="M136" s="258"/>
      <c r="N136" s="259"/>
      <c r="O136" s="259"/>
      <c r="P136" s="259"/>
      <c r="Q136" s="259"/>
      <c r="R136" s="259"/>
      <c r="S136" s="259"/>
      <c r="T136" s="26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1" t="s">
        <v>201</v>
      </c>
      <c r="AU136" s="261" t="s">
        <v>83</v>
      </c>
      <c r="AV136" s="13" t="s">
        <v>81</v>
      </c>
      <c r="AW136" s="13" t="s">
        <v>30</v>
      </c>
      <c r="AX136" s="13" t="s">
        <v>73</v>
      </c>
      <c r="AY136" s="261" t="s">
        <v>191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260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83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83</v>
      </c>
      <c r="G138" s="263"/>
      <c r="H138" s="266">
        <v>2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83</v>
      </c>
      <c r="AV138" s="14" t="s">
        <v>83</v>
      </c>
      <c r="AW138" s="14" t="s">
        <v>30</v>
      </c>
      <c r="AX138" s="14" t="s">
        <v>73</v>
      </c>
      <c r="AY138" s="272" t="s">
        <v>191</v>
      </c>
    </row>
    <row r="139" s="15" customFormat="1">
      <c r="A139" s="15"/>
      <c r="B139" s="273"/>
      <c r="C139" s="274"/>
      <c r="D139" s="248" t="s">
        <v>201</v>
      </c>
      <c r="E139" s="275" t="s">
        <v>1</v>
      </c>
      <c r="F139" s="276" t="s">
        <v>205</v>
      </c>
      <c r="G139" s="274"/>
      <c r="H139" s="277">
        <v>2</v>
      </c>
      <c r="I139" s="278"/>
      <c r="J139" s="274"/>
      <c r="K139" s="274"/>
      <c r="L139" s="279"/>
      <c r="M139" s="280"/>
      <c r="N139" s="281"/>
      <c r="O139" s="281"/>
      <c r="P139" s="281"/>
      <c r="Q139" s="281"/>
      <c r="R139" s="281"/>
      <c r="S139" s="281"/>
      <c r="T139" s="28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3" t="s">
        <v>201</v>
      </c>
      <c r="AU139" s="283" t="s">
        <v>83</v>
      </c>
      <c r="AV139" s="15" t="s">
        <v>198</v>
      </c>
      <c r="AW139" s="15" t="s">
        <v>30</v>
      </c>
      <c r="AX139" s="15" t="s">
        <v>81</v>
      </c>
      <c r="AY139" s="283" t="s">
        <v>191</v>
      </c>
    </row>
    <row r="140" s="2" customFormat="1" ht="21.75" customHeight="1">
      <c r="A140" s="39"/>
      <c r="B140" s="40"/>
      <c r="C140" s="236" t="s">
        <v>212</v>
      </c>
      <c r="D140" s="236" t="s">
        <v>194</v>
      </c>
      <c r="E140" s="237" t="s">
        <v>3227</v>
      </c>
      <c r="F140" s="238" t="s">
        <v>3228</v>
      </c>
      <c r="G140" s="239" t="s">
        <v>370</v>
      </c>
      <c r="H140" s="240">
        <v>7</v>
      </c>
      <c r="I140" s="241"/>
      <c r="J140" s="240">
        <f>ROUND(I140*H140,2)</f>
        <v>0</v>
      </c>
      <c r="K140" s="238" t="s">
        <v>1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198</v>
      </c>
      <c r="AT140" s="246" t="s">
        <v>194</v>
      </c>
      <c r="AU140" s="246" t="s">
        <v>83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198</v>
      </c>
      <c r="BM140" s="246" t="s">
        <v>4147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3228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83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4148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3" customFormat="1">
      <c r="A143" s="13"/>
      <c r="B143" s="252"/>
      <c r="C143" s="253"/>
      <c r="D143" s="248" t="s">
        <v>201</v>
      </c>
      <c r="E143" s="254" t="s">
        <v>1</v>
      </c>
      <c r="F143" s="255" t="s">
        <v>4149</v>
      </c>
      <c r="G143" s="253"/>
      <c r="H143" s="254" t="s">
        <v>1</v>
      </c>
      <c r="I143" s="256"/>
      <c r="J143" s="253"/>
      <c r="K143" s="253"/>
      <c r="L143" s="257"/>
      <c r="M143" s="258"/>
      <c r="N143" s="259"/>
      <c r="O143" s="259"/>
      <c r="P143" s="259"/>
      <c r="Q143" s="259"/>
      <c r="R143" s="259"/>
      <c r="S143" s="259"/>
      <c r="T143" s="26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1" t="s">
        <v>201</v>
      </c>
      <c r="AU143" s="261" t="s">
        <v>83</v>
      </c>
      <c r="AV143" s="13" t="s">
        <v>81</v>
      </c>
      <c r="AW143" s="13" t="s">
        <v>30</v>
      </c>
      <c r="AX143" s="13" t="s">
        <v>73</v>
      </c>
      <c r="AY143" s="261" t="s">
        <v>191</v>
      </c>
    </row>
    <row r="144" s="14" customFormat="1">
      <c r="A144" s="14"/>
      <c r="B144" s="262"/>
      <c r="C144" s="263"/>
      <c r="D144" s="248" t="s">
        <v>201</v>
      </c>
      <c r="E144" s="264" t="s">
        <v>1</v>
      </c>
      <c r="F144" s="265" t="s">
        <v>244</v>
      </c>
      <c r="G144" s="263"/>
      <c r="H144" s="266">
        <v>7</v>
      </c>
      <c r="I144" s="267"/>
      <c r="J144" s="263"/>
      <c r="K144" s="263"/>
      <c r="L144" s="268"/>
      <c r="M144" s="269"/>
      <c r="N144" s="270"/>
      <c r="O144" s="270"/>
      <c r="P144" s="270"/>
      <c r="Q144" s="270"/>
      <c r="R144" s="270"/>
      <c r="S144" s="270"/>
      <c r="T144" s="27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2" t="s">
        <v>201</v>
      </c>
      <c r="AU144" s="272" t="s">
        <v>83</v>
      </c>
      <c r="AV144" s="14" t="s">
        <v>83</v>
      </c>
      <c r="AW144" s="14" t="s">
        <v>30</v>
      </c>
      <c r="AX144" s="14" t="s">
        <v>73</v>
      </c>
      <c r="AY144" s="272" t="s">
        <v>191</v>
      </c>
    </row>
    <row r="145" s="15" customFormat="1">
      <c r="A145" s="15"/>
      <c r="B145" s="273"/>
      <c r="C145" s="274"/>
      <c r="D145" s="248" t="s">
        <v>201</v>
      </c>
      <c r="E145" s="275" t="s">
        <v>1</v>
      </c>
      <c r="F145" s="276" t="s">
        <v>205</v>
      </c>
      <c r="G145" s="274"/>
      <c r="H145" s="277">
        <v>7</v>
      </c>
      <c r="I145" s="278"/>
      <c r="J145" s="274"/>
      <c r="K145" s="274"/>
      <c r="L145" s="279"/>
      <c r="M145" s="280"/>
      <c r="N145" s="281"/>
      <c r="O145" s="281"/>
      <c r="P145" s="281"/>
      <c r="Q145" s="281"/>
      <c r="R145" s="281"/>
      <c r="S145" s="281"/>
      <c r="T145" s="28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83" t="s">
        <v>201</v>
      </c>
      <c r="AU145" s="283" t="s">
        <v>83</v>
      </c>
      <c r="AV145" s="15" t="s">
        <v>198</v>
      </c>
      <c r="AW145" s="15" t="s">
        <v>30</v>
      </c>
      <c r="AX145" s="15" t="s">
        <v>81</v>
      </c>
      <c r="AY145" s="283" t="s">
        <v>191</v>
      </c>
    </row>
    <row r="146" s="2" customFormat="1" ht="21.75" customHeight="1">
      <c r="A146" s="39"/>
      <c r="B146" s="40"/>
      <c r="C146" s="236" t="s">
        <v>198</v>
      </c>
      <c r="D146" s="236" t="s">
        <v>194</v>
      </c>
      <c r="E146" s="237" t="s">
        <v>2777</v>
      </c>
      <c r="F146" s="238" t="s">
        <v>2778</v>
      </c>
      <c r="G146" s="239" t="s">
        <v>197</v>
      </c>
      <c r="H146" s="240">
        <v>44.399999999999999</v>
      </c>
      <c r="I146" s="241"/>
      <c r="J146" s="240">
        <f>ROUND(I146*H146,2)</f>
        <v>0</v>
      </c>
      <c r="K146" s="238" t="s">
        <v>1</v>
      </c>
      <c r="L146" s="45"/>
      <c r="M146" s="242" t="s">
        <v>1</v>
      </c>
      <c r="N146" s="243" t="s">
        <v>38</v>
      </c>
      <c r="O146" s="92"/>
      <c r="P146" s="244">
        <f>O146*H146</f>
        <v>0</v>
      </c>
      <c r="Q146" s="244">
        <v>0</v>
      </c>
      <c r="R146" s="244">
        <f>Q146*H146</f>
        <v>0</v>
      </c>
      <c r="S146" s="244">
        <v>0.29499999999999998</v>
      </c>
      <c r="T146" s="245">
        <f>S146*H146</f>
        <v>13.097999999999999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6" t="s">
        <v>198</v>
      </c>
      <c r="AT146" s="246" t="s">
        <v>194</v>
      </c>
      <c r="AU146" s="246" t="s">
        <v>83</v>
      </c>
      <c r="AY146" s="18" t="s">
        <v>191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8" t="s">
        <v>81</v>
      </c>
      <c r="BK146" s="247">
        <f>ROUND(I146*H146,2)</f>
        <v>0</v>
      </c>
      <c r="BL146" s="18" t="s">
        <v>198</v>
      </c>
      <c r="BM146" s="246" t="s">
        <v>4150</v>
      </c>
    </row>
    <row r="147" s="2" customFormat="1">
      <c r="A147" s="39"/>
      <c r="B147" s="40"/>
      <c r="C147" s="41"/>
      <c r="D147" s="248" t="s">
        <v>200</v>
      </c>
      <c r="E147" s="41"/>
      <c r="F147" s="249" t="s">
        <v>2778</v>
      </c>
      <c r="G147" s="41"/>
      <c r="H147" s="41"/>
      <c r="I147" s="145"/>
      <c r="J147" s="41"/>
      <c r="K147" s="41"/>
      <c r="L147" s="45"/>
      <c r="M147" s="250"/>
      <c r="N147" s="251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200</v>
      </c>
      <c r="AU147" s="18" t="s">
        <v>83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4151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3" customFormat="1">
      <c r="A149" s="13"/>
      <c r="B149" s="252"/>
      <c r="C149" s="253"/>
      <c r="D149" s="248" t="s">
        <v>201</v>
      </c>
      <c r="E149" s="254" t="s">
        <v>1</v>
      </c>
      <c r="F149" s="255" t="s">
        <v>249</v>
      </c>
      <c r="G149" s="253"/>
      <c r="H149" s="254" t="s">
        <v>1</v>
      </c>
      <c r="I149" s="256"/>
      <c r="J149" s="253"/>
      <c r="K149" s="253"/>
      <c r="L149" s="257"/>
      <c r="M149" s="258"/>
      <c r="N149" s="259"/>
      <c r="O149" s="259"/>
      <c r="P149" s="259"/>
      <c r="Q149" s="259"/>
      <c r="R149" s="259"/>
      <c r="S149" s="259"/>
      <c r="T149" s="26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1" t="s">
        <v>201</v>
      </c>
      <c r="AU149" s="261" t="s">
        <v>83</v>
      </c>
      <c r="AV149" s="13" t="s">
        <v>81</v>
      </c>
      <c r="AW149" s="13" t="s">
        <v>30</v>
      </c>
      <c r="AX149" s="13" t="s">
        <v>73</v>
      </c>
      <c r="AY149" s="261" t="s">
        <v>191</v>
      </c>
    </row>
    <row r="150" s="14" customFormat="1">
      <c r="A150" s="14"/>
      <c r="B150" s="262"/>
      <c r="C150" s="263"/>
      <c r="D150" s="248" t="s">
        <v>201</v>
      </c>
      <c r="E150" s="264" t="s">
        <v>1</v>
      </c>
      <c r="F150" s="265" t="s">
        <v>2369</v>
      </c>
      <c r="G150" s="263"/>
      <c r="H150" s="266">
        <v>4.5</v>
      </c>
      <c r="I150" s="267"/>
      <c r="J150" s="263"/>
      <c r="K150" s="263"/>
      <c r="L150" s="268"/>
      <c r="M150" s="269"/>
      <c r="N150" s="270"/>
      <c r="O150" s="270"/>
      <c r="P150" s="270"/>
      <c r="Q150" s="270"/>
      <c r="R150" s="270"/>
      <c r="S150" s="270"/>
      <c r="T150" s="27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2" t="s">
        <v>201</v>
      </c>
      <c r="AU150" s="272" t="s">
        <v>83</v>
      </c>
      <c r="AV150" s="14" t="s">
        <v>83</v>
      </c>
      <c r="AW150" s="14" t="s">
        <v>30</v>
      </c>
      <c r="AX150" s="14" t="s">
        <v>73</v>
      </c>
      <c r="AY150" s="272" t="s">
        <v>191</v>
      </c>
    </row>
    <row r="151" s="13" customFormat="1">
      <c r="A151" s="13"/>
      <c r="B151" s="252"/>
      <c r="C151" s="253"/>
      <c r="D151" s="248" t="s">
        <v>201</v>
      </c>
      <c r="E151" s="254" t="s">
        <v>1</v>
      </c>
      <c r="F151" s="255" t="s">
        <v>4152</v>
      </c>
      <c r="G151" s="253"/>
      <c r="H151" s="254" t="s">
        <v>1</v>
      </c>
      <c r="I151" s="256"/>
      <c r="J151" s="253"/>
      <c r="K151" s="253"/>
      <c r="L151" s="257"/>
      <c r="M151" s="258"/>
      <c r="N151" s="259"/>
      <c r="O151" s="259"/>
      <c r="P151" s="259"/>
      <c r="Q151" s="259"/>
      <c r="R151" s="259"/>
      <c r="S151" s="259"/>
      <c r="T151" s="26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1" t="s">
        <v>201</v>
      </c>
      <c r="AU151" s="261" t="s">
        <v>83</v>
      </c>
      <c r="AV151" s="13" t="s">
        <v>81</v>
      </c>
      <c r="AW151" s="13" t="s">
        <v>30</v>
      </c>
      <c r="AX151" s="13" t="s">
        <v>73</v>
      </c>
      <c r="AY151" s="261" t="s">
        <v>191</v>
      </c>
    </row>
    <row r="152" s="13" customFormat="1">
      <c r="A152" s="13"/>
      <c r="B152" s="252"/>
      <c r="C152" s="253"/>
      <c r="D152" s="248" t="s">
        <v>201</v>
      </c>
      <c r="E152" s="254" t="s">
        <v>1</v>
      </c>
      <c r="F152" s="255" t="s">
        <v>260</v>
      </c>
      <c r="G152" s="253"/>
      <c r="H152" s="254" t="s">
        <v>1</v>
      </c>
      <c r="I152" s="256"/>
      <c r="J152" s="253"/>
      <c r="K152" s="253"/>
      <c r="L152" s="257"/>
      <c r="M152" s="258"/>
      <c r="N152" s="259"/>
      <c r="O152" s="259"/>
      <c r="P152" s="259"/>
      <c r="Q152" s="259"/>
      <c r="R152" s="259"/>
      <c r="S152" s="259"/>
      <c r="T152" s="26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1" t="s">
        <v>201</v>
      </c>
      <c r="AU152" s="261" t="s">
        <v>83</v>
      </c>
      <c r="AV152" s="13" t="s">
        <v>81</v>
      </c>
      <c r="AW152" s="13" t="s">
        <v>30</v>
      </c>
      <c r="AX152" s="13" t="s">
        <v>73</v>
      </c>
      <c r="AY152" s="261" t="s">
        <v>191</v>
      </c>
    </row>
    <row r="153" s="14" customFormat="1">
      <c r="A153" s="14"/>
      <c r="B153" s="262"/>
      <c r="C153" s="263"/>
      <c r="D153" s="248" t="s">
        <v>201</v>
      </c>
      <c r="E153" s="264" t="s">
        <v>1</v>
      </c>
      <c r="F153" s="265" t="s">
        <v>4153</v>
      </c>
      <c r="G153" s="263"/>
      <c r="H153" s="266">
        <v>39.899999999999999</v>
      </c>
      <c r="I153" s="267"/>
      <c r="J153" s="263"/>
      <c r="K153" s="263"/>
      <c r="L153" s="268"/>
      <c r="M153" s="269"/>
      <c r="N153" s="270"/>
      <c r="O153" s="270"/>
      <c r="P153" s="270"/>
      <c r="Q153" s="270"/>
      <c r="R153" s="270"/>
      <c r="S153" s="270"/>
      <c r="T153" s="27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2" t="s">
        <v>201</v>
      </c>
      <c r="AU153" s="272" t="s">
        <v>83</v>
      </c>
      <c r="AV153" s="14" t="s">
        <v>83</v>
      </c>
      <c r="AW153" s="14" t="s">
        <v>30</v>
      </c>
      <c r="AX153" s="14" t="s">
        <v>73</v>
      </c>
      <c r="AY153" s="272" t="s">
        <v>191</v>
      </c>
    </row>
    <row r="154" s="15" customFormat="1">
      <c r="A154" s="15"/>
      <c r="B154" s="273"/>
      <c r="C154" s="274"/>
      <c r="D154" s="248" t="s">
        <v>201</v>
      </c>
      <c r="E154" s="275" t="s">
        <v>1</v>
      </c>
      <c r="F154" s="276" t="s">
        <v>205</v>
      </c>
      <c r="G154" s="274"/>
      <c r="H154" s="277">
        <v>44.399999999999999</v>
      </c>
      <c r="I154" s="278"/>
      <c r="J154" s="274"/>
      <c r="K154" s="274"/>
      <c r="L154" s="279"/>
      <c r="M154" s="280"/>
      <c r="N154" s="281"/>
      <c r="O154" s="281"/>
      <c r="P154" s="281"/>
      <c r="Q154" s="281"/>
      <c r="R154" s="281"/>
      <c r="S154" s="281"/>
      <c r="T154" s="282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83" t="s">
        <v>201</v>
      </c>
      <c r="AU154" s="283" t="s">
        <v>83</v>
      </c>
      <c r="AV154" s="15" t="s">
        <v>198</v>
      </c>
      <c r="AW154" s="15" t="s">
        <v>30</v>
      </c>
      <c r="AX154" s="15" t="s">
        <v>81</v>
      </c>
      <c r="AY154" s="283" t="s">
        <v>191</v>
      </c>
    </row>
    <row r="155" s="2" customFormat="1" ht="16.5" customHeight="1">
      <c r="A155" s="39"/>
      <c r="B155" s="40"/>
      <c r="C155" s="236" t="s">
        <v>229</v>
      </c>
      <c r="D155" s="236" t="s">
        <v>194</v>
      </c>
      <c r="E155" s="237" t="s">
        <v>213</v>
      </c>
      <c r="F155" s="238" t="s">
        <v>214</v>
      </c>
      <c r="G155" s="239" t="s">
        <v>215</v>
      </c>
      <c r="H155" s="240">
        <v>1.3100000000000001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0.22</v>
      </c>
      <c r="T155" s="245">
        <f>S155*H155</f>
        <v>0.28820000000000001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4154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214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13" customFormat="1">
      <c r="A157" s="13"/>
      <c r="B157" s="252"/>
      <c r="C157" s="253"/>
      <c r="D157" s="248" t="s">
        <v>201</v>
      </c>
      <c r="E157" s="254" t="s">
        <v>1</v>
      </c>
      <c r="F157" s="255" t="s">
        <v>4155</v>
      </c>
      <c r="G157" s="253"/>
      <c r="H157" s="254" t="s">
        <v>1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1" t="s">
        <v>201</v>
      </c>
      <c r="AU157" s="261" t="s">
        <v>83</v>
      </c>
      <c r="AV157" s="13" t="s">
        <v>81</v>
      </c>
      <c r="AW157" s="13" t="s">
        <v>30</v>
      </c>
      <c r="AX157" s="13" t="s">
        <v>73</v>
      </c>
      <c r="AY157" s="261" t="s">
        <v>191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249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4" customFormat="1">
      <c r="A159" s="14"/>
      <c r="B159" s="262"/>
      <c r="C159" s="263"/>
      <c r="D159" s="248" t="s">
        <v>201</v>
      </c>
      <c r="E159" s="264" t="s">
        <v>1</v>
      </c>
      <c r="F159" s="265" t="s">
        <v>4156</v>
      </c>
      <c r="G159" s="263"/>
      <c r="H159" s="266">
        <v>1.3100000000000001</v>
      </c>
      <c r="I159" s="267"/>
      <c r="J159" s="263"/>
      <c r="K159" s="263"/>
      <c r="L159" s="268"/>
      <c r="M159" s="269"/>
      <c r="N159" s="270"/>
      <c r="O159" s="270"/>
      <c r="P159" s="270"/>
      <c r="Q159" s="270"/>
      <c r="R159" s="270"/>
      <c r="S159" s="270"/>
      <c r="T159" s="27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2" t="s">
        <v>201</v>
      </c>
      <c r="AU159" s="272" t="s">
        <v>83</v>
      </c>
      <c r="AV159" s="14" t="s">
        <v>83</v>
      </c>
      <c r="AW159" s="14" t="s">
        <v>30</v>
      </c>
      <c r="AX159" s="14" t="s">
        <v>73</v>
      </c>
      <c r="AY159" s="272" t="s">
        <v>191</v>
      </c>
    </row>
    <row r="160" s="15" customFormat="1">
      <c r="A160" s="15"/>
      <c r="B160" s="273"/>
      <c r="C160" s="274"/>
      <c r="D160" s="248" t="s">
        <v>201</v>
      </c>
      <c r="E160" s="275" t="s">
        <v>1</v>
      </c>
      <c r="F160" s="276" t="s">
        <v>205</v>
      </c>
      <c r="G160" s="274"/>
      <c r="H160" s="277">
        <v>1.3100000000000001</v>
      </c>
      <c r="I160" s="278"/>
      <c r="J160" s="274"/>
      <c r="K160" s="274"/>
      <c r="L160" s="279"/>
      <c r="M160" s="280"/>
      <c r="N160" s="281"/>
      <c r="O160" s="281"/>
      <c r="P160" s="281"/>
      <c r="Q160" s="281"/>
      <c r="R160" s="281"/>
      <c r="S160" s="281"/>
      <c r="T160" s="28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3" t="s">
        <v>201</v>
      </c>
      <c r="AU160" s="283" t="s">
        <v>83</v>
      </c>
      <c r="AV160" s="15" t="s">
        <v>198</v>
      </c>
      <c r="AW160" s="15" t="s">
        <v>30</v>
      </c>
      <c r="AX160" s="15" t="s">
        <v>81</v>
      </c>
      <c r="AY160" s="283" t="s">
        <v>191</v>
      </c>
    </row>
    <row r="161" s="2" customFormat="1" ht="16.5" customHeight="1">
      <c r="A161" s="39"/>
      <c r="B161" s="40"/>
      <c r="C161" s="236" t="s">
        <v>238</v>
      </c>
      <c r="D161" s="236" t="s">
        <v>194</v>
      </c>
      <c r="E161" s="237" t="s">
        <v>890</v>
      </c>
      <c r="F161" s="238" t="s">
        <v>220</v>
      </c>
      <c r="G161" s="239" t="s">
        <v>215</v>
      </c>
      <c r="H161" s="240">
        <v>4.2599999999999998</v>
      </c>
      <c r="I161" s="241"/>
      <c r="J161" s="240">
        <f>ROUND(I161*H161,2)</f>
        <v>0</v>
      </c>
      <c r="K161" s="238" t="s">
        <v>1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0.5</v>
      </c>
      <c r="T161" s="245">
        <f>S161*H161</f>
        <v>2.1299999999999999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198</v>
      </c>
      <c r="AT161" s="246" t="s">
        <v>194</v>
      </c>
      <c r="AU161" s="246" t="s">
        <v>83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198</v>
      </c>
      <c r="BM161" s="246" t="s">
        <v>4157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220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83</v>
      </c>
    </row>
    <row r="163" s="13" customFormat="1">
      <c r="A163" s="13"/>
      <c r="B163" s="252"/>
      <c r="C163" s="253"/>
      <c r="D163" s="248" t="s">
        <v>201</v>
      </c>
      <c r="E163" s="254" t="s">
        <v>1</v>
      </c>
      <c r="F163" s="255" t="s">
        <v>4158</v>
      </c>
      <c r="G163" s="253"/>
      <c r="H163" s="254" t="s">
        <v>1</v>
      </c>
      <c r="I163" s="256"/>
      <c r="J163" s="253"/>
      <c r="K163" s="253"/>
      <c r="L163" s="257"/>
      <c r="M163" s="258"/>
      <c r="N163" s="259"/>
      <c r="O163" s="259"/>
      <c r="P163" s="259"/>
      <c r="Q163" s="259"/>
      <c r="R163" s="259"/>
      <c r="S163" s="259"/>
      <c r="T163" s="26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1" t="s">
        <v>201</v>
      </c>
      <c r="AU163" s="261" t="s">
        <v>83</v>
      </c>
      <c r="AV163" s="13" t="s">
        <v>81</v>
      </c>
      <c r="AW163" s="13" t="s">
        <v>30</v>
      </c>
      <c r="AX163" s="13" t="s">
        <v>73</v>
      </c>
      <c r="AY163" s="261" t="s">
        <v>191</v>
      </c>
    </row>
    <row r="164" s="13" customFormat="1">
      <c r="A164" s="13"/>
      <c r="B164" s="252"/>
      <c r="C164" s="253"/>
      <c r="D164" s="248" t="s">
        <v>201</v>
      </c>
      <c r="E164" s="254" t="s">
        <v>1</v>
      </c>
      <c r="F164" s="255" t="s">
        <v>260</v>
      </c>
      <c r="G164" s="253"/>
      <c r="H164" s="254" t="s">
        <v>1</v>
      </c>
      <c r="I164" s="256"/>
      <c r="J164" s="253"/>
      <c r="K164" s="253"/>
      <c r="L164" s="257"/>
      <c r="M164" s="258"/>
      <c r="N164" s="259"/>
      <c r="O164" s="259"/>
      <c r="P164" s="259"/>
      <c r="Q164" s="259"/>
      <c r="R164" s="259"/>
      <c r="S164" s="259"/>
      <c r="T164" s="26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1" t="s">
        <v>201</v>
      </c>
      <c r="AU164" s="261" t="s">
        <v>83</v>
      </c>
      <c r="AV164" s="13" t="s">
        <v>81</v>
      </c>
      <c r="AW164" s="13" t="s">
        <v>30</v>
      </c>
      <c r="AX164" s="13" t="s">
        <v>73</v>
      </c>
      <c r="AY164" s="261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4159</v>
      </c>
      <c r="G165" s="263"/>
      <c r="H165" s="266">
        <v>0.14000000000000001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3" customFormat="1">
      <c r="A166" s="13"/>
      <c r="B166" s="252"/>
      <c r="C166" s="253"/>
      <c r="D166" s="248" t="s">
        <v>201</v>
      </c>
      <c r="E166" s="254" t="s">
        <v>1</v>
      </c>
      <c r="F166" s="255" t="s">
        <v>4160</v>
      </c>
      <c r="G166" s="253"/>
      <c r="H166" s="254" t="s">
        <v>1</v>
      </c>
      <c r="I166" s="256"/>
      <c r="J166" s="253"/>
      <c r="K166" s="253"/>
      <c r="L166" s="257"/>
      <c r="M166" s="258"/>
      <c r="N166" s="259"/>
      <c r="O166" s="259"/>
      <c r="P166" s="259"/>
      <c r="Q166" s="259"/>
      <c r="R166" s="259"/>
      <c r="S166" s="259"/>
      <c r="T166" s="26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1" t="s">
        <v>201</v>
      </c>
      <c r="AU166" s="261" t="s">
        <v>83</v>
      </c>
      <c r="AV166" s="13" t="s">
        <v>81</v>
      </c>
      <c r="AW166" s="13" t="s">
        <v>30</v>
      </c>
      <c r="AX166" s="13" t="s">
        <v>73</v>
      </c>
      <c r="AY166" s="261" t="s">
        <v>191</v>
      </c>
    </row>
    <row r="167" s="13" customFormat="1">
      <c r="A167" s="13"/>
      <c r="B167" s="252"/>
      <c r="C167" s="253"/>
      <c r="D167" s="248" t="s">
        <v>201</v>
      </c>
      <c r="E167" s="254" t="s">
        <v>1</v>
      </c>
      <c r="F167" s="255" t="s">
        <v>260</v>
      </c>
      <c r="G167" s="253"/>
      <c r="H167" s="254" t="s">
        <v>1</v>
      </c>
      <c r="I167" s="256"/>
      <c r="J167" s="253"/>
      <c r="K167" s="253"/>
      <c r="L167" s="257"/>
      <c r="M167" s="258"/>
      <c r="N167" s="259"/>
      <c r="O167" s="259"/>
      <c r="P167" s="259"/>
      <c r="Q167" s="259"/>
      <c r="R167" s="259"/>
      <c r="S167" s="259"/>
      <c r="T167" s="26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1" t="s">
        <v>201</v>
      </c>
      <c r="AU167" s="261" t="s">
        <v>83</v>
      </c>
      <c r="AV167" s="13" t="s">
        <v>81</v>
      </c>
      <c r="AW167" s="13" t="s">
        <v>30</v>
      </c>
      <c r="AX167" s="13" t="s">
        <v>73</v>
      </c>
      <c r="AY167" s="261" t="s">
        <v>191</v>
      </c>
    </row>
    <row r="168" s="14" customFormat="1">
      <c r="A168" s="14"/>
      <c r="B168" s="262"/>
      <c r="C168" s="263"/>
      <c r="D168" s="248" t="s">
        <v>201</v>
      </c>
      <c r="E168" s="264" t="s">
        <v>1</v>
      </c>
      <c r="F168" s="265" t="s">
        <v>4161</v>
      </c>
      <c r="G168" s="263"/>
      <c r="H168" s="266">
        <v>0.90000000000000002</v>
      </c>
      <c r="I168" s="267"/>
      <c r="J168" s="263"/>
      <c r="K168" s="263"/>
      <c r="L168" s="268"/>
      <c r="M168" s="269"/>
      <c r="N168" s="270"/>
      <c r="O168" s="270"/>
      <c r="P168" s="270"/>
      <c r="Q168" s="270"/>
      <c r="R168" s="270"/>
      <c r="S168" s="270"/>
      <c r="T168" s="27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2" t="s">
        <v>201</v>
      </c>
      <c r="AU168" s="272" t="s">
        <v>83</v>
      </c>
      <c r="AV168" s="14" t="s">
        <v>83</v>
      </c>
      <c r="AW168" s="14" t="s">
        <v>30</v>
      </c>
      <c r="AX168" s="14" t="s">
        <v>73</v>
      </c>
      <c r="AY168" s="272" t="s">
        <v>191</v>
      </c>
    </row>
    <row r="169" s="13" customFormat="1">
      <c r="A169" s="13"/>
      <c r="B169" s="252"/>
      <c r="C169" s="253"/>
      <c r="D169" s="248" t="s">
        <v>201</v>
      </c>
      <c r="E169" s="254" t="s">
        <v>1</v>
      </c>
      <c r="F169" s="255" t="s">
        <v>4162</v>
      </c>
      <c r="G169" s="253"/>
      <c r="H169" s="254" t="s">
        <v>1</v>
      </c>
      <c r="I169" s="256"/>
      <c r="J169" s="253"/>
      <c r="K169" s="253"/>
      <c r="L169" s="257"/>
      <c r="M169" s="258"/>
      <c r="N169" s="259"/>
      <c r="O169" s="259"/>
      <c r="P169" s="259"/>
      <c r="Q169" s="259"/>
      <c r="R169" s="259"/>
      <c r="S169" s="259"/>
      <c r="T169" s="26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1" t="s">
        <v>201</v>
      </c>
      <c r="AU169" s="261" t="s">
        <v>83</v>
      </c>
      <c r="AV169" s="13" t="s">
        <v>81</v>
      </c>
      <c r="AW169" s="13" t="s">
        <v>30</v>
      </c>
      <c r="AX169" s="13" t="s">
        <v>73</v>
      </c>
      <c r="AY169" s="261" t="s">
        <v>191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260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83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4" customFormat="1">
      <c r="A171" s="14"/>
      <c r="B171" s="262"/>
      <c r="C171" s="263"/>
      <c r="D171" s="248" t="s">
        <v>201</v>
      </c>
      <c r="E171" s="264" t="s">
        <v>1</v>
      </c>
      <c r="F171" s="265" t="s">
        <v>4163</v>
      </c>
      <c r="G171" s="263"/>
      <c r="H171" s="266">
        <v>3.2200000000000002</v>
      </c>
      <c r="I171" s="267"/>
      <c r="J171" s="263"/>
      <c r="K171" s="263"/>
      <c r="L171" s="268"/>
      <c r="M171" s="269"/>
      <c r="N171" s="270"/>
      <c r="O171" s="270"/>
      <c r="P171" s="270"/>
      <c r="Q171" s="270"/>
      <c r="R171" s="270"/>
      <c r="S171" s="270"/>
      <c r="T171" s="27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2" t="s">
        <v>201</v>
      </c>
      <c r="AU171" s="272" t="s">
        <v>83</v>
      </c>
      <c r="AV171" s="14" t="s">
        <v>83</v>
      </c>
      <c r="AW171" s="14" t="s">
        <v>30</v>
      </c>
      <c r="AX171" s="14" t="s">
        <v>73</v>
      </c>
      <c r="AY171" s="272" t="s">
        <v>191</v>
      </c>
    </row>
    <row r="172" s="15" customFormat="1">
      <c r="A172" s="15"/>
      <c r="B172" s="273"/>
      <c r="C172" s="274"/>
      <c r="D172" s="248" t="s">
        <v>201</v>
      </c>
      <c r="E172" s="275" t="s">
        <v>1</v>
      </c>
      <c r="F172" s="276" t="s">
        <v>205</v>
      </c>
      <c r="G172" s="274"/>
      <c r="H172" s="277">
        <v>4.2599999999999998</v>
      </c>
      <c r="I172" s="278"/>
      <c r="J172" s="274"/>
      <c r="K172" s="274"/>
      <c r="L172" s="279"/>
      <c r="M172" s="280"/>
      <c r="N172" s="281"/>
      <c r="O172" s="281"/>
      <c r="P172" s="281"/>
      <c r="Q172" s="281"/>
      <c r="R172" s="281"/>
      <c r="S172" s="281"/>
      <c r="T172" s="28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83" t="s">
        <v>201</v>
      </c>
      <c r="AU172" s="283" t="s">
        <v>83</v>
      </c>
      <c r="AV172" s="15" t="s">
        <v>198</v>
      </c>
      <c r="AW172" s="15" t="s">
        <v>30</v>
      </c>
      <c r="AX172" s="15" t="s">
        <v>81</v>
      </c>
      <c r="AY172" s="283" t="s">
        <v>191</v>
      </c>
    </row>
    <row r="173" s="2" customFormat="1" ht="21.75" customHeight="1">
      <c r="A173" s="39"/>
      <c r="B173" s="40"/>
      <c r="C173" s="236" t="s">
        <v>244</v>
      </c>
      <c r="D173" s="236" t="s">
        <v>194</v>
      </c>
      <c r="E173" s="237" t="s">
        <v>2805</v>
      </c>
      <c r="F173" s="238" t="s">
        <v>2806</v>
      </c>
      <c r="G173" s="239" t="s">
        <v>197</v>
      </c>
      <c r="H173" s="240">
        <v>8.6999999999999993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4.0000000000000003E-05</v>
      </c>
      <c r="R173" s="244">
        <f>Q173*H173</f>
        <v>0.000348</v>
      </c>
      <c r="S173" s="244">
        <v>0.10299999999999999</v>
      </c>
      <c r="T173" s="245">
        <f>S173*H173</f>
        <v>0.8960999999999999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198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198</v>
      </c>
      <c r="BM173" s="246" t="s">
        <v>4164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2806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13" customFormat="1">
      <c r="A175" s="13"/>
      <c r="B175" s="252"/>
      <c r="C175" s="253"/>
      <c r="D175" s="248" t="s">
        <v>201</v>
      </c>
      <c r="E175" s="254" t="s">
        <v>1</v>
      </c>
      <c r="F175" s="255" t="s">
        <v>4165</v>
      </c>
      <c r="G175" s="253"/>
      <c r="H175" s="254" t="s">
        <v>1</v>
      </c>
      <c r="I175" s="256"/>
      <c r="J175" s="253"/>
      <c r="K175" s="253"/>
      <c r="L175" s="257"/>
      <c r="M175" s="258"/>
      <c r="N175" s="259"/>
      <c r="O175" s="259"/>
      <c r="P175" s="259"/>
      <c r="Q175" s="259"/>
      <c r="R175" s="259"/>
      <c r="S175" s="259"/>
      <c r="T175" s="26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1" t="s">
        <v>201</v>
      </c>
      <c r="AU175" s="261" t="s">
        <v>83</v>
      </c>
      <c r="AV175" s="13" t="s">
        <v>81</v>
      </c>
      <c r="AW175" s="13" t="s">
        <v>30</v>
      </c>
      <c r="AX175" s="13" t="s">
        <v>73</v>
      </c>
      <c r="AY175" s="261" t="s">
        <v>191</v>
      </c>
    </row>
    <row r="176" s="14" customFormat="1">
      <c r="A176" s="14"/>
      <c r="B176" s="262"/>
      <c r="C176" s="263"/>
      <c r="D176" s="248" t="s">
        <v>201</v>
      </c>
      <c r="E176" s="264" t="s">
        <v>1</v>
      </c>
      <c r="F176" s="265" t="s">
        <v>4166</v>
      </c>
      <c r="G176" s="263"/>
      <c r="H176" s="266">
        <v>8.6999999999999993</v>
      </c>
      <c r="I176" s="267"/>
      <c r="J176" s="263"/>
      <c r="K176" s="263"/>
      <c r="L176" s="268"/>
      <c r="M176" s="269"/>
      <c r="N176" s="270"/>
      <c r="O176" s="270"/>
      <c r="P176" s="270"/>
      <c r="Q176" s="270"/>
      <c r="R176" s="270"/>
      <c r="S176" s="270"/>
      <c r="T176" s="27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2" t="s">
        <v>201</v>
      </c>
      <c r="AU176" s="272" t="s">
        <v>83</v>
      </c>
      <c r="AV176" s="14" t="s">
        <v>83</v>
      </c>
      <c r="AW176" s="14" t="s">
        <v>30</v>
      </c>
      <c r="AX176" s="14" t="s">
        <v>73</v>
      </c>
      <c r="AY176" s="272" t="s">
        <v>191</v>
      </c>
    </row>
    <row r="177" s="15" customFormat="1">
      <c r="A177" s="15"/>
      <c r="B177" s="273"/>
      <c r="C177" s="274"/>
      <c r="D177" s="248" t="s">
        <v>201</v>
      </c>
      <c r="E177" s="275" t="s">
        <v>1</v>
      </c>
      <c r="F177" s="276" t="s">
        <v>205</v>
      </c>
      <c r="G177" s="274"/>
      <c r="H177" s="277">
        <v>8.6999999999999993</v>
      </c>
      <c r="I177" s="278"/>
      <c r="J177" s="274"/>
      <c r="K177" s="274"/>
      <c r="L177" s="279"/>
      <c r="M177" s="280"/>
      <c r="N177" s="281"/>
      <c r="O177" s="281"/>
      <c r="P177" s="281"/>
      <c r="Q177" s="281"/>
      <c r="R177" s="281"/>
      <c r="S177" s="281"/>
      <c r="T177" s="28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3" t="s">
        <v>201</v>
      </c>
      <c r="AU177" s="283" t="s">
        <v>83</v>
      </c>
      <c r="AV177" s="15" t="s">
        <v>198</v>
      </c>
      <c r="AW177" s="15" t="s">
        <v>30</v>
      </c>
      <c r="AX177" s="15" t="s">
        <v>81</v>
      </c>
      <c r="AY177" s="283" t="s">
        <v>191</v>
      </c>
    </row>
    <row r="178" s="2" customFormat="1" ht="16.5" customHeight="1">
      <c r="A178" s="39"/>
      <c r="B178" s="40"/>
      <c r="C178" s="236" t="s">
        <v>255</v>
      </c>
      <c r="D178" s="236" t="s">
        <v>194</v>
      </c>
      <c r="E178" s="237" t="s">
        <v>3281</v>
      </c>
      <c r="F178" s="238" t="s">
        <v>3282</v>
      </c>
      <c r="G178" s="239" t="s">
        <v>314</v>
      </c>
      <c r="H178" s="240">
        <v>6.5999999999999996</v>
      </c>
      <c r="I178" s="241"/>
      <c r="J178" s="240">
        <f>ROUND(I178*H178,2)</f>
        <v>0</v>
      </c>
      <c r="K178" s="238" t="s">
        <v>1</v>
      </c>
      <c r="L178" s="45"/>
      <c r="M178" s="242" t="s">
        <v>1</v>
      </c>
      <c r="N178" s="243" t="s">
        <v>38</v>
      </c>
      <c r="O178" s="92"/>
      <c r="P178" s="244">
        <f>O178*H178</f>
        <v>0</v>
      </c>
      <c r="Q178" s="244">
        <v>0</v>
      </c>
      <c r="R178" s="244">
        <f>Q178*H178</f>
        <v>0</v>
      </c>
      <c r="S178" s="244">
        <v>0.20499999999999999</v>
      </c>
      <c r="T178" s="245">
        <f>S178*H178</f>
        <v>1.3529999999999998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6" t="s">
        <v>198</v>
      </c>
      <c r="AT178" s="246" t="s">
        <v>194</v>
      </c>
      <c r="AU178" s="246" t="s">
        <v>83</v>
      </c>
      <c r="AY178" s="18" t="s">
        <v>191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8" t="s">
        <v>81</v>
      </c>
      <c r="BK178" s="247">
        <f>ROUND(I178*H178,2)</f>
        <v>0</v>
      </c>
      <c r="BL178" s="18" t="s">
        <v>198</v>
      </c>
      <c r="BM178" s="246" t="s">
        <v>4167</v>
      </c>
    </row>
    <row r="179" s="2" customFormat="1">
      <c r="A179" s="39"/>
      <c r="B179" s="40"/>
      <c r="C179" s="41"/>
      <c r="D179" s="248" t="s">
        <v>200</v>
      </c>
      <c r="E179" s="41"/>
      <c r="F179" s="249" t="s">
        <v>3282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200</v>
      </c>
      <c r="AU179" s="18" t="s">
        <v>83</v>
      </c>
    </row>
    <row r="180" s="13" customFormat="1">
      <c r="A180" s="13"/>
      <c r="B180" s="252"/>
      <c r="C180" s="253"/>
      <c r="D180" s="248" t="s">
        <v>201</v>
      </c>
      <c r="E180" s="254" t="s">
        <v>1</v>
      </c>
      <c r="F180" s="255" t="s">
        <v>4168</v>
      </c>
      <c r="G180" s="253"/>
      <c r="H180" s="254" t="s">
        <v>1</v>
      </c>
      <c r="I180" s="256"/>
      <c r="J180" s="253"/>
      <c r="K180" s="253"/>
      <c r="L180" s="257"/>
      <c r="M180" s="258"/>
      <c r="N180" s="259"/>
      <c r="O180" s="259"/>
      <c r="P180" s="259"/>
      <c r="Q180" s="259"/>
      <c r="R180" s="259"/>
      <c r="S180" s="259"/>
      <c r="T180" s="26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1" t="s">
        <v>201</v>
      </c>
      <c r="AU180" s="261" t="s">
        <v>83</v>
      </c>
      <c r="AV180" s="13" t="s">
        <v>81</v>
      </c>
      <c r="AW180" s="13" t="s">
        <v>30</v>
      </c>
      <c r="AX180" s="13" t="s">
        <v>73</v>
      </c>
      <c r="AY180" s="261" t="s">
        <v>191</v>
      </c>
    </row>
    <row r="181" s="13" customFormat="1">
      <c r="A181" s="13"/>
      <c r="B181" s="252"/>
      <c r="C181" s="253"/>
      <c r="D181" s="248" t="s">
        <v>201</v>
      </c>
      <c r="E181" s="254" t="s">
        <v>1</v>
      </c>
      <c r="F181" s="255" t="s">
        <v>3231</v>
      </c>
      <c r="G181" s="253"/>
      <c r="H181" s="254" t="s">
        <v>1</v>
      </c>
      <c r="I181" s="256"/>
      <c r="J181" s="253"/>
      <c r="K181" s="253"/>
      <c r="L181" s="257"/>
      <c r="M181" s="258"/>
      <c r="N181" s="259"/>
      <c r="O181" s="259"/>
      <c r="P181" s="259"/>
      <c r="Q181" s="259"/>
      <c r="R181" s="259"/>
      <c r="S181" s="259"/>
      <c r="T181" s="26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1" t="s">
        <v>201</v>
      </c>
      <c r="AU181" s="261" t="s">
        <v>83</v>
      </c>
      <c r="AV181" s="13" t="s">
        <v>81</v>
      </c>
      <c r="AW181" s="13" t="s">
        <v>30</v>
      </c>
      <c r="AX181" s="13" t="s">
        <v>73</v>
      </c>
      <c r="AY181" s="261" t="s">
        <v>191</v>
      </c>
    </row>
    <row r="182" s="14" customFormat="1">
      <c r="A182" s="14"/>
      <c r="B182" s="262"/>
      <c r="C182" s="263"/>
      <c r="D182" s="248" t="s">
        <v>201</v>
      </c>
      <c r="E182" s="264" t="s">
        <v>1</v>
      </c>
      <c r="F182" s="265" t="s">
        <v>4169</v>
      </c>
      <c r="G182" s="263"/>
      <c r="H182" s="266">
        <v>6.5999999999999996</v>
      </c>
      <c r="I182" s="267"/>
      <c r="J182" s="263"/>
      <c r="K182" s="263"/>
      <c r="L182" s="268"/>
      <c r="M182" s="269"/>
      <c r="N182" s="270"/>
      <c r="O182" s="270"/>
      <c r="P182" s="270"/>
      <c r="Q182" s="270"/>
      <c r="R182" s="270"/>
      <c r="S182" s="270"/>
      <c r="T182" s="27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2" t="s">
        <v>201</v>
      </c>
      <c r="AU182" s="272" t="s">
        <v>83</v>
      </c>
      <c r="AV182" s="14" t="s">
        <v>83</v>
      </c>
      <c r="AW182" s="14" t="s">
        <v>30</v>
      </c>
      <c r="AX182" s="14" t="s">
        <v>73</v>
      </c>
      <c r="AY182" s="272" t="s">
        <v>191</v>
      </c>
    </row>
    <row r="183" s="15" customFormat="1">
      <c r="A183" s="15"/>
      <c r="B183" s="273"/>
      <c r="C183" s="274"/>
      <c r="D183" s="248" t="s">
        <v>201</v>
      </c>
      <c r="E183" s="275" t="s">
        <v>1</v>
      </c>
      <c r="F183" s="276" t="s">
        <v>205</v>
      </c>
      <c r="G183" s="274"/>
      <c r="H183" s="277">
        <v>6.5999999999999996</v>
      </c>
      <c r="I183" s="278"/>
      <c r="J183" s="274"/>
      <c r="K183" s="274"/>
      <c r="L183" s="279"/>
      <c r="M183" s="280"/>
      <c r="N183" s="281"/>
      <c r="O183" s="281"/>
      <c r="P183" s="281"/>
      <c r="Q183" s="281"/>
      <c r="R183" s="281"/>
      <c r="S183" s="281"/>
      <c r="T183" s="28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83" t="s">
        <v>201</v>
      </c>
      <c r="AU183" s="283" t="s">
        <v>83</v>
      </c>
      <c r="AV183" s="15" t="s">
        <v>198</v>
      </c>
      <c r="AW183" s="15" t="s">
        <v>30</v>
      </c>
      <c r="AX183" s="15" t="s">
        <v>81</v>
      </c>
      <c r="AY183" s="283" t="s">
        <v>191</v>
      </c>
    </row>
    <row r="184" s="2" customFormat="1" ht="21.75" customHeight="1">
      <c r="A184" s="39"/>
      <c r="B184" s="40"/>
      <c r="C184" s="236" t="s">
        <v>272</v>
      </c>
      <c r="D184" s="236" t="s">
        <v>194</v>
      </c>
      <c r="E184" s="237" t="s">
        <v>4170</v>
      </c>
      <c r="F184" s="238" t="s">
        <v>4171</v>
      </c>
      <c r="G184" s="239" t="s">
        <v>314</v>
      </c>
      <c r="H184" s="240">
        <v>141</v>
      </c>
      <c r="I184" s="241"/>
      <c r="J184" s="240">
        <f>ROUND(I184*H184,2)</f>
        <v>0</v>
      </c>
      <c r="K184" s="238" t="s">
        <v>1</v>
      </c>
      <c r="L184" s="45"/>
      <c r="M184" s="242" t="s">
        <v>1</v>
      </c>
      <c r="N184" s="243" t="s">
        <v>38</v>
      </c>
      <c r="O184" s="92"/>
      <c r="P184" s="244">
        <f>O184*H184</f>
        <v>0</v>
      </c>
      <c r="Q184" s="244">
        <v>0.00029999999999999997</v>
      </c>
      <c r="R184" s="244">
        <f>Q184*H184</f>
        <v>0.042299999999999997</v>
      </c>
      <c r="S184" s="244">
        <v>0</v>
      </c>
      <c r="T184" s="24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6" t="s">
        <v>198</v>
      </c>
      <c r="AT184" s="246" t="s">
        <v>194</v>
      </c>
      <c r="AU184" s="246" t="s">
        <v>83</v>
      </c>
      <c r="AY184" s="18" t="s">
        <v>191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18" t="s">
        <v>81</v>
      </c>
      <c r="BK184" s="247">
        <f>ROUND(I184*H184,2)</f>
        <v>0</v>
      </c>
      <c r="BL184" s="18" t="s">
        <v>198</v>
      </c>
      <c r="BM184" s="246" t="s">
        <v>4172</v>
      </c>
    </row>
    <row r="185" s="2" customFormat="1">
      <c r="A185" s="39"/>
      <c r="B185" s="40"/>
      <c r="C185" s="41"/>
      <c r="D185" s="248" t="s">
        <v>200</v>
      </c>
      <c r="E185" s="41"/>
      <c r="F185" s="249" t="s">
        <v>4171</v>
      </c>
      <c r="G185" s="41"/>
      <c r="H185" s="41"/>
      <c r="I185" s="145"/>
      <c r="J185" s="41"/>
      <c r="K185" s="41"/>
      <c r="L185" s="45"/>
      <c r="M185" s="250"/>
      <c r="N185" s="251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200</v>
      </c>
      <c r="AU185" s="18" t="s">
        <v>83</v>
      </c>
    </row>
    <row r="186" s="13" customFormat="1">
      <c r="A186" s="13"/>
      <c r="B186" s="252"/>
      <c r="C186" s="253"/>
      <c r="D186" s="248" t="s">
        <v>201</v>
      </c>
      <c r="E186" s="254" t="s">
        <v>1</v>
      </c>
      <c r="F186" s="255" t="s">
        <v>4173</v>
      </c>
      <c r="G186" s="253"/>
      <c r="H186" s="254" t="s">
        <v>1</v>
      </c>
      <c r="I186" s="256"/>
      <c r="J186" s="253"/>
      <c r="K186" s="253"/>
      <c r="L186" s="257"/>
      <c r="M186" s="258"/>
      <c r="N186" s="259"/>
      <c r="O186" s="259"/>
      <c r="P186" s="259"/>
      <c r="Q186" s="259"/>
      <c r="R186" s="259"/>
      <c r="S186" s="259"/>
      <c r="T186" s="26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1" t="s">
        <v>201</v>
      </c>
      <c r="AU186" s="261" t="s">
        <v>83</v>
      </c>
      <c r="AV186" s="13" t="s">
        <v>81</v>
      </c>
      <c r="AW186" s="13" t="s">
        <v>30</v>
      </c>
      <c r="AX186" s="13" t="s">
        <v>73</v>
      </c>
      <c r="AY186" s="261" t="s">
        <v>191</v>
      </c>
    </row>
    <row r="187" s="13" customFormat="1">
      <c r="A187" s="13"/>
      <c r="B187" s="252"/>
      <c r="C187" s="253"/>
      <c r="D187" s="248" t="s">
        <v>201</v>
      </c>
      <c r="E187" s="254" t="s">
        <v>1</v>
      </c>
      <c r="F187" s="255" t="s">
        <v>4174</v>
      </c>
      <c r="G187" s="253"/>
      <c r="H187" s="254" t="s">
        <v>1</v>
      </c>
      <c r="I187" s="256"/>
      <c r="J187" s="253"/>
      <c r="K187" s="253"/>
      <c r="L187" s="257"/>
      <c r="M187" s="258"/>
      <c r="N187" s="259"/>
      <c r="O187" s="259"/>
      <c r="P187" s="259"/>
      <c r="Q187" s="259"/>
      <c r="R187" s="259"/>
      <c r="S187" s="259"/>
      <c r="T187" s="26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1" t="s">
        <v>201</v>
      </c>
      <c r="AU187" s="261" t="s">
        <v>83</v>
      </c>
      <c r="AV187" s="13" t="s">
        <v>81</v>
      </c>
      <c r="AW187" s="13" t="s">
        <v>30</v>
      </c>
      <c r="AX187" s="13" t="s">
        <v>73</v>
      </c>
      <c r="AY187" s="261" t="s">
        <v>191</v>
      </c>
    </row>
    <row r="188" s="13" customFormat="1">
      <c r="A188" s="13"/>
      <c r="B188" s="252"/>
      <c r="C188" s="253"/>
      <c r="D188" s="248" t="s">
        <v>201</v>
      </c>
      <c r="E188" s="254" t="s">
        <v>1</v>
      </c>
      <c r="F188" s="255" t="s">
        <v>4175</v>
      </c>
      <c r="G188" s="253"/>
      <c r="H188" s="254" t="s">
        <v>1</v>
      </c>
      <c r="I188" s="256"/>
      <c r="J188" s="253"/>
      <c r="K188" s="253"/>
      <c r="L188" s="257"/>
      <c r="M188" s="258"/>
      <c r="N188" s="259"/>
      <c r="O188" s="259"/>
      <c r="P188" s="259"/>
      <c r="Q188" s="259"/>
      <c r="R188" s="259"/>
      <c r="S188" s="259"/>
      <c r="T188" s="26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1" t="s">
        <v>201</v>
      </c>
      <c r="AU188" s="261" t="s">
        <v>83</v>
      </c>
      <c r="AV188" s="13" t="s">
        <v>81</v>
      </c>
      <c r="AW188" s="13" t="s">
        <v>30</v>
      </c>
      <c r="AX188" s="13" t="s">
        <v>73</v>
      </c>
      <c r="AY188" s="261" t="s">
        <v>191</v>
      </c>
    </row>
    <row r="189" s="13" customFormat="1">
      <c r="A189" s="13"/>
      <c r="B189" s="252"/>
      <c r="C189" s="253"/>
      <c r="D189" s="248" t="s">
        <v>201</v>
      </c>
      <c r="E189" s="254" t="s">
        <v>1</v>
      </c>
      <c r="F189" s="255" t="s">
        <v>4176</v>
      </c>
      <c r="G189" s="253"/>
      <c r="H189" s="254" t="s">
        <v>1</v>
      </c>
      <c r="I189" s="256"/>
      <c r="J189" s="253"/>
      <c r="K189" s="253"/>
      <c r="L189" s="257"/>
      <c r="M189" s="258"/>
      <c r="N189" s="259"/>
      <c r="O189" s="259"/>
      <c r="P189" s="259"/>
      <c r="Q189" s="259"/>
      <c r="R189" s="259"/>
      <c r="S189" s="259"/>
      <c r="T189" s="26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1" t="s">
        <v>201</v>
      </c>
      <c r="AU189" s="261" t="s">
        <v>83</v>
      </c>
      <c r="AV189" s="13" t="s">
        <v>81</v>
      </c>
      <c r="AW189" s="13" t="s">
        <v>30</v>
      </c>
      <c r="AX189" s="13" t="s">
        <v>73</v>
      </c>
      <c r="AY189" s="261" t="s">
        <v>191</v>
      </c>
    </row>
    <row r="190" s="14" customFormat="1">
      <c r="A190" s="14"/>
      <c r="B190" s="262"/>
      <c r="C190" s="263"/>
      <c r="D190" s="248" t="s">
        <v>201</v>
      </c>
      <c r="E190" s="264" t="s">
        <v>1</v>
      </c>
      <c r="F190" s="265" t="s">
        <v>4177</v>
      </c>
      <c r="G190" s="263"/>
      <c r="H190" s="266">
        <v>141</v>
      </c>
      <c r="I190" s="267"/>
      <c r="J190" s="263"/>
      <c r="K190" s="263"/>
      <c r="L190" s="268"/>
      <c r="M190" s="269"/>
      <c r="N190" s="270"/>
      <c r="O190" s="270"/>
      <c r="P190" s="270"/>
      <c r="Q190" s="270"/>
      <c r="R190" s="270"/>
      <c r="S190" s="270"/>
      <c r="T190" s="27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2" t="s">
        <v>201</v>
      </c>
      <c r="AU190" s="272" t="s">
        <v>83</v>
      </c>
      <c r="AV190" s="14" t="s">
        <v>83</v>
      </c>
      <c r="AW190" s="14" t="s">
        <v>30</v>
      </c>
      <c r="AX190" s="14" t="s">
        <v>73</v>
      </c>
      <c r="AY190" s="272" t="s">
        <v>191</v>
      </c>
    </row>
    <row r="191" s="15" customFormat="1">
      <c r="A191" s="15"/>
      <c r="B191" s="273"/>
      <c r="C191" s="274"/>
      <c r="D191" s="248" t="s">
        <v>201</v>
      </c>
      <c r="E191" s="275" t="s">
        <v>1</v>
      </c>
      <c r="F191" s="276" t="s">
        <v>205</v>
      </c>
      <c r="G191" s="274"/>
      <c r="H191" s="277">
        <v>141</v>
      </c>
      <c r="I191" s="278"/>
      <c r="J191" s="274"/>
      <c r="K191" s="274"/>
      <c r="L191" s="279"/>
      <c r="M191" s="280"/>
      <c r="N191" s="281"/>
      <c r="O191" s="281"/>
      <c r="P191" s="281"/>
      <c r="Q191" s="281"/>
      <c r="R191" s="281"/>
      <c r="S191" s="281"/>
      <c r="T191" s="28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83" t="s">
        <v>201</v>
      </c>
      <c r="AU191" s="283" t="s">
        <v>83</v>
      </c>
      <c r="AV191" s="15" t="s">
        <v>198</v>
      </c>
      <c r="AW191" s="15" t="s">
        <v>30</v>
      </c>
      <c r="AX191" s="15" t="s">
        <v>81</v>
      </c>
      <c r="AY191" s="283" t="s">
        <v>191</v>
      </c>
    </row>
    <row r="192" s="2" customFormat="1" ht="21.75" customHeight="1">
      <c r="A192" s="39"/>
      <c r="B192" s="40"/>
      <c r="C192" s="236" t="s">
        <v>280</v>
      </c>
      <c r="D192" s="236" t="s">
        <v>194</v>
      </c>
      <c r="E192" s="237" t="s">
        <v>4178</v>
      </c>
      <c r="F192" s="238" t="s">
        <v>4179</v>
      </c>
      <c r="G192" s="239" t="s">
        <v>314</v>
      </c>
      <c r="H192" s="240">
        <v>141</v>
      </c>
      <c r="I192" s="241"/>
      <c r="J192" s="240">
        <f>ROUND(I192*H192,2)</f>
        <v>0</v>
      </c>
      <c r="K192" s="238" t="s">
        <v>275</v>
      </c>
      <c r="L192" s="45"/>
      <c r="M192" s="242" t="s">
        <v>1</v>
      </c>
      <c r="N192" s="243" t="s">
        <v>38</v>
      </c>
      <c r="O192" s="92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6" t="s">
        <v>198</v>
      </c>
      <c r="AT192" s="246" t="s">
        <v>194</v>
      </c>
      <c r="AU192" s="246" t="s">
        <v>83</v>
      </c>
      <c r="AY192" s="18" t="s">
        <v>191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8" t="s">
        <v>81</v>
      </c>
      <c r="BK192" s="247">
        <f>ROUND(I192*H192,2)</f>
        <v>0</v>
      </c>
      <c r="BL192" s="18" t="s">
        <v>198</v>
      </c>
      <c r="BM192" s="246" t="s">
        <v>4180</v>
      </c>
    </row>
    <row r="193" s="2" customFormat="1">
      <c r="A193" s="39"/>
      <c r="B193" s="40"/>
      <c r="C193" s="41"/>
      <c r="D193" s="248" t="s">
        <v>200</v>
      </c>
      <c r="E193" s="41"/>
      <c r="F193" s="249" t="s">
        <v>4179</v>
      </c>
      <c r="G193" s="41"/>
      <c r="H193" s="41"/>
      <c r="I193" s="145"/>
      <c r="J193" s="41"/>
      <c r="K193" s="41"/>
      <c r="L193" s="45"/>
      <c r="M193" s="250"/>
      <c r="N193" s="251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200</v>
      </c>
      <c r="AU193" s="18" t="s">
        <v>83</v>
      </c>
    </row>
    <row r="194" s="13" customFormat="1">
      <c r="A194" s="13"/>
      <c r="B194" s="252"/>
      <c r="C194" s="253"/>
      <c r="D194" s="248" t="s">
        <v>201</v>
      </c>
      <c r="E194" s="254" t="s">
        <v>1</v>
      </c>
      <c r="F194" s="255" t="s">
        <v>4173</v>
      </c>
      <c r="G194" s="253"/>
      <c r="H194" s="254" t="s">
        <v>1</v>
      </c>
      <c r="I194" s="256"/>
      <c r="J194" s="253"/>
      <c r="K194" s="253"/>
      <c r="L194" s="257"/>
      <c r="M194" s="258"/>
      <c r="N194" s="259"/>
      <c r="O194" s="259"/>
      <c r="P194" s="259"/>
      <c r="Q194" s="259"/>
      <c r="R194" s="259"/>
      <c r="S194" s="259"/>
      <c r="T194" s="26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1" t="s">
        <v>201</v>
      </c>
      <c r="AU194" s="261" t="s">
        <v>83</v>
      </c>
      <c r="AV194" s="13" t="s">
        <v>81</v>
      </c>
      <c r="AW194" s="13" t="s">
        <v>30</v>
      </c>
      <c r="AX194" s="13" t="s">
        <v>73</v>
      </c>
      <c r="AY194" s="261" t="s">
        <v>191</v>
      </c>
    </row>
    <row r="195" s="13" customFormat="1">
      <c r="A195" s="13"/>
      <c r="B195" s="252"/>
      <c r="C195" s="253"/>
      <c r="D195" s="248" t="s">
        <v>201</v>
      </c>
      <c r="E195" s="254" t="s">
        <v>1</v>
      </c>
      <c r="F195" s="255" t="s">
        <v>4174</v>
      </c>
      <c r="G195" s="253"/>
      <c r="H195" s="254" t="s">
        <v>1</v>
      </c>
      <c r="I195" s="256"/>
      <c r="J195" s="253"/>
      <c r="K195" s="253"/>
      <c r="L195" s="257"/>
      <c r="M195" s="258"/>
      <c r="N195" s="259"/>
      <c r="O195" s="259"/>
      <c r="P195" s="259"/>
      <c r="Q195" s="259"/>
      <c r="R195" s="259"/>
      <c r="S195" s="259"/>
      <c r="T195" s="26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1" t="s">
        <v>201</v>
      </c>
      <c r="AU195" s="261" t="s">
        <v>83</v>
      </c>
      <c r="AV195" s="13" t="s">
        <v>81</v>
      </c>
      <c r="AW195" s="13" t="s">
        <v>30</v>
      </c>
      <c r="AX195" s="13" t="s">
        <v>73</v>
      </c>
      <c r="AY195" s="261" t="s">
        <v>191</v>
      </c>
    </row>
    <row r="196" s="13" customFormat="1">
      <c r="A196" s="13"/>
      <c r="B196" s="252"/>
      <c r="C196" s="253"/>
      <c r="D196" s="248" t="s">
        <v>201</v>
      </c>
      <c r="E196" s="254" t="s">
        <v>1</v>
      </c>
      <c r="F196" s="255" t="s">
        <v>4181</v>
      </c>
      <c r="G196" s="253"/>
      <c r="H196" s="254" t="s">
        <v>1</v>
      </c>
      <c r="I196" s="256"/>
      <c r="J196" s="253"/>
      <c r="K196" s="253"/>
      <c r="L196" s="257"/>
      <c r="M196" s="258"/>
      <c r="N196" s="259"/>
      <c r="O196" s="259"/>
      <c r="P196" s="259"/>
      <c r="Q196" s="259"/>
      <c r="R196" s="259"/>
      <c r="S196" s="259"/>
      <c r="T196" s="26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1" t="s">
        <v>201</v>
      </c>
      <c r="AU196" s="261" t="s">
        <v>83</v>
      </c>
      <c r="AV196" s="13" t="s">
        <v>81</v>
      </c>
      <c r="AW196" s="13" t="s">
        <v>30</v>
      </c>
      <c r="AX196" s="13" t="s">
        <v>73</v>
      </c>
      <c r="AY196" s="261" t="s">
        <v>191</v>
      </c>
    </row>
    <row r="197" s="14" customFormat="1">
      <c r="A197" s="14"/>
      <c r="B197" s="262"/>
      <c r="C197" s="263"/>
      <c r="D197" s="248" t="s">
        <v>201</v>
      </c>
      <c r="E197" s="264" t="s">
        <v>1</v>
      </c>
      <c r="F197" s="265" t="s">
        <v>4177</v>
      </c>
      <c r="G197" s="263"/>
      <c r="H197" s="266">
        <v>141</v>
      </c>
      <c r="I197" s="267"/>
      <c r="J197" s="263"/>
      <c r="K197" s="263"/>
      <c r="L197" s="268"/>
      <c r="M197" s="269"/>
      <c r="N197" s="270"/>
      <c r="O197" s="270"/>
      <c r="P197" s="270"/>
      <c r="Q197" s="270"/>
      <c r="R197" s="270"/>
      <c r="S197" s="270"/>
      <c r="T197" s="27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2" t="s">
        <v>201</v>
      </c>
      <c r="AU197" s="272" t="s">
        <v>83</v>
      </c>
      <c r="AV197" s="14" t="s">
        <v>83</v>
      </c>
      <c r="AW197" s="14" t="s">
        <v>30</v>
      </c>
      <c r="AX197" s="14" t="s">
        <v>73</v>
      </c>
      <c r="AY197" s="272" t="s">
        <v>191</v>
      </c>
    </row>
    <row r="198" s="15" customFormat="1">
      <c r="A198" s="15"/>
      <c r="B198" s="273"/>
      <c r="C198" s="274"/>
      <c r="D198" s="248" t="s">
        <v>201</v>
      </c>
      <c r="E198" s="275" t="s">
        <v>1</v>
      </c>
      <c r="F198" s="276" t="s">
        <v>205</v>
      </c>
      <c r="G198" s="274"/>
      <c r="H198" s="277">
        <v>141</v>
      </c>
      <c r="I198" s="278"/>
      <c r="J198" s="274"/>
      <c r="K198" s="274"/>
      <c r="L198" s="279"/>
      <c r="M198" s="280"/>
      <c r="N198" s="281"/>
      <c r="O198" s="281"/>
      <c r="P198" s="281"/>
      <c r="Q198" s="281"/>
      <c r="R198" s="281"/>
      <c r="S198" s="281"/>
      <c r="T198" s="28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83" t="s">
        <v>201</v>
      </c>
      <c r="AU198" s="283" t="s">
        <v>83</v>
      </c>
      <c r="AV198" s="15" t="s">
        <v>198</v>
      </c>
      <c r="AW198" s="15" t="s">
        <v>30</v>
      </c>
      <c r="AX198" s="15" t="s">
        <v>81</v>
      </c>
      <c r="AY198" s="283" t="s">
        <v>191</v>
      </c>
    </row>
    <row r="199" s="2" customFormat="1" ht="21.75" customHeight="1">
      <c r="A199" s="39"/>
      <c r="B199" s="40"/>
      <c r="C199" s="236" t="s">
        <v>192</v>
      </c>
      <c r="D199" s="236" t="s">
        <v>194</v>
      </c>
      <c r="E199" s="237" t="s">
        <v>245</v>
      </c>
      <c r="F199" s="238" t="s">
        <v>246</v>
      </c>
      <c r="G199" s="239" t="s">
        <v>215</v>
      </c>
      <c r="H199" s="240">
        <v>11.109999999999999</v>
      </c>
      <c r="I199" s="241"/>
      <c r="J199" s="240">
        <f>ROUND(I199*H199,2)</f>
        <v>0</v>
      </c>
      <c r="K199" s="238" t="s">
        <v>1</v>
      </c>
      <c r="L199" s="45"/>
      <c r="M199" s="242" t="s">
        <v>1</v>
      </c>
      <c r="N199" s="243" t="s">
        <v>38</v>
      </c>
      <c r="O199" s="92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6" t="s">
        <v>198</v>
      </c>
      <c r="AT199" s="246" t="s">
        <v>194</v>
      </c>
      <c r="AU199" s="246" t="s">
        <v>83</v>
      </c>
      <c r="AY199" s="18" t="s">
        <v>191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18" t="s">
        <v>81</v>
      </c>
      <c r="BK199" s="247">
        <f>ROUND(I199*H199,2)</f>
        <v>0</v>
      </c>
      <c r="BL199" s="18" t="s">
        <v>198</v>
      </c>
      <c r="BM199" s="246" t="s">
        <v>4182</v>
      </c>
    </row>
    <row r="200" s="2" customFormat="1">
      <c r="A200" s="39"/>
      <c r="B200" s="40"/>
      <c r="C200" s="41"/>
      <c r="D200" s="248" t="s">
        <v>200</v>
      </c>
      <c r="E200" s="41"/>
      <c r="F200" s="249" t="s">
        <v>246</v>
      </c>
      <c r="G200" s="41"/>
      <c r="H200" s="41"/>
      <c r="I200" s="145"/>
      <c r="J200" s="41"/>
      <c r="K200" s="41"/>
      <c r="L200" s="45"/>
      <c r="M200" s="250"/>
      <c r="N200" s="251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200</v>
      </c>
      <c r="AU200" s="18" t="s">
        <v>83</v>
      </c>
    </row>
    <row r="201" s="13" customFormat="1">
      <c r="A201" s="13"/>
      <c r="B201" s="252"/>
      <c r="C201" s="253"/>
      <c r="D201" s="248" t="s">
        <v>201</v>
      </c>
      <c r="E201" s="254" t="s">
        <v>1</v>
      </c>
      <c r="F201" s="255" t="s">
        <v>4183</v>
      </c>
      <c r="G201" s="253"/>
      <c r="H201" s="254" t="s">
        <v>1</v>
      </c>
      <c r="I201" s="256"/>
      <c r="J201" s="253"/>
      <c r="K201" s="253"/>
      <c r="L201" s="257"/>
      <c r="M201" s="258"/>
      <c r="N201" s="259"/>
      <c r="O201" s="259"/>
      <c r="P201" s="259"/>
      <c r="Q201" s="259"/>
      <c r="R201" s="259"/>
      <c r="S201" s="259"/>
      <c r="T201" s="26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1" t="s">
        <v>201</v>
      </c>
      <c r="AU201" s="261" t="s">
        <v>83</v>
      </c>
      <c r="AV201" s="13" t="s">
        <v>81</v>
      </c>
      <c r="AW201" s="13" t="s">
        <v>30</v>
      </c>
      <c r="AX201" s="13" t="s">
        <v>73</v>
      </c>
      <c r="AY201" s="261" t="s">
        <v>191</v>
      </c>
    </row>
    <row r="202" s="14" customFormat="1">
      <c r="A202" s="14"/>
      <c r="B202" s="262"/>
      <c r="C202" s="263"/>
      <c r="D202" s="248" t="s">
        <v>201</v>
      </c>
      <c r="E202" s="264" t="s">
        <v>1</v>
      </c>
      <c r="F202" s="265" t="s">
        <v>4184</v>
      </c>
      <c r="G202" s="263"/>
      <c r="H202" s="266">
        <v>4.0499999999999998</v>
      </c>
      <c r="I202" s="267"/>
      <c r="J202" s="263"/>
      <c r="K202" s="263"/>
      <c r="L202" s="268"/>
      <c r="M202" s="269"/>
      <c r="N202" s="270"/>
      <c r="O202" s="270"/>
      <c r="P202" s="270"/>
      <c r="Q202" s="270"/>
      <c r="R202" s="270"/>
      <c r="S202" s="270"/>
      <c r="T202" s="27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2" t="s">
        <v>201</v>
      </c>
      <c r="AU202" s="272" t="s">
        <v>83</v>
      </c>
      <c r="AV202" s="14" t="s">
        <v>83</v>
      </c>
      <c r="AW202" s="14" t="s">
        <v>30</v>
      </c>
      <c r="AX202" s="14" t="s">
        <v>73</v>
      </c>
      <c r="AY202" s="272" t="s">
        <v>191</v>
      </c>
    </row>
    <row r="203" s="13" customFormat="1">
      <c r="A203" s="13"/>
      <c r="B203" s="252"/>
      <c r="C203" s="253"/>
      <c r="D203" s="248" t="s">
        <v>201</v>
      </c>
      <c r="E203" s="254" t="s">
        <v>1</v>
      </c>
      <c r="F203" s="255" t="s">
        <v>4185</v>
      </c>
      <c r="G203" s="253"/>
      <c r="H203" s="254" t="s">
        <v>1</v>
      </c>
      <c r="I203" s="256"/>
      <c r="J203" s="253"/>
      <c r="K203" s="253"/>
      <c r="L203" s="257"/>
      <c r="M203" s="258"/>
      <c r="N203" s="259"/>
      <c r="O203" s="259"/>
      <c r="P203" s="259"/>
      <c r="Q203" s="259"/>
      <c r="R203" s="259"/>
      <c r="S203" s="259"/>
      <c r="T203" s="26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1" t="s">
        <v>201</v>
      </c>
      <c r="AU203" s="261" t="s">
        <v>83</v>
      </c>
      <c r="AV203" s="13" t="s">
        <v>81</v>
      </c>
      <c r="AW203" s="13" t="s">
        <v>30</v>
      </c>
      <c r="AX203" s="13" t="s">
        <v>73</v>
      </c>
      <c r="AY203" s="261" t="s">
        <v>191</v>
      </c>
    </row>
    <row r="204" s="13" customFormat="1">
      <c r="A204" s="13"/>
      <c r="B204" s="252"/>
      <c r="C204" s="253"/>
      <c r="D204" s="248" t="s">
        <v>201</v>
      </c>
      <c r="E204" s="254" t="s">
        <v>1</v>
      </c>
      <c r="F204" s="255" t="s">
        <v>260</v>
      </c>
      <c r="G204" s="253"/>
      <c r="H204" s="254" t="s">
        <v>1</v>
      </c>
      <c r="I204" s="256"/>
      <c r="J204" s="253"/>
      <c r="K204" s="253"/>
      <c r="L204" s="257"/>
      <c r="M204" s="258"/>
      <c r="N204" s="259"/>
      <c r="O204" s="259"/>
      <c r="P204" s="259"/>
      <c r="Q204" s="259"/>
      <c r="R204" s="259"/>
      <c r="S204" s="259"/>
      <c r="T204" s="26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1" t="s">
        <v>201</v>
      </c>
      <c r="AU204" s="261" t="s">
        <v>83</v>
      </c>
      <c r="AV204" s="13" t="s">
        <v>81</v>
      </c>
      <c r="AW204" s="13" t="s">
        <v>30</v>
      </c>
      <c r="AX204" s="13" t="s">
        <v>73</v>
      </c>
      <c r="AY204" s="261" t="s">
        <v>191</v>
      </c>
    </row>
    <row r="205" s="14" customFormat="1">
      <c r="A205" s="14"/>
      <c r="B205" s="262"/>
      <c r="C205" s="263"/>
      <c r="D205" s="248" t="s">
        <v>201</v>
      </c>
      <c r="E205" s="264" t="s">
        <v>1</v>
      </c>
      <c r="F205" s="265" t="s">
        <v>4186</v>
      </c>
      <c r="G205" s="263"/>
      <c r="H205" s="266">
        <v>7.0599999999999996</v>
      </c>
      <c r="I205" s="267"/>
      <c r="J205" s="263"/>
      <c r="K205" s="263"/>
      <c r="L205" s="268"/>
      <c r="M205" s="269"/>
      <c r="N205" s="270"/>
      <c r="O205" s="270"/>
      <c r="P205" s="270"/>
      <c r="Q205" s="270"/>
      <c r="R205" s="270"/>
      <c r="S205" s="270"/>
      <c r="T205" s="27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2" t="s">
        <v>201</v>
      </c>
      <c r="AU205" s="272" t="s">
        <v>83</v>
      </c>
      <c r="AV205" s="14" t="s">
        <v>83</v>
      </c>
      <c r="AW205" s="14" t="s">
        <v>30</v>
      </c>
      <c r="AX205" s="14" t="s">
        <v>73</v>
      </c>
      <c r="AY205" s="272" t="s">
        <v>191</v>
      </c>
    </row>
    <row r="206" s="15" customFormat="1">
      <c r="A206" s="15"/>
      <c r="B206" s="273"/>
      <c r="C206" s="274"/>
      <c r="D206" s="248" t="s">
        <v>201</v>
      </c>
      <c r="E206" s="275" t="s">
        <v>1</v>
      </c>
      <c r="F206" s="276" t="s">
        <v>205</v>
      </c>
      <c r="G206" s="274"/>
      <c r="H206" s="277">
        <v>11.109999999999999</v>
      </c>
      <c r="I206" s="278"/>
      <c r="J206" s="274"/>
      <c r="K206" s="274"/>
      <c r="L206" s="279"/>
      <c r="M206" s="280"/>
      <c r="N206" s="281"/>
      <c r="O206" s="281"/>
      <c r="P206" s="281"/>
      <c r="Q206" s="281"/>
      <c r="R206" s="281"/>
      <c r="S206" s="281"/>
      <c r="T206" s="28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3" t="s">
        <v>201</v>
      </c>
      <c r="AU206" s="283" t="s">
        <v>83</v>
      </c>
      <c r="AV206" s="15" t="s">
        <v>198</v>
      </c>
      <c r="AW206" s="15" t="s">
        <v>30</v>
      </c>
      <c r="AX206" s="15" t="s">
        <v>81</v>
      </c>
      <c r="AY206" s="283" t="s">
        <v>191</v>
      </c>
    </row>
    <row r="207" s="2" customFormat="1" ht="16.5" customHeight="1">
      <c r="A207" s="39"/>
      <c r="B207" s="40"/>
      <c r="C207" s="236" t="s">
        <v>291</v>
      </c>
      <c r="D207" s="236" t="s">
        <v>194</v>
      </c>
      <c r="E207" s="237" t="s">
        <v>3299</v>
      </c>
      <c r="F207" s="238" t="s">
        <v>3300</v>
      </c>
      <c r="G207" s="239" t="s">
        <v>215</v>
      </c>
      <c r="H207" s="240">
        <v>20</v>
      </c>
      <c r="I207" s="241"/>
      <c r="J207" s="240">
        <f>ROUND(I207*H207,2)</f>
        <v>0</v>
      </c>
      <c r="K207" s="238" t="s">
        <v>1</v>
      </c>
      <c r="L207" s="45"/>
      <c r="M207" s="242" t="s">
        <v>1</v>
      </c>
      <c r="N207" s="24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198</v>
      </c>
      <c r="AT207" s="246" t="s">
        <v>194</v>
      </c>
      <c r="AU207" s="246" t="s">
        <v>83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198</v>
      </c>
      <c r="BM207" s="246" t="s">
        <v>4187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3300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83</v>
      </c>
    </row>
    <row r="209" s="13" customFormat="1">
      <c r="A209" s="13"/>
      <c r="B209" s="252"/>
      <c r="C209" s="253"/>
      <c r="D209" s="248" t="s">
        <v>201</v>
      </c>
      <c r="E209" s="254" t="s">
        <v>1</v>
      </c>
      <c r="F209" s="255" t="s">
        <v>4188</v>
      </c>
      <c r="G209" s="253"/>
      <c r="H209" s="254" t="s">
        <v>1</v>
      </c>
      <c r="I209" s="256"/>
      <c r="J209" s="253"/>
      <c r="K209" s="253"/>
      <c r="L209" s="257"/>
      <c r="M209" s="258"/>
      <c r="N209" s="259"/>
      <c r="O209" s="259"/>
      <c r="P209" s="259"/>
      <c r="Q209" s="259"/>
      <c r="R209" s="259"/>
      <c r="S209" s="259"/>
      <c r="T209" s="26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1" t="s">
        <v>201</v>
      </c>
      <c r="AU209" s="261" t="s">
        <v>83</v>
      </c>
      <c r="AV209" s="13" t="s">
        <v>81</v>
      </c>
      <c r="AW209" s="13" t="s">
        <v>30</v>
      </c>
      <c r="AX209" s="13" t="s">
        <v>73</v>
      </c>
      <c r="AY209" s="261" t="s">
        <v>191</v>
      </c>
    </row>
    <row r="210" s="13" customFormat="1">
      <c r="A210" s="13"/>
      <c r="B210" s="252"/>
      <c r="C210" s="253"/>
      <c r="D210" s="248" t="s">
        <v>201</v>
      </c>
      <c r="E210" s="254" t="s">
        <v>1</v>
      </c>
      <c r="F210" s="255" t="s">
        <v>4189</v>
      </c>
      <c r="G210" s="253"/>
      <c r="H210" s="254" t="s">
        <v>1</v>
      </c>
      <c r="I210" s="256"/>
      <c r="J210" s="253"/>
      <c r="K210" s="253"/>
      <c r="L210" s="257"/>
      <c r="M210" s="258"/>
      <c r="N210" s="259"/>
      <c r="O210" s="259"/>
      <c r="P210" s="259"/>
      <c r="Q210" s="259"/>
      <c r="R210" s="259"/>
      <c r="S210" s="259"/>
      <c r="T210" s="26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1" t="s">
        <v>201</v>
      </c>
      <c r="AU210" s="261" t="s">
        <v>83</v>
      </c>
      <c r="AV210" s="13" t="s">
        <v>81</v>
      </c>
      <c r="AW210" s="13" t="s">
        <v>30</v>
      </c>
      <c r="AX210" s="13" t="s">
        <v>73</v>
      </c>
      <c r="AY210" s="261" t="s">
        <v>191</v>
      </c>
    </row>
    <row r="211" s="13" customFormat="1">
      <c r="A211" s="13"/>
      <c r="B211" s="252"/>
      <c r="C211" s="253"/>
      <c r="D211" s="248" t="s">
        <v>201</v>
      </c>
      <c r="E211" s="254" t="s">
        <v>1</v>
      </c>
      <c r="F211" s="255" t="s">
        <v>3304</v>
      </c>
      <c r="G211" s="253"/>
      <c r="H211" s="254" t="s">
        <v>1</v>
      </c>
      <c r="I211" s="256"/>
      <c r="J211" s="253"/>
      <c r="K211" s="253"/>
      <c r="L211" s="257"/>
      <c r="M211" s="258"/>
      <c r="N211" s="259"/>
      <c r="O211" s="259"/>
      <c r="P211" s="259"/>
      <c r="Q211" s="259"/>
      <c r="R211" s="259"/>
      <c r="S211" s="259"/>
      <c r="T211" s="26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1" t="s">
        <v>201</v>
      </c>
      <c r="AU211" s="261" t="s">
        <v>83</v>
      </c>
      <c r="AV211" s="13" t="s">
        <v>81</v>
      </c>
      <c r="AW211" s="13" t="s">
        <v>30</v>
      </c>
      <c r="AX211" s="13" t="s">
        <v>73</v>
      </c>
      <c r="AY211" s="261" t="s">
        <v>191</v>
      </c>
    </row>
    <row r="212" s="14" customFormat="1">
      <c r="A212" s="14"/>
      <c r="B212" s="262"/>
      <c r="C212" s="263"/>
      <c r="D212" s="248" t="s">
        <v>201</v>
      </c>
      <c r="E212" s="264" t="s">
        <v>1</v>
      </c>
      <c r="F212" s="265" t="s">
        <v>4190</v>
      </c>
      <c r="G212" s="263"/>
      <c r="H212" s="266">
        <v>20</v>
      </c>
      <c r="I212" s="267"/>
      <c r="J212" s="263"/>
      <c r="K212" s="263"/>
      <c r="L212" s="268"/>
      <c r="M212" s="269"/>
      <c r="N212" s="270"/>
      <c r="O212" s="270"/>
      <c r="P212" s="270"/>
      <c r="Q212" s="270"/>
      <c r="R212" s="270"/>
      <c r="S212" s="270"/>
      <c r="T212" s="27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2" t="s">
        <v>201</v>
      </c>
      <c r="AU212" s="272" t="s">
        <v>83</v>
      </c>
      <c r="AV212" s="14" t="s">
        <v>83</v>
      </c>
      <c r="AW212" s="14" t="s">
        <v>30</v>
      </c>
      <c r="AX212" s="14" t="s">
        <v>73</v>
      </c>
      <c r="AY212" s="272" t="s">
        <v>191</v>
      </c>
    </row>
    <row r="213" s="15" customFormat="1">
      <c r="A213" s="15"/>
      <c r="B213" s="273"/>
      <c r="C213" s="274"/>
      <c r="D213" s="248" t="s">
        <v>201</v>
      </c>
      <c r="E213" s="275" t="s">
        <v>1</v>
      </c>
      <c r="F213" s="276" t="s">
        <v>205</v>
      </c>
      <c r="G213" s="274"/>
      <c r="H213" s="277">
        <v>20</v>
      </c>
      <c r="I213" s="278"/>
      <c r="J213" s="274"/>
      <c r="K213" s="274"/>
      <c r="L213" s="279"/>
      <c r="M213" s="280"/>
      <c r="N213" s="281"/>
      <c r="O213" s="281"/>
      <c r="P213" s="281"/>
      <c r="Q213" s="281"/>
      <c r="R213" s="281"/>
      <c r="S213" s="281"/>
      <c r="T213" s="282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83" t="s">
        <v>201</v>
      </c>
      <c r="AU213" s="283" t="s">
        <v>83</v>
      </c>
      <c r="AV213" s="15" t="s">
        <v>198</v>
      </c>
      <c r="AW213" s="15" t="s">
        <v>30</v>
      </c>
      <c r="AX213" s="15" t="s">
        <v>81</v>
      </c>
      <c r="AY213" s="283" t="s">
        <v>191</v>
      </c>
    </row>
    <row r="214" s="2" customFormat="1" ht="16.5" customHeight="1">
      <c r="A214" s="39"/>
      <c r="B214" s="40"/>
      <c r="C214" s="236" t="s">
        <v>299</v>
      </c>
      <c r="D214" s="236" t="s">
        <v>194</v>
      </c>
      <c r="E214" s="237" t="s">
        <v>3306</v>
      </c>
      <c r="F214" s="238" t="s">
        <v>3307</v>
      </c>
      <c r="G214" s="239" t="s">
        <v>215</v>
      </c>
      <c r="H214" s="240">
        <v>47.5</v>
      </c>
      <c r="I214" s="241"/>
      <c r="J214" s="240">
        <f>ROUND(I214*H214,2)</f>
        <v>0</v>
      </c>
      <c r="K214" s="238" t="s">
        <v>1</v>
      </c>
      <c r="L214" s="45"/>
      <c r="M214" s="242" t="s">
        <v>1</v>
      </c>
      <c r="N214" s="243" t="s">
        <v>38</v>
      </c>
      <c r="O214" s="92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6" t="s">
        <v>198</v>
      </c>
      <c r="AT214" s="246" t="s">
        <v>194</v>
      </c>
      <c r="AU214" s="246" t="s">
        <v>83</v>
      </c>
      <c r="AY214" s="18" t="s">
        <v>191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18" t="s">
        <v>81</v>
      </c>
      <c r="BK214" s="247">
        <f>ROUND(I214*H214,2)</f>
        <v>0</v>
      </c>
      <c r="BL214" s="18" t="s">
        <v>198</v>
      </c>
      <c r="BM214" s="246" t="s">
        <v>4191</v>
      </c>
    </row>
    <row r="215" s="2" customFormat="1">
      <c r="A215" s="39"/>
      <c r="B215" s="40"/>
      <c r="C215" s="41"/>
      <c r="D215" s="248" t="s">
        <v>200</v>
      </c>
      <c r="E215" s="41"/>
      <c r="F215" s="249" t="s">
        <v>3307</v>
      </c>
      <c r="G215" s="41"/>
      <c r="H215" s="41"/>
      <c r="I215" s="145"/>
      <c r="J215" s="41"/>
      <c r="K215" s="41"/>
      <c r="L215" s="45"/>
      <c r="M215" s="250"/>
      <c r="N215" s="251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200</v>
      </c>
      <c r="AU215" s="18" t="s">
        <v>83</v>
      </c>
    </row>
    <row r="216" s="13" customFormat="1">
      <c r="A216" s="13"/>
      <c r="B216" s="252"/>
      <c r="C216" s="253"/>
      <c r="D216" s="248" t="s">
        <v>201</v>
      </c>
      <c r="E216" s="254" t="s">
        <v>1</v>
      </c>
      <c r="F216" s="255" t="s">
        <v>4192</v>
      </c>
      <c r="G216" s="253"/>
      <c r="H216" s="254" t="s">
        <v>1</v>
      </c>
      <c r="I216" s="256"/>
      <c r="J216" s="253"/>
      <c r="K216" s="253"/>
      <c r="L216" s="257"/>
      <c r="M216" s="258"/>
      <c r="N216" s="259"/>
      <c r="O216" s="259"/>
      <c r="P216" s="259"/>
      <c r="Q216" s="259"/>
      <c r="R216" s="259"/>
      <c r="S216" s="259"/>
      <c r="T216" s="26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1" t="s">
        <v>201</v>
      </c>
      <c r="AU216" s="261" t="s">
        <v>83</v>
      </c>
      <c r="AV216" s="13" t="s">
        <v>81</v>
      </c>
      <c r="AW216" s="13" t="s">
        <v>30</v>
      </c>
      <c r="AX216" s="13" t="s">
        <v>73</v>
      </c>
      <c r="AY216" s="261" t="s">
        <v>191</v>
      </c>
    </row>
    <row r="217" s="13" customFormat="1">
      <c r="A217" s="13"/>
      <c r="B217" s="252"/>
      <c r="C217" s="253"/>
      <c r="D217" s="248" t="s">
        <v>201</v>
      </c>
      <c r="E217" s="254" t="s">
        <v>1</v>
      </c>
      <c r="F217" s="255" t="s">
        <v>4193</v>
      </c>
      <c r="G217" s="253"/>
      <c r="H217" s="254" t="s">
        <v>1</v>
      </c>
      <c r="I217" s="256"/>
      <c r="J217" s="253"/>
      <c r="K217" s="253"/>
      <c r="L217" s="257"/>
      <c r="M217" s="258"/>
      <c r="N217" s="259"/>
      <c r="O217" s="259"/>
      <c r="P217" s="259"/>
      <c r="Q217" s="259"/>
      <c r="R217" s="259"/>
      <c r="S217" s="259"/>
      <c r="T217" s="26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1" t="s">
        <v>201</v>
      </c>
      <c r="AU217" s="261" t="s">
        <v>83</v>
      </c>
      <c r="AV217" s="13" t="s">
        <v>81</v>
      </c>
      <c r="AW217" s="13" t="s">
        <v>30</v>
      </c>
      <c r="AX217" s="13" t="s">
        <v>73</v>
      </c>
      <c r="AY217" s="261" t="s">
        <v>191</v>
      </c>
    </row>
    <row r="218" s="14" customFormat="1">
      <c r="A218" s="14"/>
      <c r="B218" s="262"/>
      <c r="C218" s="263"/>
      <c r="D218" s="248" t="s">
        <v>201</v>
      </c>
      <c r="E218" s="264" t="s">
        <v>1</v>
      </c>
      <c r="F218" s="265" t="s">
        <v>4194</v>
      </c>
      <c r="G218" s="263"/>
      <c r="H218" s="266">
        <v>47.5</v>
      </c>
      <c r="I218" s="267"/>
      <c r="J218" s="263"/>
      <c r="K218" s="263"/>
      <c r="L218" s="268"/>
      <c r="M218" s="269"/>
      <c r="N218" s="270"/>
      <c r="O218" s="270"/>
      <c r="P218" s="270"/>
      <c r="Q218" s="270"/>
      <c r="R218" s="270"/>
      <c r="S218" s="270"/>
      <c r="T218" s="27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2" t="s">
        <v>201</v>
      </c>
      <c r="AU218" s="272" t="s">
        <v>83</v>
      </c>
      <c r="AV218" s="14" t="s">
        <v>83</v>
      </c>
      <c r="AW218" s="14" t="s">
        <v>30</v>
      </c>
      <c r="AX218" s="14" t="s">
        <v>73</v>
      </c>
      <c r="AY218" s="272" t="s">
        <v>191</v>
      </c>
    </row>
    <row r="219" s="15" customFormat="1">
      <c r="A219" s="15"/>
      <c r="B219" s="273"/>
      <c r="C219" s="274"/>
      <c r="D219" s="248" t="s">
        <v>201</v>
      </c>
      <c r="E219" s="275" t="s">
        <v>1</v>
      </c>
      <c r="F219" s="276" t="s">
        <v>205</v>
      </c>
      <c r="G219" s="274"/>
      <c r="H219" s="277">
        <v>47.5</v>
      </c>
      <c r="I219" s="278"/>
      <c r="J219" s="274"/>
      <c r="K219" s="274"/>
      <c r="L219" s="279"/>
      <c r="M219" s="280"/>
      <c r="N219" s="281"/>
      <c r="O219" s="281"/>
      <c r="P219" s="281"/>
      <c r="Q219" s="281"/>
      <c r="R219" s="281"/>
      <c r="S219" s="281"/>
      <c r="T219" s="282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83" t="s">
        <v>201</v>
      </c>
      <c r="AU219" s="283" t="s">
        <v>83</v>
      </c>
      <c r="AV219" s="15" t="s">
        <v>198</v>
      </c>
      <c r="AW219" s="15" t="s">
        <v>30</v>
      </c>
      <c r="AX219" s="15" t="s">
        <v>81</v>
      </c>
      <c r="AY219" s="283" t="s">
        <v>191</v>
      </c>
    </row>
    <row r="220" s="2" customFormat="1" ht="21.75" customHeight="1">
      <c r="A220" s="39"/>
      <c r="B220" s="40"/>
      <c r="C220" s="236" t="s">
        <v>305</v>
      </c>
      <c r="D220" s="236" t="s">
        <v>194</v>
      </c>
      <c r="E220" s="237" t="s">
        <v>3311</v>
      </c>
      <c r="F220" s="238" t="s">
        <v>895</v>
      </c>
      <c r="G220" s="239" t="s">
        <v>215</v>
      </c>
      <c r="H220" s="240">
        <v>13.44</v>
      </c>
      <c r="I220" s="241"/>
      <c r="J220" s="240">
        <f>ROUND(I220*H220,2)</f>
        <v>0</v>
      </c>
      <c r="K220" s="238" t="s">
        <v>1</v>
      </c>
      <c r="L220" s="45"/>
      <c r="M220" s="242" t="s">
        <v>1</v>
      </c>
      <c r="N220" s="243" t="s">
        <v>38</v>
      </c>
      <c r="O220" s="92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6" t="s">
        <v>198</v>
      </c>
      <c r="AT220" s="246" t="s">
        <v>194</v>
      </c>
      <c r="AU220" s="246" t="s">
        <v>83</v>
      </c>
      <c r="AY220" s="18" t="s">
        <v>191</v>
      </c>
      <c r="BE220" s="247">
        <f>IF(N220="základní",J220,0)</f>
        <v>0</v>
      </c>
      <c r="BF220" s="247">
        <f>IF(N220="snížená",J220,0)</f>
        <v>0</v>
      </c>
      <c r="BG220" s="247">
        <f>IF(N220="zákl. přenesená",J220,0)</f>
        <v>0</v>
      </c>
      <c r="BH220" s="247">
        <f>IF(N220="sníž. přenesená",J220,0)</f>
        <v>0</v>
      </c>
      <c r="BI220" s="247">
        <f>IF(N220="nulová",J220,0)</f>
        <v>0</v>
      </c>
      <c r="BJ220" s="18" t="s">
        <v>81</v>
      </c>
      <c r="BK220" s="247">
        <f>ROUND(I220*H220,2)</f>
        <v>0</v>
      </c>
      <c r="BL220" s="18" t="s">
        <v>198</v>
      </c>
      <c r="BM220" s="246" t="s">
        <v>4195</v>
      </c>
    </row>
    <row r="221" s="2" customFormat="1">
      <c r="A221" s="39"/>
      <c r="B221" s="40"/>
      <c r="C221" s="41"/>
      <c r="D221" s="248" t="s">
        <v>200</v>
      </c>
      <c r="E221" s="41"/>
      <c r="F221" s="249" t="s">
        <v>895</v>
      </c>
      <c r="G221" s="41"/>
      <c r="H221" s="41"/>
      <c r="I221" s="145"/>
      <c r="J221" s="41"/>
      <c r="K221" s="41"/>
      <c r="L221" s="45"/>
      <c r="M221" s="250"/>
      <c r="N221" s="251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200</v>
      </c>
      <c r="AU221" s="18" t="s">
        <v>83</v>
      </c>
    </row>
    <row r="222" s="13" customFormat="1">
      <c r="A222" s="13"/>
      <c r="B222" s="252"/>
      <c r="C222" s="253"/>
      <c r="D222" s="248" t="s">
        <v>201</v>
      </c>
      <c r="E222" s="254" t="s">
        <v>1</v>
      </c>
      <c r="F222" s="255" t="s">
        <v>4196</v>
      </c>
      <c r="G222" s="253"/>
      <c r="H222" s="254" t="s">
        <v>1</v>
      </c>
      <c r="I222" s="256"/>
      <c r="J222" s="253"/>
      <c r="K222" s="253"/>
      <c r="L222" s="257"/>
      <c r="M222" s="258"/>
      <c r="N222" s="259"/>
      <c r="O222" s="259"/>
      <c r="P222" s="259"/>
      <c r="Q222" s="259"/>
      <c r="R222" s="259"/>
      <c r="S222" s="259"/>
      <c r="T222" s="26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1" t="s">
        <v>201</v>
      </c>
      <c r="AU222" s="261" t="s">
        <v>83</v>
      </c>
      <c r="AV222" s="13" t="s">
        <v>81</v>
      </c>
      <c r="AW222" s="13" t="s">
        <v>30</v>
      </c>
      <c r="AX222" s="13" t="s">
        <v>73</v>
      </c>
      <c r="AY222" s="261" t="s">
        <v>191</v>
      </c>
    </row>
    <row r="223" s="13" customFormat="1">
      <c r="A223" s="13"/>
      <c r="B223" s="252"/>
      <c r="C223" s="253"/>
      <c r="D223" s="248" t="s">
        <v>201</v>
      </c>
      <c r="E223" s="254" t="s">
        <v>1</v>
      </c>
      <c r="F223" s="255" t="s">
        <v>4197</v>
      </c>
      <c r="G223" s="253"/>
      <c r="H223" s="254" t="s">
        <v>1</v>
      </c>
      <c r="I223" s="256"/>
      <c r="J223" s="253"/>
      <c r="K223" s="253"/>
      <c r="L223" s="257"/>
      <c r="M223" s="258"/>
      <c r="N223" s="259"/>
      <c r="O223" s="259"/>
      <c r="P223" s="259"/>
      <c r="Q223" s="259"/>
      <c r="R223" s="259"/>
      <c r="S223" s="259"/>
      <c r="T223" s="26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1" t="s">
        <v>201</v>
      </c>
      <c r="AU223" s="261" t="s">
        <v>83</v>
      </c>
      <c r="AV223" s="13" t="s">
        <v>81</v>
      </c>
      <c r="AW223" s="13" t="s">
        <v>30</v>
      </c>
      <c r="AX223" s="13" t="s">
        <v>73</v>
      </c>
      <c r="AY223" s="261" t="s">
        <v>191</v>
      </c>
    </row>
    <row r="224" s="14" customFormat="1">
      <c r="A224" s="14"/>
      <c r="B224" s="262"/>
      <c r="C224" s="263"/>
      <c r="D224" s="248" t="s">
        <v>201</v>
      </c>
      <c r="E224" s="264" t="s">
        <v>1</v>
      </c>
      <c r="F224" s="265" t="s">
        <v>4198</v>
      </c>
      <c r="G224" s="263"/>
      <c r="H224" s="266">
        <v>5.7999999999999998</v>
      </c>
      <c r="I224" s="267"/>
      <c r="J224" s="263"/>
      <c r="K224" s="263"/>
      <c r="L224" s="268"/>
      <c r="M224" s="269"/>
      <c r="N224" s="270"/>
      <c r="O224" s="270"/>
      <c r="P224" s="270"/>
      <c r="Q224" s="270"/>
      <c r="R224" s="270"/>
      <c r="S224" s="270"/>
      <c r="T224" s="27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2" t="s">
        <v>201</v>
      </c>
      <c r="AU224" s="272" t="s">
        <v>83</v>
      </c>
      <c r="AV224" s="14" t="s">
        <v>83</v>
      </c>
      <c r="AW224" s="14" t="s">
        <v>30</v>
      </c>
      <c r="AX224" s="14" t="s">
        <v>73</v>
      </c>
      <c r="AY224" s="272" t="s">
        <v>191</v>
      </c>
    </row>
    <row r="225" s="13" customFormat="1">
      <c r="A225" s="13"/>
      <c r="B225" s="252"/>
      <c r="C225" s="253"/>
      <c r="D225" s="248" t="s">
        <v>201</v>
      </c>
      <c r="E225" s="254" t="s">
        <v>1</v>
      </c>
      <c r="F225" s="255" t="s">
        <v>4199</v>
      </c>
      <c r="G225" s="253"/>
      <c r="H225" s="254" t="s">
        <v>1</v>
      </c>
      <c r="I225" s="256"/>
      <c r="J225" s="253"/>
      <c r="K225" s="253"/>
      <c r="L225" s="257"/>
      <c r="M225" s="258"/>
      <c r="N225" s="259"/>
      <c r="O225" s="259"/>
      <c r="P225" s="259"/>
      <c r="Q225" s="259"/>
      <c r="R225" s="259"/>
      <c r="S225" s="259"/>
      <c r="T225" s="26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1" t="s">
        <v>201</v>
      </c>
      <c r="AU225" s="261" t="s">
        <v>83</v>
      </c>
      <c r="AV225" s="13" t="s">
        <v>81</v>
      </c>
      <c r="AW225" s="13" t="s">
        <v>30</v>
      </c>
      <c r="AX225" s="13" t="s">
        <v>73</v>
      </c>
      <c r="AY225" s="261" t="s">
        <v>191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249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83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4" customFormat="1">
      <c r="A227" s="14"/>
      <c r="B227" s="262"/>
      <c r="C227" s="263"/>
      <c r="D227" s="248" t="s">
        <v>201</v>
      </c>
      <c r="E227" s="264" t="s">
        <v>1</v>
      </c>
      <c r="F227" s="265" t="s">
        <v>4200</v>
      </c>
      <c r="G227" s="263"/>
      <c r="H227" s="266">
        <v>7.6399999999999997</v>
      </c>
      <c r="I227" s="267"/>
      <c r="J227" s="263"/>
      <c r="K227" s="263"/>
      <c r="L227" s="268"/>
      <c r="M227" s="269"/>
      <c r="N227" s="270"/>
      <c r="O227" s="270"/>
      <c r="P227" s="270"/>
      <c r="Q227" s="270"/>
      <c r="R227" s="270"/>
      <c r="S227" s="270"/>
      <c r="T227" s="27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2" t="s">
        <v>201</v>
      </c>
      <c r="AU227" s="272" t="s">
        <v>83</v>
      </c>
      <c r="AV227" s="14" t="s">
        <v>83</v>
      </c>
      <c r="AW227" s="14" t="s">
        <v>30</v>
      </c>
      <c r="AX227" s="14" t="s">
        <v>73</v>
      </c>
      <c r="AY227" s="272" t="s">
        <v>191</v>
      </c>
    </row>
    <row r="228" s="15" customFormat="1">
      <c r="A228" s="15"/>
      <c r="B228" s="273"/>
      <c r="C228" s="274"/>
      <c r="D228" s="248" t="s">
        <v>201</v>
      </c>
      <c r="E228" s="275" t="s">
        <v>1</v>
      </c>
      <c r="F228" s="276" t="s">
        <v>205</v>
      </c>
      <c r="G228" s="274"/>
      <c r="H228" s="277">
        <v>13.44</v>
      </c>
      <c r="I228" s="278"/>
      <c r="J228" s="274"/>
      <c r="K228" s="274"/>
      <c r="L228" s="279"/>
      <c r="M228" s="280"/>
      <c r="N228" s="281"/>
      <c r="O228" s="281"/>
      <c r="P228" s="281"/>
      <c r="Q228" s="281"/>
      <c r="R228" s="281"/>
      <c r="S228" s="281"/>
      <c r="T228" s="28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83" t="s">
        <v>201</v>
      </c>
      <c r="AU228" s="283" t="s">
        <v>83</v>
      </c>
      <c r="AV228" s="15" t="s">
        <v>198</v>
      </c>
      <c r="AW228" s="15" t="s">
        <v>30</v>
      </c>
      <c r="AX228" s="15" t="s">
        <v>81</v>
      </c>
      <c r="AY228" s="283" t="s">
        <v>191</v>
      </c>
    </row>
    <row r="229" s="2" customFormat="1" ht="21.75" customHeight="1">
      <c r="A229" s="39"/>
      <c r="B229" s="40"/>
      <c r="C229" s="236" t="s">
        <v>8</v>
      </c>
      <c r="D229" s="236" t="s">
        <v>194</v>
      </c>
      <c r="E229" s="237" t="s">
        <v>3332</v>
      </c>
      <c r="F229" s="238" t="s">
        <v>3333</v>
      </c>
      <c r="G229" s="239" t="s">
        <v>215</v>
      </c>
      <c r="H229" s="240">
        <v>15</v>
      </c>
      <c r="I229" s="241"/>
      <c r="J229" s="240">
        <f>ROUND(I229*H229,2)</f>
        <v>0</v>
      </c>
      <c r="K229" s="238" t="s">
        <v>275</v>
      </c>
      <c r="L229" s="45"/>
      <c r="M229" s="242" t="s">
        <v>1</v>
      </c>
      <c r="N229" s="243" t="s">
        <v>38</v>
      </c>
      <c r="O229" s="92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6" t="s">
        <v>198</v>
      </c>
      <c r="AT229" s="246" t="s">
        <v>194</v>
      </c>
      <c r="AU229" s="246" t="s">
        <v>83</v>
      </c>
      <c r="AY229" s="18" t="s">
        <v>191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18" t="s">
        <v>81</v>
      </c>
      <c r="BK229" s="247">
        <f>ROUND(I229*H229,2)</f>
        <v>0</v>
      </c>
      <c r="BL229" s="18" t="s">
        <v>198</v>
      </c>
      <c r="BM229" s="246" t="s">
        <v>4201</v>
      </c>
    </row>
    <row r="230" s="2" customFormat="1">
      <c r="A230" s="39"/>
      <c r="B230" s="40"/>
      <c r="C230" s="41"/>
      <c r="D230" s="248" t="s">
        <v>200</v>
      </c>
      <c r="E230" s="41"/>
      <c r="F230" s="249" t="s">
        <v>3333</v>
      </c>
      <c r="G230" s="41"/>
      <c r="H230" s="41"/>
      <c r="I230" s="145"/>
      <c r="J230" s="41"/>
      <c r="K230" s="41"/>
      <c r="L230" s="45"/>
      <c r="M230" s="250"/>
      <c r="N230" s="251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200</v>
      </c>
      <c r="AU230" s="18" t="s">
        <v>83</v>
      </c>
    </row>
    <row r="231" s="13" customFormat="1">
      <c r="A231" s="13"/>
      <c r="B231" s="252"/>
      <c r="C231" s="253"/>
      <c r="D231" s="248" t="s">
        <v>201</v>
      </c>
      <c r="E231" s="254" t="s">
        <v>1</v>
      </c>
      <c r="F231" s="255" t="s">
        <v>3335</v>
      </c>
      <c r="G231" s="253"/>
      <c r="H231" s="254" t="s">
        <v>1</v>
      </c>
      <c r="I231" s="256"/>
      <c r="J231" s="253"/>
      <c r="K231" s="253"/>
      <c r="L231" s="257"/>
      <c r="M231" s="258"/>
      <c r="N231" s="259"/>
      <c r="O231" s="259"/>
      <c r="P231" s="259"/>
      <c r="Q231" s="259"/>
      <c r="R231" s="259"/>
      <c r="S231" s="259"/>
      <c r="T231" s="26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1" t="s">
        <v>201</v>
      </c>
      <c r="AU231" s="261" t="s">
        <v>83</v>
      </c>
      <c r="AV231" s="13" t="s">
        <v>81</v>
      </c>
      <c r="AW231" s="13" t="s">
        <v>30</v>
      </c>
      <c r="AX231" s="13" t="s">
        <v>73</v>
      </c>
      <c r="AY231" s="261" t="s">
        <v>191</v>
      </c>
    </row>
    <row r="232" s="14" customFormat="1">
      <c r="A232" s="14"/>
      <c r="B232" s="262"/>
      <c r="C232" s="263"/>
      <c r="D232" s="248" t="s">
        <v>201</v>
      </c>
      <c r="E232" s="264" t="s">
        <v>1</v>
      </c>
      <c r="F232" s="265" t="s">
        <v>4202</v>
      </c>
      <c r="G232" s="263"/>
      <c r="H232" s="266">
        <v>15</v>
      </c>
      <c r="I232" s="267"/>
      <c r="J232" s="263"/>
      <c r="K232" s="263"/>
      <c r="L232" s="268"/>
      <c r="M232" s="269"/>
      <c r="N232" s="270"/>
      <c r="O232" s="270"/>
      <c r="P232" s="270"/>
      <c r="Q232" s="270"/>
      <c r="R232" s="270"/>
      <c r="S232" s="270"/>
      <c r="T232" s="27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2" t="s">
        <v>201</v>
      </c>
      <c r="AU232" s="272" t="s">
        <v>83</v>
      </c>
      <c r="AV232" s="14" t="s">
        <v>83</v>
      </c>
      <c r="AW232" s="14" t="s">
        <v>30</v>
      </c>
      <c r="AX232" s="14" t="s">
        <v>73</v>
      </c>
      <c r="AY232" s="272" t="s">
        <v>191</v>
      </c>
    </row>
    <row r="233" s="15" customFormat="1">
      <c r="A233" s="15"/>
      <c r="B233" s="273"/>
      <c r="C233" s="274"/>
      <c r="D233" s="248" t="s">
        <v>201</v>
      </c>
      <c r="E233" s="275" t="s">
        <v>1</v>
      </c>
      <c r="F233" s="276" t="s">
        <v>205</v>
      </c>
      <c r="G233" s="274"/>
      <c r="H233" s="277">
        <v>15</v>
      </c>
      <c r="I233" s="278"/>
      <c r="J233" s="274"/>
      <c r="K233" s="274"/>
      <c r="L233" s="279"/>
      <c r="M233" s="280"/>
      <c r="N233" s="281"/>
      <c r="O233" s="281"/>
      <c r="P233" s="281"/>
      <c r="Q233" s="281"/>
      <c r="R233" s="281"/>
      <c r="S233" s="281"/>
      <c r="T233" s="28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3" t="s">
        <v>201</v>
      </c>
      <c r="AU233" s="283" t="s">
        <v>83</v>
      </c>
      <c r="AV233" s="15" t="s">
        <v>198</v>
      </c>
      <c r="AW233" s="15" t="s">
        <v>30</v>
      </c>
      <c r="AX233" s="15" t="s">
        <v>81</v>
      </c>
      <c r="AY233" s="283" t="s">
        <v>191</v>
      </c>
    </row>
    <row r="234" s="2" customFormat="1" ht="21.75" customHeight="1">
      <c r="A234" s="39"/>
      <c r="B234" s="40"/>
      <c r="C234" s="236" t="s">
        <v>320</v>
      </c>
      <c r="D234" s="236" t="s">
        <v>194</v>
      </c>
      <c r="E234" s="237" t="s">
        <v>2840</v>
      </c>
      <c r="F234" s="238" t="s">
        <v>2841</v>
      </c>
      <c r="G234" s="239" t="s">
        <v>215</v>
      </c>
      <c r="H234" s="240">
        <v>11.109999999999999</v>
      </c>
      <c r="I234" s="241"/>
      <c r="J234" s="240">
        <f>ROUND(I234*H234,2)</f>
        <v>0</v>
      </c>
      <c r="K234" s="238" t="s">
        <v>1</v>
      </c>
      <c r="L234" s="45"/>
      <c r="M234" s="242" t="s">
        <v>1</v>
      </c>
      <c r="N234" s="243" t="s">
        <v>38</v>
      </c>
      <c r="O234" s="92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6" t="s">
        <v>198</v>
      </c>
      <c r="AT234" s="246" t="s">
        <v>194</v>
      </c>
      <c r="AU234" s="246" t="s">
        <v>83</v>
      </c>
      <c r="AY234" s="18" t="s">
        <v>191</v>
      </c>
      <c r="BE234" s="247">
        <f>IF(N234="základní",J234,0)</f>
        <v>0</v>
      </c>
      <c r="BF234" s="247">
        <f>IF(N234="snížená",J234,0)</f>
        <v>0</v>
      </c>
      <c r="BG234" s="247">
        <f>IF(N234="zákl. přenesená",J234,0)</f>
        <v>0</v>
      </c>
      <c r="BH234" s="247">
        <f>IF(N234="sníž. přenesená",J234,0)</f>
        <v>0</v>
      </c>
      <c r="BI234" s="247">
        <f>IF(N234="nulová",J234,0)</f>
        <v>0</v>
      </c>
      <c r="BJ234" s="18" t="s">
        <v>81</v>
      </c>
      <c r="BK234" s="247">
        <f>ROUND(I234*H234,2)</f>
        <v>0</v>
      </c>
      <c r="BL234" s="18" t="s">
        <v>198</v>
      </c>
      <c r="BM234" s="246" t="s">
        <v>4203</v>
      </c>
    </row>
    <row r="235" s="2" customFormat="1">
      <c r="A235" s="39"/>
      <c r="B235" s="40"/>
      <c r="C235" s="41"/>
      <c r="D235" s="248" t="s">
        <v>200</v>
      </c>
      <c r="E235" s="41"/>
      <c r="F235" s="249" t="s">
        <v>2841</v>
      </c>
      <c r="G235" s="41"/>
      <c r="H235" s="41"/>
      <c r="I235" s="145"/>
      <c r="J235" s="41"/>
      <c r="K235" s="41"/>
      <c r="L235" s="45"/>
      <c r="M235" s="250"/>
      <c r="N235" s="251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200</v>
      </c>
      <c r="AU235" s="18" t="s">
        <v>83</v>
      </c>
    </row>
    <row r="236" s="13" customFormat="1">
      <c r="A236" s="13"/>
      <c r="B236" s="252"/>
      <c r="C236" s="253"/>
      <c r="D236" s="248" t="s">
        <v>201</v>
      </c>
      <c r="E236" s="254" t="s">
        <v>1</v>
      </c>
      <c r="F236" s="255" t="s">
        <v>4204</v>
      </c>
      <c r="G236" s="253"/>
      <c r="H236" s="254" t="s">
        <v>1</v>
      </c>
      <c r="I236" s="256"/>
      <c r="J236" s="253"/>
      <c r="K236" s="253"/>
      <c r="L236" s="257"/>
      <c r="M236" s="258"/>
      <c r="N236" s="259"/>
      <c r="O236" s="259"/>
      <c r="P236" s="259"/>
      <c r="Q236" s="259"/>
      <c r="R236" s="259"/>
      <c r="S236" s="259"/>
      <c r="T236" s="26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1" t="s">
        <v>201</v>
      </c>
      <c r="AU236" s="261" t="s">
        <v>83</v>
      </c>
      <c r="AV236" s="13" t="s">
        <v>81</v>
      </c>
      <c r="AW236" s="13" t="s">
        <v>30</v>
      </c>
      <c r="AX236" s="13" t="s">
        <v>73</v>
      </c>
      <c r="AY236" s="261" t="s">
        <v>191</v>
      </c>
    </row>
    <row r="237" s="13" customFormat="1">
      <c r="A237" s="13"/>
      <c r="B237" s="252"/>
      <c r="C237" s="253"/>
      <c r="D237" s="248" t="s">
        <v>201</v>
      </c>
      <c r="E237" s="254" t="s">
        <v>1</v>
      </c>
      <c r="F237" s="255" t="s">
        <v>4205</v>
      </c>
      <c r="G237" s="253"/>
      <c r="H237" s="254" t="s">
        <v>1</v>
      </c>
      <c r="I237" s="256"/>
      <c r="J237" s="253"/>
      <c r="K237" s="253"/>
      <c r="L237" s="257"/>
      <c r="M237" s="258"/>
      <c r="N237" s="259"/>
      <c r="O237" s="259"/>
      <c r="P237" s="259"/>
      <c r="Q237" s="259"/>
      <c r="R237" s="259"/>
      <c r="S237" s="259"/>
      <c r="T237" s="26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1" t="s">
        <v>201</v>
      </c>
      <c r="AU237" s="261" t="s">
        <v>83</v>
      </c>
      <c r="AV237" s="13" t="s">
        <v>81</v>
      </c>
      <c r="AW237" s="13" t="s">
        <v>30</v>
      </c>
      <c r="AX237" s="13" t="s">
        <v>73</v>
      </c>
      <c r="AY237" s="261" t="s">
        <v>191</v>
      </c>
    </row>
    <row r="238" s="14" customFormat="1">
      <c r="A238" s="14"/>
      <c r="B238" s="262"/>
      <c r="C238" s="263"/>
      <c r="D238" s="248" t="s">
        <v>201</v>
      </c>
      <c r="E238" s="264" t="s">
        <v>1</v>
      </c>
      <c r="F238" s="265" t="s">
        <v>4184</v>
      </c>
      <c r="G238" s="263"/>
      <c r="H238" s="266">
        <v>4.0499999999999998</v>
      </c>
      <c r="I238" s="267"/>
      <c r="J238" s="263"/>
      <c r="K238" s="263"/>
      <c r="L238" s="268"/>
      <c r="M238" s="269"/>
      <c r="N238" s="270"/>
      <c r="O238" s="270"/>
      <c r="P238" s="270"/>
      <c r="Q238" s="270"/>
      <c r="R238" s="270"/>
      <c r="S238" s="270"/>
      <c r="T238" s="271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2" t="s">
        <v>201</v>
      </c>
      <c r="AU238" s="272" t="s">
        <v>83</v>
      </c>
      <c r="AV238" s="14" t="s">
        <v>83</v>
      </c>
      <c r="AW238" s="14" t="s">
        <v>30</v>
      </c>
      <c r="AX238" s="14" t="s">
        <v>73</v>
      </c>
      <c r="AY238" s="272" t="s">
        <v>191</v>
      </c>
    </row>
    <row r="239" s="13" customFormat="1">
      <c r="A239" s="13"/>
      <c r="B239" s="252"/>
      <c r="C239" s="253"/>
      <c r="D239" s="248" t="s">
        <v>201</v>
      </c>
      <c r="E239" s="254" t="s">
        <v>1</v>
      </c>
      <c r="F239" s="255" t="s">
        <v>4206</v>
      </c>
      <c r="G239" s="253"/>
      <c r="H239" s="254" t="s">
        <v>1</v>
      </c>
      <c r="I239" s="256"/>
      <c r="J239" s="253"/>
      <c r="K239" s="253"/>
      <c r="L239" s="257"/>
      <c r="M239" s="258"/>
      <c r="N239" s="259"/>
      <c r="O239" s="259"/>
      <c r="P239" s="259"/>
      <c r="Q239" s="259"/>
      <c r="R239" s="259"/>
      <c r="S239" s="259"/>
      <c r="T239" s="26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1" t="s">
        <v>201</v>
      </c>
      <c r="AU239" s="261" t="s">
        <v>83</v>
      </c>
      <c r="AV239" s="13" t="s">
        <v>81</v>
      </c>
      <c r="AW239" s="13" t="s">
        <v>30</v>
      </c>
      <c r="AX239" s="13" t="s">
        <v>73</v>
      </c>
      <c r="AY239" s="261" t="s">
        <v>191</v>
      </c>
    </row>
    <row r="240" s="13" customFormat="1">
      <c r="A240" s="13"/>
      <c r="B240" s="252"/>
      <c r="C240" s="253"/>
      <c r="D240" s="248" t="s">
        <v>201</v>
      </c>
      <c r="E240" s="254" t="s">
        <v>1</v>
      </c>
      <c r="F240" s="255" t="s">
        <v>4205</v>
      </c>
      <c r="G240" s="253"/>
      <c r="H240" s="254" t="s">
        <v>1</v>
      </c>
      <c r="I240" s="256"/>
      <c r="J240" s="253"/>
      <c r="K240" s="253"/>
      <c r="L240" s="257"/>
      <c r="M240" s="258"/>
      <c r="N240" s="259"/>
      <c r="O240" s="259"/>
      <c r="P240" s="259"/>
      <c r="Q240" s="259"/>
      <c r="R240" s="259"/>
      <c r="S240" s="259"/>
      <c r="T240" s="26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1" t="s">
        <v>201</v>
      </c>
      <c r="AU240" s="261" t="s">
        <v>83</v>
      </c>
      <c r="AV240" s="13" t="s">
        <v>81</v>
      </c>
      <c r="AW240" s="13" t="s">
        <v>30</v>
      </c>
      <c r="AX240" s="13" t="s">
        <v>73</v>
      </c>
      <c r="AY240" s="261" t="s">
        <v>191</v>
      </c>
    </row>
    <row r="241" s="14" customFormat="1">
      <c r="A241" s="14"/>
      <c r="B241" s="262"/>
      <c r="C241" s="263"/>
      <c r="D241" s="248" t="s">
        <v>201</v>
      </c>
      <c r="E241" s="264" t="s">
        <v>1</v>
      </c>
      <c r="F241" s="265" t="s">
        <v>4186</v>
      </c>
      <c r="G241" s="263"/>
      <c r="H241" s="266">
        <v>7.0599999999999996</v>
      </c>
      <c r="I241" s="267"/>
      <c r="J241" s="263"/>
      <c r="K241" s="263"/>
      <c r="L241" s="268"/>
      <c r="M241" s="269"/>
      <c r="N241" s="270"/>
      <c r="O241" s="270"/>
      <c r="P241" s="270"/>
      <c r="Q241" s="270"/>
      <c r="R241" s="270"/>
      <c r="S241" s="270"/>
      <c r="T241" s="27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2" t="s">
        <v>201</v>
      </c>
      <c r="AU241" s="272" t="s">
        <v>83</v>
      </c>
      <c r="AV241" s="14" t="s">
        <v>83</v>
      </c>
      <c r="AW241" s="14" t="s">
        <v>30</v>
      </c>
      <c r="AX241" s="14" t="s">
        <v>73</v>
      </c>
      <c r="AY241" s="272" t="s">
        <v>191</v>
      </c>
    </row>
    <row r="242" s="15" customFormat="1">
      <c r="A242" s="15"/>
      <c r="B242" s="273"/>
      <c r="C242" s="274"/>
      <c r="D242" s="248" t="s">
        <v>201</v>
      </c>
      <c r="E242" s="275" t="s">
        <v>1</v>
      </c>
      <c r="F242" s="276" t="s">
        <v>205</v>
      </c>
      <c r="G242" s="274"/>
      <c r="H242" s="277">
        <v>11.109999999999999</v>
      </c>
      <c r="I242" s="278"/>
      <c r="J242" s="274"/>
      <c r="K242" s="274"/>
      <c r="L242" s="279"/>
      <c r="M242" s="280"/>
      <c r="N242" s="281"/>
      <c r="O242" s="281"/>
      <c r="P242" s="281"/>
      <c r="Q242" s="281"/>
      <c r="R242" s="281"/>
      <c r="S242" s="281"/>
      <c r="T242" s="282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83" t="s">
        <v>201</v>
      </c>
      <c r="AU242" s="283" t="s">
        <v>83</v>
      </c>
      <c r="AV242" s="15" t="s">
        <v>198</v>
      </c>
      <c r="AW242" s="15" t="s">
        <v>30</v>
      </c>
      <c r="AX242" s="15" t="s">
        <v>81</v>
      </c>
      <c r="AY242" s="283" t="s">
        <v>191</v>
      </c>
    </row>
    <row r="243" s="2" customFormat="1" ht="16.5" customHeight="1">
      <c r="A243" s="39"/>
      <c r="B243" s="40"/>
      <c r="C243" s="236" t="s">
        <v>328</v>
      </c>
      <c r="D243" s="236" t="s">
        <v>194</v>
      </c>
      <c r="E243" s="237" t="s">
        <v>292</v>
      </c>
      <c r="F243" s="238" t="s">
        <v>293</v>
      </c>
      <c r="G243" s="239" t="s">
        <v>197</v>
      </c>
      <c r="H243" s="240">
        <v>15.4</v>
      </c>
      <c r="I243" s="241"/>
      <c r="J243" s="240">
        <f>ROUND(I243*H243,2)</f>
        <v>0</v>
      </c>
      <c r="K243" s="238" t="s">
        <v>1</v>
      </c>
      <c r="L243" s="45"/>
      <c r="M243" s="242" t="s">
        <v>1</v>
      </c>
      <c r="N243" s="243" t="s">
        <v>38</v>
      </c>
      <c r="O243" s="92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6" t="s">
        <v>198</v>
      </c>
      <c r="AT243" s="246" t="s">
        <v>194</v>
      </c>
      <c r="AU243" s="246" t="s">
        <v>83</v>
      </c>
      <c r="AY243" s="18" t="s">
        <v>191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18" t="s">
        <v>81</v>
      </c>
      <c r="BK243" s="247">
        <f>ROUND(I243*H243,2)</f>
        <v>0</v>
      </c>
      <c r="BL243" s="18" t="s">
        <v>198</v>
      </c>
      <c r="BM243" s="246" t="s">
        <v>4207</v>
      </c>
    </row>
    <row r="244" s="2" customFormat="1">
      <c r="A244" s="39"/>
      <c r="B244" s="40"/>
      <c r="C244" s="41"/>
      <c r="D244" s="248" t="s">
        <v>200</v>
      </c>
      <c r="E244" s="41"/>
      <c r="F244" s="249" t="s">
        <v>293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200</v>
      </c>
      <c r="AU244" s="18" t="s">
        <v>83</v>
      </c>
    </row>
    <row r="245" s="13" customFormat="1">
      <c r="A245" s="13"/>
      <c r="B245" s="252"/>
      <c r="C245" s="253"/>
      <c r="D245" s="248" t="s">
        <v>201</v>
      </c>
      <c r="E245" s="254" t="s">
        <v>1</v>
      </c>
      <c r="F245" s="255" t="s">
        <v>4208</v>
      </c>
      <c r="G245" s="253"/>
      <c r="H245" s="254" t="s">
        <v>1</v>
      </c>
      <c r="I245" s="256"/>
      <c r="J245" s="253"/>
      <c r="K245" s="253"/>
      <c r="L245" s="257"/>
      <c r="M245" s="258"/>
      <c r="N245" s="259"/>
      <c r="O245" s="259"/>
      <c r="P245" s="259"/>
      <c r="Q245" s="259"/>
      <c r="R245" s="259"/>
      <c r="S245" s="259"/>
      <c r="T245" s="26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1" t="s">
        <v>201</v>
      </c>
      <c r="AU245" s="261" t="s">
        <v>83</v>
      </c>
      <c r="AV245" s="13" t="s">
        <v>81</v>
      </c>
      <c r="AW245" s="13" t="s">
        <v>30</v>
      </c>
      <c r="AX245" s="13" t="s">
        <v>73</v>
      </c>
      <c r="AY245" s="261" t="s">
        <v>191</v>
      </c>
    </row>
    <row r="246" s="14" customFormat="1">
      <c r="A246" s="14"/>
      <c r="B246" s="262"/>
      <c r="C246" s="263"/>
      <c r="D246" s="248" t="s">
        <v>201</v>
      </c>
      <c r="E246" s="264" t="s">
        <v>1</v>
      </c>
      <c r="F246" s="265" t="s">
        <v>4209</v>
      </c>
      <c r="G246" s="263"/>
      <c r="H246" s="266">
        <v>4.2000000000000002</v>
      </c>
      <c r="I246" s="267"/>
      <c r="J246" s="263"/>
      <c r="K246" s="263"/>
      <c r="L246" s="268"/>
      <c r="M246" s="269"/>
      <c r="N246" s="270"/>
      <c r="O246" s="270"/>
      <c r="P246" s="270"/>
      <c r="Q246" s="270"/>
      <c r="R246" s="270"/>
      <c r="S246" s="270"/>
      <c r="T246" s="27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2" t="s">
        <v>201</v>
      </c>
      <c r="AU246" s="272" t="s">
        <v>83</v>
      </c>
      <c r="AV246" s="14" t="s">
        <v>83</v>
      </c>
      <c r="AW246" s="14" t="s">
        <v>30</v>
      </c>
      <c r="AX246" s="14" t="s">
        <v>73</v>
      </c>
      <c r="AY246" s="272" t="s">
        <v>191</v>
      </c>
    </row>
    <row r="247" s="13" customFormat="1">
      <c r="A247" s="13"/>
      <c r="B247" s="252"/>
      <c r="C247" s="253"/>
      <c r="D247" s="248" t="s">
        <v>201</v>
      </c>
      <c r="E247" s="254" t="s">
        <v>1</v>
      </c>
      <c r="F247" s="255" t="s">
        <v>4210</v>
      </c>
      <c r="G247" s="253"/>
      <c r="H247" s="254" t="s">
        <v>1</v>
      </c>
      <c r="I247" s="256"/>
      <c r="J247" s="253"/>
      <c r="K247" s="253"/>
      <c r="L247" s="257"/>
      <c r="M247" s="258"/>
      <c r="N247" s="259"/>
      <c r="O247" s="259"/>
      <c r="P247" s="259"/>
      <c r="Q247" s="259"/>
      <c r="R247" s="259"/>
      <c r="S247" s="259"/>
      <c r="T247" s="26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1" t="s">
        <v>201</v>
      </c>
      <c r="AU247" s="261" t="s">
        <v>83</v>
      </c>
      <c r="AV247" s="13" t="s">
        <v>81</v>
      </c>
      <c r="AW247" s="13" t="s">
        <v>30</v>
      </c>
      <c r="AX247" s="13" t="s">
        <v>73</v>
      </c>
      <c r="AY247" s="261" t="s">
        <v>191</v>
      </c>
    </row>
    <row r="248" s="14" customFormat="1">
      <c r="A248" s="14"/>
      <c r="B248" s="262"/>
      <c r="C248" s="263"/>
      <c r="D248" s="248" t="s">
        <v>201</v>
      </c>
      <c r="E248" s="264" t="s">
        <v>1</v>
      </c>
      <c r="F248" s="265" t="s">
        <v>4211</v>
      </c>
      <c r="G248" s="263"/>
      <c r="H248" s="266">
        <v>11.199999999999999</v>
      </c>
      <c r="I248" s="267"/>
      <c r="J248" s="263"/>
      <c r="K248" s="263"/>
      <c r="L248" s="268"/>
      <c r="M248" s="269"/>
      <c r="N248" s="270"/>
      <c r="O248" s="270"/>
      <c r="P248" s="270"/>
      <c r="Q248" s="270"/>
      <c r="R248" s="270"/>
      <c r="S248" s="270"/>
      <c r="T248" s="27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2" t="s">
        <v>201</v>
      </c>
      <c r="AU248" s="272" t="s">
        <v>83</v>
      </c>
      <c r="AV248" s="14" t="s">
        <v>83</v>
      </c>
      <c r="AW248" s="14" t="s">
        <v>30</v>
      </c>
      <c r="AX248" s="14" t="s">
        <v>73</v>
      </c>
      <c r="AY248" s="272" t="s">
        <v>191</v>
      </c>
    </row>
    <row r="249" s="15" customFormat="1">
      <c r="A249" s="15"/>
      <c r="B249" s="273"/>
      <c r="C249" s="274"/>
      <c r="D249" s="248" t="s">
        <v>201</v>
      </c>
      <c r="E249" s="275" t="s">
        <v>1</v>
      </c>
      <c r="F249" s="276" t="s">
        <v>205</v>
      </c>
      <c r="G249" s="274"/>
      <c r="H249" s="277">
        <v>15.399999999999999</v>
      </c>
      <c r="I249" s="278"/>
      <c r="J249" s="274"/>
      <c r="K249" s="274"/>
      <c r="L249" s="279"/>
      <c r="M249" s="280"/>
      <c r="N249" s="281"/>
      <c r="O249" s="281"/>
      <c r="P249" s="281"/>
      <c r="Q249" s="281"/>
      <c r="R249" s="281"/>
      <c r="S249" s="281"/>
      <c r="T249" s="282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3" t="s">
        <v>201</v>
      </c>
      <c r="AU249" s="283" t="s">
        <v>83</v>
      </c>
      <c r="AV249" s="15" t="s">
        <v>198</v>
      </c>
      <c r="AW249" s="15" t="s">
        <v>30</v>
      </c>
      <c r="AX249" s="15" t="s">
        <v>81</v>
      </c>
      <c r="AY249" s="283" t="s">
        <v>191</v>
      </c>
    </row>
    <row r="250" s="2" customFormat="1" ht="21.75" customHeight="1">
      <c r="A250" s="39"/>
      <c r="B250" s="40"/>
      <c r="C250" s="236" t="s">
        <v>334</v>
      </c>
      <c r="D250" s="236" t="s">
        <v>194</v>
      </c>
      <c r="E250" s="237" t="s">
        <v>4212</v>
      </c>
      <c r="F250" s="238" t="s">
        <v>4213</v>
      </c>
      <c r="G250" s="239" t="s">
        <v>197</v>
      </c>
      <c r="H250" s="240">
        <v>455</v>
      </c>
      <c r="I250" s="241"/>
      <c r="J250" s="240">
        <f>ROUND(I250*H250,2)</f>
        <v>0</v>
      </c>
      <c r="K250" s="238" t="s">
        <v>275</v>
      </c>
      <c r="L250" s="45"/>
      <c r="M250" s="242" t="s">
        <v>1</v>
      </c>
      <c r="N250" s="243" t="s">
        <v>38</v>
      </c>
      <c r="O250" s="92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6" t="s">
        <v>198</v>
      </c>
      <c r="AT250" s="246" t="s">
        <v>194</v>
      </c>
      <c r="AU250" s="246" t="s">
        <v>83</v>
      </c>
      <c r="AY250" s="18" t="s">
        <v>191</v>
      </c>
      <c r="BE250" s="247">
        <f>IF(N250="základní",J250,0)</f>
        <v>0</v>
      </c>
      <c r="BF250" s="247">
        <f>IF(N250="snížená",J250,0)</f>
        <v>0</v>
      </c>
      <c r="BG250" s="247">
        <f>IF(N250="zákl. přenesená",J250,0)</f>
        <v>0</v>
      </c>
      <c r="BH250" s="247">
        <f>IF(N250="sníž. přenesená",J250,0)</f>
        <v>0</v>
      </c>
      <c r="BI250" s="247">
        <f>IF(N250="nulová",J250,0)</f>
        <v>0</v>
      </c>
      <c r="BJ250" s="18" t="s">
        <v>81</v>
      </c>
      <c r="BK250" s="247">
        <f>ROUND(I250*H250,2)</f>
        <v>0</v>
      </c>
      <c r="BL250" s="18" t="s">
        <v>198</v>
      </c>
      <c r="BM250" s="246" t="s">
        <v>4214</v>
      </c>
    </row>
    <row r="251" s="2" customFormat="1">
      <c r="A251" s="39"/>
      <c r="B251" s="40"/>
      <c r="C251" s="41"/>
      <c r="D251" s="248" t="s">
        <v>200</v>
      </c>
      <c r="E251" s="41"/>
      <c r="F251" s="249" t="s">
        <v>4213</v>
      </c>
      <c r="G251" s="41"/>
      <c r="H251" s="41"/>
      <c r="I251" s="145"/>
      <c r="J251" s="41"/>
      <c r="K251" s="41"/>
      <c r="L251" s="45"/>
      <c r="M251" s="250"/>
      <c r="N251" s="251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200</v>
      </c>
      <c r="AU251" s="18" t="s">
        <v>83</v>
      </c>
    </row>
    <row r="252" s="13" customFormat="1">
      <c r="A252" s="13"/>
      <c r="B252" s="252"/>
      <c r="C252" s="253"/>
      <c r="D252" s="248" t="s">
        <v>201</v>
      </c>
      <c r="E252" s="254" t="s">
        <v>1</v>
      </c>
      <c r="F252" s="255" t="s">
        <v>3357</v>
      </c>
      <c r="G252" s="253"/>
      <c r="H252" s="254" t="s">
        <v>1</v>
      </c>
      <c r="I252" s="256"/>
      <c r="J252" s="253"/>
      <c r="K252" s="253"/>
      <c r="L252" s="257"/>
      <c r="M252" s="258"/>
      <c r="N252" s="259"/>
      <c r="O252" s="259"/>
      <c r="P252" s="259"/>
      <c r="Q252" s="259"/>
      <c r="R252" s="259"/>
      <c r="S252" s="259"/>
      <c r="T252" s="26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1" t="s">
        <v>201</v>
      </c>
      <c r="AU252" s="261" t="s">
        <v>83</v>
      </c>
      <c r="AV252" s="13" t="s">
        <v>81</v>
      </c>
      <c r="AW252" s="13" t="s">
        <v>30</v>
      </c>
      <c r="AX252" s="13" t="s">
        <v>73</v>
      </c>
      <c r="AY252" s="261" t="s">
        <v>191</v>
      </c>
    </row>
    <row r="253" s="14" customFormat="1">
      <c r="A253" s="14"/>
      <c r="B253" s="262"/>
      <c r="C253" s="263"/>
      <c r="D253" s="248" t="s">
        <v>201</v>
      </c>
      <c r="E253" s="264" t="s">
        <v>1</v>
      </c>
      <c r="F253" s="265" t="s">
        <v>4215</v>
      </c>
      <c r="G253" s="263"/>
      <c r="H253" s="266">
        <v>455</v>
      </c>
      <c r="I253" s="267"/>
      <c r="J253" s="263"/>
      <c r="K253" s="263"/>
      <c r="L253" s="268"/>
      <c r="M253" s="269"/>
      <c r="N253" s="270"/>
      <c r="O253" s="270"/>
      <c r="P253" s="270"/>
      <c r="Q253" s="270"/>
      <c r="R253" s="270"/>
      <c r="S253" s="270"/>
      <c r="T253" s="27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2" t="s">
        <v>201</v>
      </c>
      <c r="AU253" s="272" t="s">
        <v>83</v>
      </c>
      <c r="AV253" s="14" t="s">
        <v>83</v>
      </c>
      <c r="AW253" s="14" t="s">
        <v>30</v>
      </c>
      <c r="AX253" s="14" t="s">
        <v>73</v>
      </c>
      <c r="AY253" s="272" t="s">
        <v>191</v>
      </c>
    </row>
    <row r="254" s="15" customFormat="1">
      <c r="A254" s="15"/>
      <c r="B254" s="273"/>
      <c r="C254" s="274"/>
      <c r="D254" s="248" t="s">
        <v>201</v>
      </c>
      <c r="E254" s="275" t="s">
        <v>1</v>
      </c>
      <c r="F254" s="276" t="s">
        <v>205</v>
      </c>
      <c r="G254" s="274"/>
      <c r="H254" s="277">
        <v>455</v>
      </c>
      <c r="I254" s="278"/>
      <c r="J254" s="274"/>
      <c r="K254" s="274"/>
      <c r="L254" s="279"/>
      <c r="M254" s="280"/>
      <c r="N254" s="281"/>
      <c r="O254" s="281"/>
      <c r="P254" s="281"/>
      <c r="Q254" s="281"/>
      <c r="R254" s="281"/>
      <c r="S254" s="281"/>
      <c r="T254" s="282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83" t="s">
        <v>201</v>
      </c>
      <c r="AU254" s="283" t="s">
        <v>83</v>
      </c>
      <c r="AV254" s="15" t="s">
        <v>198</v>
      </c>
      <c r="AW254" s="15" t="s">
        <v>30</v>
      </c>
      <c r="AX254" s="15" t="s">
        <v>81</v>
      </c>
      <c r="AY254" s="283" t="s">
        <v>191</v>
      </c>
    </row>
    <row r="255" s="2" customFormat="1" ht="21.75" customHeight="1">
      <c r="A255" s="39"/>
      <c r="B255" s="40"/>
      <c r="C255" s="236" t="s">
        <v>340</v>
      </c>
      <c r="D255" s="236" t="s">
        <v>194</v>
      </c>
      <c r="E255" s="237" t="s">
        <v>2606</v>
      </c>
      <c r="F255" s="238" t="s">
        <v>2607</v>
      </c>
      <c r="G255" s="239" t="s">
        <v>197</v>
      </c>
      <c r="H255" s="240">
        <v>455</v>
      </c>
      <c r="I255" s="241"/>
      <c r="J255" s="240">
        <f>ROUND(I255*H255,2)</f>
        <v>0</v>
      </c>
      <c r="K255" s="238" t="s">
        <v>275</v>
      </c>
      <c r="L255" s="45"/>
      <c r="M255" s="242" t="s">
        <v>1</v>
      </c>
      <c r="N255" s="243" t="s">
        <v>38</v>
      </c>
      <c r="O255" s="92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6" t="s">
        <v>198</v>
      </c>
      <c r="AT255" s="246" t="s">
        <v>194</v>
      </c>
      <c r="AU255" s="246" t="s">
        <v>83</v>
      </c>
      <c r="AY255" s="18" t="s">
        <v>191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18" t="s">
        <v>81</v>
      </c>
      <c r="BK255" s="247">
        <f>ROUND(I255*H255,2)</f>
        <v>0</v>
      </c>
      <c r="BL255" s="18" t="s">
        <v>198</v>
      </c>
      <c r="BM255" s="246" t="s">
        <v>4216</v>
      </c>
    </row>
    <row r="256" s="2" customFormat="1">
      <c r="A256" s="39"/>
      <c r="B256" s="40"/>
      <c r="C256" s="41"/>
      <c r="D256" s="248" t="s">
        <v>200</v>
      </c>
      <c r="E256" s="41"/>
      <c r="F256" s="249" t="s">
        <v>2607</v>
      </c>
      <c r="G256" s="41"/>
      <c r="H256" s="41"/>
      <c r="I256" s="145"/>
      <c r="J256" s="41"/>
      <c r="K256" s="41"/>
      <c r="L256" s="45"/>
      <c r="M256" s="250"/>
      <c r="N256" s="251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200</v>
      </c>
      <c r="AU256" s="18" t="s">
        <v>83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4217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83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4" customFormat="1">
      <c r="A258" s="14"/>
      <c r="B258" s="262"/>
      <c r="C258" s="263"/>
      <c r="D258" s="248" t="s">
        <v>201</v>
      </c>
      <c r="E258" s="264" t="s">
        <v>1</v>
      </c>
      <c r="F258" s="265" t="s">
        <v>4215</v>
      </c>
      <c r="G258" s="263"/>
      <c r="H258" s="266">
        <v>455</v>
      </c>
      <c r="I258" s="267"/>
      <c r="J258" s="263"/>
      <c r="K258" s="263"/>
      <c r="L258" s="268"/>
      <c r="M258" s="269"/>
      <c r="N258" s="270"/>
      <c r="O258" s="270"/>
      <c r="P258" s="270"/>
      <c r="Q258" s="270"/>
      <c r="R258" s="270"/>
      <c r="S258" s="270"/>
      <c r="T258" s="27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2" t="s">
        <v>201</v>
      </c>
      <c r="AU258" s="272" t="s">
        <v>83</v>
      </c>
      <c r="AV258" s="14" t="s">
        <v>83</v>
      </c>
      <c r="AW258" s="14" t="s">
        <v>30</v>
      </c>
      <c r="AX258" s="14" t="s">
        <v>73</v>
      </c>
      <c r="AY258" s="272" t="s">
        <v>191</v>
      </c>
    </row>
    <row r="259" s="15" customFormat="1">
      <c r="A259" s="15"/>
      <c r="B259" s="273"/>
      <c r="C259" s="274"/>
      <c r="D259" s="248" t="s">
        <v>201</v>
      </c>
      <c r="E259" s="275" t="s">
        <v>1</v>
      </c>
      <c r="F259" s="276" t="s">
        <v>205</v>
      </c>
      <c r="G259" s="274"/>
      <c r="H259" s="277">
        <v>455</v>
      </c>
      <c r="I259" s="278"/>
      <c r="J259" s="274"/>
      <c r="K259" s="274"/>
      <c r="L259" s="279"/>
      <c r="M259" s="280"/>
      <c r="N259" s="281"/>
      <c r="O259" s="281"/>
      <c r="P259" s="281"/>
      <c r="Q259" s="281"/>
      <c r="R259" s="281"/>
      <c r="S259" s="281"/>
      <c r="T259" s="28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83" t="s">
        <v>201</v>
      </c>
      <c r="AU259" s="283" t="s">
        <v>83</v>
      </c>
      <c r="AV259" s="15" t="s">
        <v>198</v>
      </c>
      <c r="AW259" s="15" t="s">
        <v>30</v>
      </c>
      <c r="AX259" s="15" t="s">
        <v>81</v>
      </c>
      <c r="AY259" s="283" t="s">
        <v>191</v>
      </c>
    </row>
    <row r="260" s="2" customFormat="1" ht="21.75" customHeight="1">
      <c r="A260" s="39"/>
      <c r="B260" s="40"/>
      <c r="C260" s="236" t="s">
        <v>346</v>
      </c>
      <c r="D260" s="236" t="s">
        <v>194</v>
      </c>
      <c r="E260" s="237" t="s">
        <v>3344</v>
      </c>
      <c r="F260" s="238" t="s">
        <v>3345</v>
      </c>
      <c r="G260" s="239" t="s">
        <v>197</v>
      </c>
      <c r="H260" s="240">
        <v>455</v>
      </c>
      <c r="I260" s="241"/>
      <c r="J260" s="240">
        <f>ROUND(I260*H260,2)</f>
        <v>0</v>
      </c>
      <c r="K260" s="238" t="s">
        <v>1</v>
      </c>
      <c r="L260" s="45"/>
      <c r="M260" s="242" t="s">
        <v>1</v>
      </c>
      <c r="N260" s="243" t="s">
        <v>38</v>
      </c>
      <c r="O260" s="92"/>
      <c r="P260" s="244">
        <f>O260*H260</f>
        <v>0</v>
      </c>
      <c r="Q260" s="244">
        <v>0</v>
      </c>
      <c r="R260" s="244">
        <f>Q260*H260</f>
        <v>0</v>
      </c>
      <c r="S260" s="244">
        <v>0</v>
      </c>
      <c r="T260" s="24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6" t="s">
        <v>198</v>
      </c>
      <c r="AT260" s="246" t="s">
        <v>194</v>
      </c>
      <c r="AU260" s="246" t="s">
        <v>83</v>
      </c>
      <c r="AY260" s="18" t="s">
        <v>191</v>
      </c>
      <c r="BE260" s="247">
        <f>IF(N260="základní",J260,0)</f>
        <v>0</v>
      </c>
      <c r="BF260" s="247">
        <f>IF(N260="snížená",J260,0)</f>
        <v>0</v>
      </c>
      <c r="BG260" s="247">
        <f>IF(N260="zákl. přenesená",J260,0)</f>
        <v>0</v>
      </c>
      <c r="BH260" s="247">
        <f>IF(N260="sníž. přenesená",J260,0)</f>
        <v>0</v>
      </c>
      <c r="BI260" s="247">
        <f>IF(N260="nulová",J260,0)</f>
        <v>0</v>
      </c>
      <c r="BJ260" s="18" t="s">
        <v>81</v>
      </c>
      <c r="BK260" s="247">
        <f>ROUND(I260*H260,2)</f>
        <v>0</v>
      </c>
      <c r="BL260" s="18" t="s">
        <v>198</v>
      </c>
      <c r="BM260" s="246" t="s">
        <v>4218</v>
      </c>
    </row>
    <row r="261" s="2" customFormat="1">
      <c r="A261" s="39"/>
      <c r="B261" s="40"/>
      <c r="C261" s="41"/>
      <c r="D261" s="248" t="s">
        <v>200</v>
      </c>
      <c r="E261" s="41"/>
      <c r="F261" s="249" t="s">
        <v>3345</v>
      </c>
      <c r="G261" s="41"/>
      <c r="H261" s="41"/>
      <c r="I261" s="145"/>
      <c r="J261" s="41"/>
      <c r="K261" s="41"/>
      <c r="L261" s="45"/>
      <c r="M261" s="250"/>
      <c r="N261" s="251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200</v>
      </c>
      <c r="AU261" s="18" t="s">
        <v>83</v>
      </c>
    </row>
    <row r="262" s="13" customFormat="1">
      <c r="A262" s="13"/>
      <c r="B262" s="252"/>
      <c r="C262" s="253"/>
      <c r="D262" s="248" t="s">
        <v>201</v>
      </c>
      <c r="E262" s="254" t="s">
        <v>1</v>
      </c>
      <c r="F262" s="255" t="s">
        <v>4219</v>
      </c>
      <c r="G262" s="253"/>
      <c r="H262" s="254" t="s">
        <v>1</v>
      </c>
      <c r="I262" s="256"/>
      <c r="J262" s="253"/>
      <c r="K262" s="253"/>
      <c r="L262" s="257"/>
      <c r="M262" s="258"/>
      <c r="N262" s="259"/>
      <c r="O262" s="259"/>
      <c r="P262" s="259"/>
      <c r="Q262" s="259"/>
      <c r="R262" s="259"/>
      <c r="S262" s="259"/>
      <c r="T262" s="26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1" t="s">
        <v>201</v>
      </c>
      <c r="AU262" s="261" t="s">
        <v>83</v>
      </c>
      <c r="AV262" s="13" t="s">
        <v>81</v>
      </c>
      <c r="AW262" s="13" t="s">
        <v>30</v>
      </c>
      <c r="AX262" s="13" t="s">
        <v>73</v>
      </c>
      <c r="AY262" s="261" t="s">
        <v>191</v>
      </c>
    </row>
    <row r="263" s="13" customFormat="1">
      <c r="A263" s="13"/>
      <c r="B263" s="252"/>
      <c r="C263" s="253"/>
      <c r="D263" s="248" t="s">
        <v>201</v>
      </c>
      <c r="E263" s="254" t="s">
        <v>1</v>
      </c>
      <c r="F263" s="255" t="s">
        <v>4220</v>
      </c>
      <c r="G263" s="253"/>
      <c r="H263" s="254" t="s">
        <v>1</v>
      </c>
      <c r="I263" s="256"/>
      <c r="J263" s="253"/>
      <c r="K263" s="253"/>
      <c r="L263" s="257"/>
      <c r="M263" s="258"/>
      <c r="N263" s="259"/>
      <c r="O263" s="259"/>
      <c r="P263" s="259"/>
      <c r="Q263" s="259"/>
      <c r="R263" s="259"/>
      <c r="S263" s="259"/>
      <c r="T263" s="26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1" t="s">
        <v>201</v>
      </c>
      <c r="AU263" s="261" t="s">
        <v>83</v>
      </c>
      <c r="AV263" s="13" t="s">
        <v>81</v>
      </c>
      <c r="AW263" s="13" t="s">
        <v>30</v>
      </c>
      <c r="AX263" s="13" t="s">
        <v>73</v>
      </c>
      <c r="AY263" s="261" t="s">
        <v>191</v>
      </c>
    </row>
    <row r="264" s="14" customFormat="1">
      <c r="A264" s="14"/>
      <c r="B264" s="262"/>
      <c r="C264" s="263"/>
      <c r="D264" s="248" t="s">
        <v>201</v>
      </c>
      <c r="E264" s="264" t="s">
        <v>1</v>
      </c>
      <c r="F264" s="265" t="s">
        <v>4215</v>
      </c>
      <c r="G264" s="263"/>
      <c r="H264" s="266">
        <v>455</v>
      </c>
      <c r="I264" s="267"/>
      <c r="J264" s="263"/>
      <c r="K264" s="263"/>
      <c r="L264" s="268"/>
      <c r="M264" s="269"/>
      <c r="N264" s="270"/>
      <c r="O264" s="270"/>
      <c r="P264" s="270"/>
      <c r="Q264" s="270"/>
      <c r="R264" s="270"/>
      <c r="S264" s="270"/>
      <c r="T264" s="27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2" t="s">
        <v>201</v>
      </c>
      <c r="AU264" s="272" t="s">
        <v>83</v>
      </c>
      <c r="AV264" s="14" t="s">
        <v>83</v>
      </c>
      <c r="AW264" s="14" t="s">
        <v>30</v>
      </c>
      <c r="AX264" s="14" t="s">
        <v>73</v>
      </c>
      <c r="AY264" s="272" t="s">
        <v>191</v>
      </c>
    </row>
    <row r="265" s="15" customFormat="1">
      <c r="A265" s="15"/>
      <c r="B265" s="273"/>
      <c r="C265" s="274"/>
      <c r="D265" s="248" t="s">
        <v>201</v>
      </c>
      <c r="E265" s="275" t="s">
        <v>1</v>
      </c>
      <c r="F265" s="276" t="s">
        <v>205</v>
      </c>
      <c r="G265" s="274"/>
      <c r="H265" s="277">
        <v>455</v>
      </c>
      <c r="I265" s="278"/>
      <c r="J265" s="274"/>
      <c r="K265" s="274"/>
      <c r="L265" s="279"/>
      <c r="M265" s="280"/>
      <c r="N265" s="281"/>
      <c r="O265" s="281"/>
      <c r="P265" s="281"/>
      <c r="Q265" s="281"/>
      <c r="R265" s="281"/>
      <c r="S265" s="281"/>
      <c r="T265" s="282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83" t="s">
        <v>201</v>
      </c>
      <c r="AU265" s="283" t="s">
        <v>83</v>
      </c>
      <c r="AV265" s="15" t="s">
        <v>198</v>
      </c>
      <c r="AW265" s="15" t="s">
        <v>30</v>
      </c>
      <c r="AX265" s="15" t="s">
        <v>81</v>
      </c>
      <c r="AY265" s="283" t="s">
        <v>191</v>
      </c>
    </row>
    <row r="266" s="2" customFormat="1" ht="16.5" customHeight="1">
      <c r="A266" s="39"/>
      <c r="B266" s="40"/>
      <c r="C266" s="285" t="s">
        <v>7</v>
      </c>
      <c r="D266" s="285" t="s">
        <v>341</v>
      </c>
      <c r="E266" s="286" t="s">
        <v>3362</v>
      </c>
      <c r="F266" s="287" t="s">
        <v>3363</v>
      </c>
      <c r="G266" s="288" t="s">
        <v>1043</v>
      </c>
      <c r="H266" s="289">
        <v>13.65</v>
      </c>
      <c r="I266" s="290"/>
      <c r="J266" s="289">
        <f>ROUND(I266*H266,2)</f>
        <v>0</v>
      </c>
      <c r="K266" s="287" t="s">
        <v>275</v>
      </c>
      <c r="L266" s="291"/>
      <c r="M266" s="292" t="s">
        <v>1</v>
      </c>
      <c r="N266" s="293" t="s">
        <v>38</v>
      </c>
      <c r="O266" s="92"/>
      <c r="P266" s="244">
        <f>O266*H266</f>
        <v>0</v>
      </c>
      <c r="Q266" s="244">
        <v>0.001</v>
      </c>
      <c r="R266" s="244">
        <f>Q266*H266</f>
        <v>0.013650000000000001</v>
      </c>
      <c r="S266" s="244">
        <v>0</v>
      </c>
      <c r="T266" s="245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6" t="s">
        <v>255</v>
      </c>
      <c r="AT266" s="246" t="s">
        <v>341</v>
      </c>
      <c r="AU266" s="246" t="s">
        <v>83</v>
      </c>
      <c r="AY266" s="18" t="s">
        <v>191</v>
      </c>
      <c r="BE266" s="247">
        <f>IF(N266="základní",J266,0)</f>
        <v>0</v>
      </c>
      <c r="BF266" s="247">
        <f>IF(N266="snížená",J266,0)</f>
        <v>0</v>
      </c>
      <c r="BG266" s="247">
        <f>IF(N266="zákl. přenesená",J266,0)</f>
        <v>0</v>
      </c>
      <c r="BH266" s="247">
        <f>IF(N266="sníž. přenesená",J266,0)</f>
        <v>0</v>
      </c>
      <c r="BI266" s="247">
        <f>IF(N266="nulová",J266,0)</f>
        <v>0</v>
      </c>
      <c r="BJ266" s="18" t="s">
        <v>81</v>
      </c>
      <c r="BK266" s="247">
        <f>ROUND(I266*H266,2)</f>
        <v>0</v>
      </c>
      <c r="BL266" s="18" t="s">
        <v>198</v>
      </c>
      <c r="BM266" s="246" t="s">
        <v>4221</v>
      </c>
    </row>
    <row r="267" s="2" customFormat="1">
      <c r="A267" s="39"/>
      <c r="B267" s="40"/>
      <c r="C267" s="41"/>
      <c r="D267" s="248" t="s">
        <v>200</v>
      </c>
      <c r="E267" s="41"/>
      <c r="F267" s="249" t="s">
        <v>3363</v>
      </c>
      <c r="G267" s="41"/>
      <c r="H267" s="41"/>
      <c r="I267" s="145"/>
      <c r="J267" s="41"/>
      <c r="K267" s="41"/>
      <c r="L267" s="45"/>
      <c r="M267" s="250"/>
      <c r="N267" s="251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200</v>
      </c>
      <c r="AU267" s="18" t="s">
        <v>83</v>
      </c>
    </row>
    <row r="268" s="13" customFormat="1">
      <c r="A268" s="13"/>
      <c r="B268" s="252"/>
      <c r="C268" s="253"/>
      <c r="D268" s="248" t="s">
        <v>201</v>
      </c>
      <c r="E268" s="254" t="s">
        <v>1</v>
      </c>
      <c r="F268" s="255" t="s">
        <v>4222</v>
      </c>
      <c r="G268" s="253"/>
      <c r="H268" s="254" t="s">
        <v>1</v>
      </c>
      <c r="I268" s="256"/>
      <c r="J268" s="253"/>
      <c r="K268" s="253"/>
      <c r="L268" s="257"/>
      <c r="M268" s="258"/>
      <c r="N268" s="259"/>
      <c r="O268" s="259"/>
      <c r="P268" s="259"/>
      <c r="Q268" s="259"/>
      <c r="R268" s="259"/>
      <c r="S268" s="259"/>
      <c r="T268" s="26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1" t="s">
        <v>201</v>
      </c>
      <c r="AU268" s="261" t="s">
        <v>83</v>
      </c>
      <c r="AV268" s="13" t="s">
        <v>81</v>
      </c>
      <c r="AW268" s="13" t="s">
        <v>30</v>
      </c>
      <c r="AX268" s="13" t="s">
        <v>73</v>
      </c>
      <c r="AY268" s="261" t="s">
        <v>191</v>
      </c>
    </row>
    <row r="269" s="14" customFormat="1">
      <c r="A269" s="14"/>
      <c r="B269" s="262"/>
      <c r="C269" s="263"/>
      <c r="D269" s="248" t="s">
        <v>201</v>
      </c>
      <c r="E269" s="264" t="s">
        <v>1</v>
      </c>
      <c r="F269" s="265" t="s">
        <v>4223</v>
      </c>
      <c r="G269" s="263"/>
      <c r="H269" s="266">
        <v>13.65</v>
      </c>
      <c r="I269" s="267"/>
      <c r="J269" s="263"/>
      <c r="K269" s="263"/>
      <c r="L269" s="268"/>
      <c r="M269" s="269"/>
      <c r="N269" s="270"/>
      <c r="O269" s="270"/>
      <c r="P269" s="270"/>
      <c r="Q269" s="270"/>
      <c r="R269" s="270"/>
      <c r="S269" s="270"/>
      <c r="T269" s="27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72" t="s">
        <v>201</v>
      </c>
      <c r="AU269" s="272" t="s">
        <v>83</v>
      </c>
      <c r="AV269" s="14" t="s">
        <v>83</v>
      </c>
      <c r="AW269" s="14" t="s">
        <v>30</v>
      </c>
      <c r="AX269" s="14" t="s">
        <v>73</v>
      </c>
      <c r="AY269" s="272" t="s">
        <v>191</v>
      </c>
    </row>
    <row r="270" s="15" customFormat="1">
      <c r="A270" s="15"/>
      <c r="B270" s="273"/>
      <c r="C270" s="274"/>
      <c r="D270" s="248" t="s">
        <v>201</v>
      </c>
      <c r="E270" s="275" t="s">
        <v>1</v>
      </c>
      <c r="F270" s="276" t="s">
        <v>205</v>
      </c>
      <c r="G270" s="274"/>
      <c r="H270" s="277">
        <v>13.65</v>
      </c>
      <c r="I270" s="278"/>
      <c r="J270" s="274"/>
      <c r="K270" s="274"/>
      <c r="L270" s="279"/>
      <c r="M270" s="280"/>
      <c r="N270" s="281"/>
      <c r="O270" s="281"/>
      <c r="P270" s="281"/>
      <c r="Q270" s="281"/>
      <c r="R270" s="281"/>
      <c r="S270" s="281"/>
      <c r="T270" s="282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3" t="s">
        <v>201</v>
      </c>
      <c r="AU270" s="283" t="s">
        <v>83</v>
      </c>
      <c r="AV270" s="15" t="s">
        <v>198</v>
      </c>
      <c r="AW270" s="15" t="s">
        <v>30</v>
      </c>
      <c r="AX270" s="15" t="s">
        <v>81</v>
      </c>
      <c r="AY270" s="283" t="s">
        <v>191</v>
      </c>
    </row>
    <row r="271" s="2" customFormat="1" ht="16.5" customHeight="1">
      <c r="A271" s="39"/>
      <c r="B271" s="40"/>
      <c r="C271" s="285" t="s">
        <v>367</v>
      </c>
      <c r="D271" s="285" t="s">
        <v>341</v>
      </c>
      <c r="E271" s="286" t="s">
        <v>3367</v>
      </c>
      <c r="F271" s="287" t="s">
        <v>3368</v>
      </c>
      <c r="G271" s="288" t="s">
        <v>215</v>
      </c>
      <c r="H271" s="289">
        <v>68.25</v>
      </c>
      <c r="I271" s="290"/>
      <c r="J271" s="289">
        <f>ROUND(I271*H271,2)</f>
        <v>0</v>
      </c>
      <c r="K271" s="287" t="s">
        <v>1</v>
      </c>
      <c r="L271" s="291"/>
      <c r="M271" s="292" t="s">
        <v>1</v>
      </c>
      <c r="N271" s="293" t="s">
        <v>38</v>
      </c>
      <c r="O271" s="92"/>
      <c r="P271" s="244">
        <f>O271*H271</f>
        <v>0</v>
      </c>
      <c r="Q271" s="244">
        <v>1</v>
      </c>
      <c r="R271" s="244">
        <f>Q271*H271</f>
        <v>68.25</v>
      </c>
      <c r="S271" s="244">
        <v>0</v>
      </c>
      <c r="T271" s="245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6" t="s">
        <v>255</v>
      </c>
      <c r="AT271" s="246" t="s">
        <v>341</v>
      </c>
      <c r="AU271" s="246" t="s">
        <v>83</v>
      </c>
      <c r="AY271" s="18" t="s">
        <v>191</v>
      </c>
      <c r="BE271" s="247">
        <f>IF(N271="základní",J271,0)</f>
        <v>0</v>
      </c>
      <c r="BF271" s="247">
        <f>IF(N271="snížená",J271,0)</f>
        <v>0</v>
      </c>
      <c r="BG271" s="247">
        <f>IF(N271="zákl. přenesená",J271,0)</f>
        <v>0</v>
      </c>
      <c r="BH271" s="247">
        <f>IF(N271="sníž. přenesená",J271,0)</f>
        <v>0</v>
      </c>
      <c r="BI271" s="247">
        <f>IF(N271="nulová",J271,0)</f>
        <v>0</v>
      </c>
      <c r="BJ271" s="18" t="s">
        <v>81</v>
      </c>
      <c r="BK271" s="247">
        <f>ROUND(I271*H271,2)</f>
        <v>0</v>
      </c>
      <c r="BL271" s="18" t="s">
        <v>198</v>
      </c>
      <c r="BM271" s="246" t="s">
        <v>4224</v>
      </c>
    </row>
    <row r="272" s="2" customFormat="1">
      <c r="A272" s="39"/>
      <c r="B272" s="40"/>
      <c r="C272" s="41"/>
      <c r="D272" s="248" t="s">
        <v>200</v>
      </c>
      <c r="E272" s="41"/>
      <c r="F272" s="249" t="s">
        <v>3368</v>
      </c>
      <c r="G272" s="41"/>
      <c r="H272" s="41"/>
      <c r="I272" s="145"/>
      <c r="J272" s="41"/>
      <c r="K272" s="41"/>
      <c r="L272" s="45"/>
      <c r="M272" s="250"/>
      <c r="N272" s="251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200</v>
      </c>
      <c r="AU272" s="18" t="s">
        <v>83</v>
      </c>
    </row>
    <row r="273" s="13" customFormat="1">
      <c r="A273" s="13"/>
      <c r="B273" s="252"/>
      <c r="C273" s="253"/>
      <c r="D273" s="248" t="s">
        <v>201</v>
      </c>
      <c r="E273" s="254" t="s">
        <v>1</v>
      </c>
      <c r="F273" s="255" t="s">
        <v>3370</v>
      </c>
      <c r="G273" s="253"/>
      <c r="H273" s="254" t="s">
        <v>1</v>
      </c>
      <c r="I273" s="256"/>
      <c r="J273" s="253"/>
      <c r="K273" s="253"/>
      <c r="L273" s="257"/>
      <c r="M273" s="258"/>
      <c r="N273" s="259"/>
      <c r="O273" s="259"/>
      <c r="P273" s="259"/>
      <c r="Q273" s="259"/>
      <c r="R273" s="259"/>
      <c r="S273" s="259"/>
      <c r="T273" s="26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1" t="s">
        <v>201</v>
      </c>
      <c r="AU273" s="261" t="s">
        <v>83</v>
      </c>
      <c r="AV273" s="13" t="s">
        <v>81</v>
      </c>
      <c r="AW273" s="13" t="s">
        <v>30</v>
      </c>
      <c r="AX273" s="13" t="s">
        <v>73</v>
      </c>
      <c r="AY273" s="261" t="s">
        <v>191</v>
      </c>
    </row>
    <row r="274" s="14" customFormat="1">
      <c r="A274" s="14"/>
      <c r="B274" s="262"/>
      <c r="C274" s="263"/>
      <c r="D274" s="248" t="s">
        <v>201</v>
      </c>
      <c r="E274" s="264" t="s">
        <v>1</v>
      </c>
      <c r="F274" s="265" t="s">
        <v>4225</v>
      </c>
      <c r="G274" s="263"/>
      <c r="H274" s="266">
        <v>68.25</v>
      </c>
      <c r="I274" s="267"/>
      <c r="J274" s="263"/>
      <c r="K274" s="263"/>
      <c r="L274" s="268"/>
      <c r="M274" s="269"/>
      <c r="N274" s="270"/>
      <c r="O274" s="270"/>
      <c r="P274" s="270"/>
      <c r="Q274" s="270"/>
      <c r="R274" s="270"/>
      <c r="S274" s="270"/>
      <c r="T274" s="27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2" t="s">
        <v>201</v>
      </c>
      <c r="AU274" s="272" t="s">
        <v>83</v>
      </c>
      <c r="AV274" s="14" t="s">
        <v>83</v>
      </c>
      <c r="AW274" s="14" t="s">
        <v>30</v>
      </c>
      <c r="AX274" s="14" t="s">
        <v>73</v>
      </c>
      <c r="AY274" s="272" t="s">
        <v>191</v>
      </c>
    </row>
    <row r="275" s="15" customFormat="1">
      <c r="A275" s="15"/>
      <c r="B275" s="273"/>
      <c r="C275" s="274"/>
      <c r="D275" s="248" t="s">
        <v>201</v>
      </c>
      <c r="E275" s="275" t="s">
        <v>1</v>
      </c>
      <c r="F275" s="276" t="s">
        <v>205</v>
      </c>
      <c r="G275" s="274"/>
      <c r="H275" s="277">
        <v>68.25</v>
      </c>
      <c r="I275" s="278"/>
      <c r="J275" s="274"/>
      <c r="K275" s="274"/>
      <c r="L275" s="279"/>
      <c r="M275" s="280"/>
      <c r="N275" s="281"/>
      <c r="O275" s="281"/>
      <c r="P275" s="281"/>
      <c r="Q275" s="281"/>
      <c r="R275" s="281"/>
      <c r="S275" s="281"/>
      <c r="T275" s="28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3" t="s">
        <v>201</v>
      </c>
      <c r="AU275" s="283" t="s">
        <v>83</v>
      </c>
      <c r="AV275" s="15" t="s">
        <v>198</v>
      </c>
      <c r="AW275" s="15" t="s">
        <v>30</v>
      </c>
      <c r="AX275" s="15" t="s">
        <v>81</v>
      </c>
      <c r="AY275" s="283" t="s">
        <v>191</v>
      </c>
    </row>
    <row r="276" s="2" customFormat="1" ht="33" customHeight="1">
      <c r="A276" s="39"/>
      <c r="B276" s="40"/>
      <c r="C276" s="285" t="s">
        <v>376</v>
      </c>
      <c r="D276" s="285" t="s">
        <v>341</v>
      </c>
      <c r="E276" s="286" t="s">
        <v>3372</v>
      </c>
      <c r="F276" s="287" t="s">
        <v>3375</v>
      </c>
      <c r="G276" s="288" t="s">
        <v>370</v>
      </c>
      <c r="H276" s="289">
        <v>6</v>
      </c>
      <c r="I276" s="290"/>
      <c r="J276" s="289">
        <f>ROUND(I276*H276,2)</f>
        <v>0</v>
      </c>
      <c r="K276" s="287" t="s">
        <v>1</v>
      </c>
      <c r="L276" s="291"/>
      <c r="M276" s="292" t="s">
        <v>1</v>
      </c>
      <c r="N276" s="293" t="s">
        <v>38</v>
      </c>
      <c r="O276" s="92"/>
      <c r="P276" s="244">
        <f>O276*H276</f>
        <v>0</v>
      </c>
      <c r="Q276" s="244">
        <v>0</v>
      </c>
      <c r="R276" s="244">
        <f>Q276*H276</f>
        <v>0</v>
      </c>
      <c r="S276" s="244">
        <v>0</v>
      </c>
      <c r="T276" s="245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6" t="s">
        <v>255</v>
      </c>
      <c r="AT276" s="246" t="s">
        <v>341</v>
      </c>
      <c r="AU276" s="246" t="s">
        <v>83</v>
      </c>
      <c r="AY276" s="18" t="s">
        <v>191</v>
      </c>
      <c r="BE276" s="247">
        <f>IF(N276="základní",J276,0)</f>
        <v>0</v>
      </c>
      <c r="BF276" s="247">
        <f>IF(N276="snížená",J276,0)</f>
        <v>0</v>
      </c>
      <c r="BG276" s="247">
        <f>IF(N276="zákl. přenesená",J276,0)</f>
        <v>0</v>
      </c>
      <c r="BH276" s="247">
        <f>IF(N276="sníž. přenesená",J276,0)</f>
        <v>0</v>
      </c>
      <c r="BI276" s="247">
        <f>IF(N276="nulová",J276,0)</f>
        <v>0</v>
      </c>
      <c r="BJ276" s="18" t="s">
        <v>81</v>
      </c>
      <c r="BK276" s="247">
        <f>ROUND(I276*H276,2)</f>
        <v>0</v>
      </c>
      <c r="BL276" s="18" t="s">
        <v>198</v>
      </c>
      <c r="BM276" s="246" t="s">
        <v>4226</v>
      </c>
    </row>
    <row r="277" s="2" customFormat="1">
      <c r="A277" s="39"/>
      <c r="B277" s="40"/>
      <c r="C277" s="41"/>
      <c r="D277" s="248" t="s">
        <v>200</v>
      </c>
      <c r="E277" s="41"/>
      <c r="F277" s="249" t="s">
        <v>3375</v>
      </c>
      <c r="G277" s="41"/>
      <c r="H277" s="41"/>
      <c r="I277" s="145"/>
      <c r="J277" s="41"/>
      <c r="K277" s="41"/>
      <c r="L277" s="45"/>
      <c r="M277" s="250"/>
      <c r="N277" s="251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200</v>
      </c>
      <c r="AU277" s="18" t="s">
        <v>83</v>
      </c>
    </row>
    <row r="278" s="13" customFormat="1">
      <c r="A278" s="13"/>
      <c r="B278" s="252"/>
      <c r="C278" s="253"/>
      <c r="D278" s="248" t="s">
        <v>201</v>
      </c>
      <c r="E278" s="254" t="s">
        <v>1</v>
      </c>
      <c r="F278" s="255" t="s">
        <v>3375</v>
      </c>
      <c r="G278" s="253"/>
      <c r="H278" s="254" t="s">
        <v>1</v>
      </c>
      <c r="I278" s="256"/>
      <c r="J278" s="253"/>
      <c r="K278" s="253"/>
      <c r="L278" s="257"/>
      <c r="M278" s="258"/>
      <c r="N278" s="259"/>
      <c r="O278" s="259"/>
      <c r="P278" s="259"/>
      <c r="Q278" s="259"/>
      <c r="R278" s="259"/>
      <c r="S278" s="259"/>
      <c r="T278" s="26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1" t="s">
        <v>201</v>
      </c>
      <c r="AU278" s="261" t="s">
        <v>83</v>
      </c>
      <c r="AV278" s="13" t="s">
        <v>81</v>
      </c>
      <c r="AW278" s="13" t="s">
        <v>30</v>
      </c>
      <c r="AX278" s="13" t="s">
        <v>73</v>
      </c>
      <c r="AY278" s="261" t="s">
        <v>191</v>
      </c>
    </row>
    <row r="279" s="14" customFormat="1">
      <c r="A279" s="14"/>
      <c r="B279" s="262"/>
      <c r="C279" s="263"/>
      <c r="D279" s="248" t="s">
        <v>201</v>
      </c>
      <c r="E279" s="264" t="s">
        <v>1</v>
      </c>
      <c r="F279" s="265" t="s">
        <v>238</v>
      </c>
      <c r="G279" s="263"/>
      <c r="H279" s="266">
        <v>6</v>
      </c>
      <c r="I279" s="267"/>
      <c r="J279" s="263"/>
      <c r="K279" s="263"/>
      <c r="L279" s="268"/>
      <c r="M279" s="269"/>
      <c r="N279" s="270"/>
      <c r="O279" s="270"/>
      <c r="P279" s="270"/>
      <c r="Q279" s="270"/>
      <c r="R279" s="270"/>
      <c r="S279" s="270"/>
      <c r="T279" s="27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2" t="s">
        <v>201</v>
      </c>
      <c r="AU279" s="272" t="s">
        <v>83</v>
      </c>
      <c r="AV279" s="14" t="s">
        <v>83</v>
      </c>
      <c r="AW279" s="14" t="s">
        <v>30</v>
      </c>
      <c r="AX279" s="14" t="s">
        <v>73</v>
      </c>
      <c r="AY279" s="272" t="s">
        <v>191</v>
      </c>
    </row>
    <row r="280" s="15" customFormat="1">
      <c r="A280" s="15"/>
      <c r="B280" s="273"/>
      <c r="C280" s="274"/>
      <c r="D280" s="248" t="s">
        <v>201</v>
      </c>
      <c r="E280" s="275" t="s">
        <v>1</v>
      </c>
      <c r="F280" s="276" t="s">
        <v>205</v>
      </c>
      <c r="G280" s="274"/>
      <c r="H280" s="277">
        <v>6</v>
      </c>
      <c r="I280" s="278"/>
      <c r="J280" s="274"/>
      <c r="K280" s="274"/>
      <c r="L280" s="279"/>
      <c r="M280" s="280"/>
      <c r="N280" s="281"/>
      <c r="O280" s="281"/>
      <c r="P280" s="281"/>
      <c r="Q280" s="281"/>
      <c r="R280" s="281"/>
      <c r="S280" s="281"/>
      <c r="T280" s="282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83" t="s">
        <v>201</v>
      </c>
      <c r="AU280" s="283" t="s">
        <v>83</v>
      </c>
      <c r="AV280" s="15" t="s">
        <v>198</v>
      </c>
      <c r="AW280" s="15" t="s">
        <v>30</v>
      </c>
      <c r="AX280" s="15" t="s">
        <v>81</v>
      </c>
      <c r="AY280" s="283" t="s">
        <v>191</v>
      </c>
    </row>
    <row r="281" s="2" customFormat="1" ht="21.75" customHeight="1">
      <c r="A281" s="39"/>
      <c r="B281" s="40"/>
      <c r="C281" s="285" t="s">
        <v>387</v>
      </c>
      <c r="D281" s="285" t="s">
        <v>341</v>
      </c>
      <c r="E281" s="286" t="s">
        <v>3377</v>
      </c>
      <c r="F281" s="287" t="s">
        <v>3378</v>
      </c>
      <c r="G281" s="288" t="s">
        <v>215</v>
      </c>
      <c r="H281" s="289">
        <v>7.2999999999999998</v>
      </c>
      <c r="I281" s="290"/>
      <c r="J281" s="289">
        <f>ROUND(I281*H281,2)</f>
        <v>0</v>
      </c>
      <c r="K281" s="287" t="s">
        <v>1</v>
      </c>
      <c r="L281" s="291"/>
      <c r="M281" s="292" t="s">
        <v>1</v>
      </c>
      <c r="N281" s="293" t="s">
        <v>38</v>
      </c>
      <c r="O281" s="92"/>
      <c r="P281" s="244">
        <f>O281*H281</f>
        <v>0</v>
      </c>
      <c r="Q281" s="244">
        <v>0.22</v>
      </c>
      <c r="R281" s="244">
        <f>Q281*H281</f>
        <v>1.6059999999999999</v>
      </c>
      <c r="S281" s="244">
        <v>0</v>
      </c>
      <c r="T281" s="24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6" t="s">
        <v>255</v>
      </c>
      <c r="AT281" s="246" t="s">
        <v>341</v>
      </c>
      <c r="AU281" s="246" t="s">
        <v>83</v>
      </c>
      <c r="AY281" s="18" t="s">
        <v>191</v>
      </c>
      <c r="BE281" s="247">
        <f>IF(N281="základní",J281,0)</f>
        <v>0</v>
      </c>
      <c r="BF281" s="247">
        <f>IF(N281="snížená",J281,0)</f>
        <v>0</v>
      </c>
      <c r="BG281" s="247">
        <f>IF(N281="zákl. přenesená",J281,0)</f>
        <v>0</v>
      </c>
      <c r="BH281" s="247">
        <f>IF(N281="sníž. přenesená",J281,0)</f>
        <v>0</v>
      </c>
      <c r="BI281" s="247">
        <f>IF(N281="nulová",J281,0)</f>
        <v>0</v>
      </c>
      <c r="BJ281" s="18" t="s">
        <v>81</v>
      </c>
      <c r="BK281" s="247">
        <f>ROUND(I281*H281,2)</f>
        <v>0</v>
      </c>
      <c r="BL281" s="18" t="s">
        <v>198</v>
      </c>
      <c r="BM281" s="246" t="s">
        <v>4227</v>
      </c>
    </row>
    <row r="282" s="2" customFormat="1">
      <c r="A282" s="39"/>
      <c r="B282" s="40"/>
      <c r="C282" s="41"/>
      <c r="D282" s="248" t="s">
        <v>200</v>
      </c>
      <c r="E282" s="41"/>
      <c r="F282" s="249" t="s">
        <v>3378</v>
      </c>
      <c r="G282" s="41"/>
      <c r="H282" s="41"/>
      <c r="I282" s="145"/>
      <c r="J282" s="41"/>
      <c r="K282" s="41"/>
      <c r="L282" s="45"/>
      <c r="M282" s="250"/>
      <c r="N282" s="251"/>
      <c r="O282" s="92"/>
      <c r="P282" s="92"/>
      <c r="Q282" s="92"/>
      <c r="R282" s="92"/>
      <c r="S282" s="92"/>
      <c r="T282" s="93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200</v>
      </c>
      <c r="AU282" s="18" t="s">
        <v>83</v>
      </c>
    </row>
    <row r="283" s="13" customFormat="1">
      <c r="A283" s="13"/>
      <c r="B283" s="252"/>
      <c r="C283" s="253"/>
      <c r="D283" s="248" t="s">
        <v>201</v>
      </c>
      <c r="E283" s="254" t="s">
        <v>1</v>
      </c>
      <c r="F283" s="255" t="s">
        <v>3380</v>
      </c>
      <c r="G283" s="253"/>
      <c r="H283" s="254" t="s">
        <v>1</v>
      </c>
      <c r="I283" s="256"/>
      <c r="J283" s="253"/>
      <c r="K283" s="253"/>
      <c r="L283" s="257"/>
      <c r="M283" s="258"/>
      <c r="N283" s="259"/>
      <c r="O283" s="259"/>
      <c r="P283" s="259"/>
      <c r="Q283" s="259"/>
      <c r="R283" s="259"/>
      <c r="S283" s="259"/>
      <c r="T283" s="26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1" t="s">
        <v>201</v>
      </c>
      <c r="AU283" s="261" t="s">
        <v>83</v>
      </c>
      <c r="AV283" s="13" t="s">
        <v>81</v>
      </c>
      <c r="AW283" s="13" t="s">
        <v>30</v>
      </c>
      <c r="AX283" s="13" t="s">
        <v>73</v>
      </c>
      <c r="AY283" s="261" t="s">
        <v>191</v>
      </c>
    </row>
    <row r="284" s="14" customFormat="1">
      <c r="A284" s="14"/>
      <c r="B284" s="262"/>
      <c r="C284" s="263"/>
      <c r="D284" s="248" t="s">
        <v>201</v>
      </c>
      <c r="E284" s="264" t="s">
        <v>1</v>
      </c>
      <c r="F284" s="265" t="s">
        <v>4228</v>
      </c>
      <c r="G284" s="263"/>
      <c r="H284" s="266">
        <v>7.2999999999999998</v>
      </c>
      <c r="I284" s="267"/>
      <c r="J284" s="263"/>
      <c r="K284" s="263"/>
      <c r="L284" s="268"/>
      <c r="M284" s="269"/>
      <c r="N284" s="270"/>
      <c r="O284" s="270"/>
      <c r="P284" s="270"/>
      <c r="Q284" s="270"/>
      <c r="R284" s="270"/>
      <c r="S284" s="270"/>
      <c r="T284" s="27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72" t="s">
        <v>201</v>
      </c>
      <c r="AU284" s="272" t="s">
        <v>83</v>
      </c>
      <c r="AV284" s="14" t="s">
        <v>83</v>
      </c>
      <c r="AW284" s="14" t="s">
        <v>30</v>
      </c>
      <c r="AX284" s="14" t="s">
        <v>73</v>
      </c>
      <c r="AY284" s="272" t="s">
        <v>191</v>
      </c>
    </row>
    <row r="285" s="15" customFormat="1">
      <c r="A285" s="15"/>
      <c r="B285" s="273"/>
      <c r="C285" s="274"/>
      <c r="D285" s="248" t="s">
        <v>201</v>
      </c>
      <c r="E285" s="275" t="s">
        <v>1</v>
      </c>
      <c r="F285" s="276" t="s">
        <v>205</v>
      </c>
      <c r="G285" s="274"/>
      <c r="H285" s="277">
        <v>7.2999999999999998</v>
      </c>
      <c r="I285" s="278"/>
      <c r="J285" s="274"/>
      <c r="K285" s="274"/>
      <c r="L285" s="279"/>
      <c r="M285" s="280"/>
      <c r="N285" s="281"/>
      <c r="O285" s="281"/>
      <c r="P285" s="281"/>
      <c r="Q285" s="281"/>
      <c r="R285" s="281"/>
      <c r="S285" s="281"/>
      <c r="T285" s="28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83" t="s">
        <v>201</v>
      </c>
      <c r="AU285" s="283" t="s">
        <v>83</v>
      </c>
      <c r="AV285" s="15" t="s">
        <v>198</v>
      </c>
      <c r="AW285" s="15" t="s">
        <v>30</v>
      </c>
      <c r="AX285" s="15" t="s">
        <v>81</v>
      </c>
      <c r="AY285" s="283" t="s">
        <v>191</v>
      </c>
    </row>
    <row r="286" s="2" customFormat="1" ht="16.5" customHeight="1">
      <c r="A286" s="39"/>
      <c r="B286" s="40"/>
      <c r="C286" s="236" t="s">
        <v>395</v>
      </c>
      <c r="D286" s="236" t="s">
        <v>194</v>
      </c>
      <c r="E286" s="237" t="s">
        <v>3350</v>
      </c>
      <c r="F286" s="238" t="s">
        <v>3351</v>
      </c>
      <c r="G286" s="239" t="s">
        <v>197</v>
      </c>
      <c r="H286" s="240">
        <v>455</v>
      </c>
      <c r="I286" s="241"/>
      <c r="J286" s="240">
        <f>ROUND(I286*H286,2)</f>
        <v>0</v>
      </c>
      <c r="K286" s="238" t="s">
        <v>275</v>
      </c>
      <c r="L286" s="45"/>
      <c r="M286" s="242" t="s">
        <v>1</v>
      </c>
      <c r="N286" s="243" t="s">
        <v>38</v>
      </c>
      <c r="O286" s="92"/>
      <c r="P286" s="244">
        <f>O286*H286</f>
        <v>0</v>
      </c>
      <c r="Q286" s="244">
        <v>0</v>
      </c>
      <c r="R286" s="244">
        <f>Q286*H286</f>
        <v>0</v>
      </c>
      <c r="S286" s="244">
        <v>0</v>
      </c>
      <c r="T286" s="245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6" t="s">
        <v>198</v>
      </c>
      <c r="AT286" s="246" t="s">
        <v>194</v>
      </c>
      <c r="AU286" s="246" t="s">
        <v>83</v>
      </c>
      <c r="AY286" s="18" t="s">
        <v>191</v>
      </c>
      <c r="BE286" s="247">
        <f>IF(N286="základní",J286,0)</f>
        <v>0</v>
      </c>
      <c r="BF286" s="247">
        <f>IF(N286="snížená",J286,0)</f>
        <v>0</v>
      </c>
      <c r="BG286" s="247">
        <f>IF(N286="zákl. přenesená",J286,0)</f>
        <v>0</v>
      </c>
      <c r="BH286" s="247">
        <f>IF(N286="sníž. přenesená",J286,0)</f>
        <v>0</v>
      </c>
      <c r="BI286" s="247">
        <f>IF(N286="nulová",J286,0)</f>
        <v>0</v>
      </c>
      <c r="BJ286" s="18" t="s">
        <v>81</v>
      </c>
      <c r="BK286" s="247">
        <f>ROUND(I286*H286,2)</f>
        <v>0</v>
      </c>
      <c r="BL286" s="18" t="s">
        <v>198</v>
      </c>
      <c r="BM286" s="246" t="s">
        <v>4229</v>
      </c>
    </row>
    <row r="287" s="2" customFormat="1">
      <c r="A287" s="39"/>
      <c r="B287" s="40"/>
      <c r="C287" s="41"/>
      <c r="D287" s="248" t="s">
        <v>200</v>
      </c>
      <c r="E287" s="41"/>
      <c r="F287" s="249" t="s">
        <v>3351</v>
      </c>
      <c r="G287" s="41"/>
      <c r="H287" s="41"/>
      <c r="I287" s="145"/>
      <c r="J287" s="41"/>
      <c r="K287" s="41"/>
      <c r="L287" s="45"/>
      <c r="M287" s="250"/>
      <c r="N287" s="251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200</v>
      </c>
      <c r="AU287" s="18" t="s">
        <v>83</v>
      </c>
    </row>
    <row r="288" s="13" customFormat="1">
      <c r="A288" s="13"/>
      <c r="B288" s="252"/>
      <c r="C288" s="253"/>
      <c r="D288" s="248" t="s">
        <v>201</v>
      </c>
      <c r="E288" s="254" t="s">
        <v>1</v>
      </c>
      <c r="F288" s="255" t="s">
        <v>3353</v>
      </c>
      <c r="G288" s="253"/>
      <c r="H288" s="254" t="s">
        <v>1</v>
      </c>
      <c r="I288" s="256"/>
      <c r="J288" s="253"/>
      <c r="K288" s="253"/>
      <c r="L288" s="257"/>
      <c r="M288" s="258"/>
      <c r="N288" s="259"/>
      <c r="O288" s="259"/>
      <c r="P288" s="259"/>
      <c r="Q288" s="259"/>
      <c r="R288" s="259"/>
      <c r="S288" s="259"/>
      <c r="T288" s="26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1" t="s">
        <v>201</v>
      </c>
      <c r="AU288" s="261" t="s">
        <v>83</v>
      </c>
      <c r="AV288" s="13" t="s">
        <v>81</v>
      </c>
      <c r="AW288" s="13" t="s">
        <v>30</v>
      </c>
      <c r="AX288" s="13" t="s">
        <v>73</v>
      </c>
      <c r="AY288" s="261" t="s">
        <v>191</v>
      </c>
    </row>
    <row r="289" s="14" customFormat="1">
      <c r="A289" s="14"/>
      <c r="B289" s="262"/>
      <c r="C289" s="263"/>
      <c r="D289" s="248" t="s">
        <v>201</v>
      </c>
      <c r="E289" s="264" t="s">
        <v>1</v>
      </c>
      <c r="F289" s="265" t="s">
        <v>4215</v>
      </c>
      <c r="G289" s="263"/>
      <c r="H289" s="266">
        <v>455</v>
      </c>
      <c r="I289" s="267"/>
      <c r="J289" s="263"/>
      <c r="K289" s="263"/>
      <c r="L289" s="268"/>
      <c r="M289" s="269"/>
      <c r="N289" s="270"/>
      <c r="O289" s="270"/>
      <c r="P289" s="270"/>
      <c r="Q289" s="270"/>
      <c r="R289" s="270"/>
      <c r="S289" s="270"/>
      <c r="T289" s="27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2" t="s">
        <v>201</v>
      </c>
      <c r="AU289" s="272" t="s">
        <v>83</v>
      </c>
      <c r="AV289" s="14" t="s">
        <v>83</v>
      </c>
      <c r="AW289" s="14" t="s">
        <v>30</v>
      </c>
      <c r="AX289" s="14" t="s">
        <v>73</v>
      </c>
      <c r="AY289" s="272" t="s">
        <v>191</v>
      </c>
    </row>
    <row r="290" s="15" customFormat="1">
      <c r="A290" s="15"/>
      <c r="B290" s="273"/>
      <c r="C290" s="274"/>
      <c r="D290" s="248" t="s">
        <v>201</v>
      </c>
      <c r="E290" s="275" t="s">
        <v>1</v>
      </c>
      <c r="F290" s="276" t="s">
        <v>205</v>
      </c>
      <c r="G290" s="274"/>
      <c r="H290" s="277">
        <v>455</v>
      </c>
      <c r="I290" s="278"/>
      <c r="J290" s="274"/>
      <c r="K290" s="274"/>
      <c r="L290" s="279"/>
      <c r="M290" s="280"/>
      <c r="N290" s="281"/>
      <c r="O290" s="281"/>
      <c r="P290" s="281"/>
      <c r="Q290" s="281"/>
      <c r="R290" s="281"/>
      <c r="S290" s="281"/>
      <c r="T290" s="282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83" t="s">
        <v>201</v>
      </c>
      <c r="AU290" s="283" t="s">
        <v>83</v>
      </c>
      <c r="AV290" s="15" t="s">
        <v>198</v>
      </c>
      <c r="AW290" s="15" t="s">
        <v>30</v>
      </c>
      <c r="AX290" s="15" t="s">
        <v>81</v>
      </c>
      <c r="AY290" s="283" t="s">
        <v>191</v>
      </c>
    </row>
    <row r="291" s="2" customFormat="1" ht="21.75" customHeight="1">
      <c r="A291" s="39"/>
      <c r="B291" s="40"/>
      <c r="C291" s="236" t="s">
        <v>404</v>
      </c>
      <c r="D291" s="236" t="s">
        <v>194</v>
      </c>
      <c r="E291" s="237" t="s">
        <v>3382</v>
      </c>
      <c r="F291" s="238" t="s">
        <v>3383</v>
      </c>
      <c r="G291" s="239" t="s">
        <v>370</v>
      </c>
      <c r="H291" s="240">
        <v>6</v>
      </c>
      <c r="I291" s="241"/>
      <c r="J291" s="240">
        <f>ROUND(I291*H291,2)</f>
        <v>0</v>
      </c>
      <c r="K291" s="238" t="s">
        <v>275</v>
      </c>
      <c r="L291" s="45"/>
      <c r="M291" s="242" t="s">
        <v>1</v>
      </c>
      <c r="N291" s="243" t="s">
        <v>38</v>
      </c>
      <c r="O291" s="92"/>
      <c r="P291" s="244">
        <f>O291*H291</f>
        <v>0</v>
      </c>
      <c r="Q291" s="244">
        <v>0</v>
      </c>
      <c r="R291" s="244">
        <f>Q291*H291</f>
        <v>0</v>
      </c>
      <c r="S291" s="244">
        <v>0</v>
      </c>
      <c r="T291" s="245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6" t="s">
        <v>198</v>
      </c>
      <c r="AT291" s="246" t="s">
        <v>194</v>
      </c>
      <c r="AU291" s="246" t="s">
        <v>83</v>
      </c>
      <c r="AY291" s="18" t="s">
        <v>191</v>
      </c>
      <c r="BE291" s="247">
        <f>IF(N291="základní",J291,0)</f>
        <v>0</v>
      </c>
      <c r="BF291" s="247">
        <f>IF(N291="snížená",J291,0)</f>
        <v>0</v>
      </c>
      <c r="BG291" s="247">
        <f>IF(N291="zákl. přenesená",J291,0)</f>
        <v>0</v>
      </c>
      <c r="BH291" s="247">
        <f>IF(N291="sníž. přenesená",J291,0)</f>
        <v>0</v>
      </c>
      <c r="BI291" s="247">
        <f>IF(N291="nulová",J291,0)</f>
        <v>0</v>
      </c>
      <c r="BJ291" s="18" t="s">
        <v>81</v>
      </c>
      <c r="BK291" s="247">
        <f>ROUND(I291*H291,2)</f>
        <v>0</v>
      </c>
      <c r="BL291" s="18" t="s">
        <v>198</v>
      </c>
      <c r="BM291" s="246" t="s">
        <v>4230</v>
      </c>
    </row>
    <row r="292" s="2" customFormat="1">
      <c r="A292" s="39"/>
      <c r="B292" s="40"/>
      <c r="C292" s="41"/>
      <c r="D292" s="248" t="s">
        <v>200</v>
      </c>
      <c r="E292" s="41"/>
      <c r="F292" s="249" t="s">
        <v>3383</v>
      </c>
      <c r="G292" s="41"/>
      <c r="H292" s="41"/>
      <c r="I292" s="145"/>
      <c r="J292" s="41"/>
      <c r="K292" s="41"/>
      <c r="L292" s="45"/>
      <c r="M292" s="250"/>
      <c r="N292" s="251"/>
      <c r="O292" s="92"/>
      <c r="P292" s="92"/>
      <c r="Q292" s="92"/>
      <c r="R292" s="92"/>
      <c r="S292" s="92"/>
      <c r="T292" s="93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200</v>
      </c>
      <c r="AU292" s="18" t="s">
        <v>83</v>
      </c>
    </row>
    <row r="293" s="13" customFormat="1">
      <c r="A293" s="13"/>
      <c r="B293" s="252"/>
      <c r="C293" s="253"/>
      <c r="D293" s="248" t="s">
        <v>201</v>
      </c>
      <c r="E293" s="254" t="s">
        <v>1</v>
      </c>
      <c r="F293" s="255" t="s">
        <v>3385</v>
      </c>
      <c r="G293" s="253"/>
      <c r="H293" s="254" t="s">
        <v>1</v>
      </c>
      <c r="I293" s="256"/>
      <c r="J293" s="253"/>
      <c r="K293" s="253"/>
      <c r="L293" s="257"/>
      <c r="M293" s="258"/>
      <c r="N293" s="259"/>
      <c r="O293" s="259"/>
      <c r="P293" s="259"/>
      <c r="Q293" s="259"/>
      <c r="R293" s="259"/>
      <c r="S293" s="259"/>
      <c r="T293" s="26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1" t="s">
        <v>201</v>
      </c>
      <c r="AU293" s="261" t="s">
        <v>83</v>
      </c>
      <c r="AV293" s="13" t="s">
        <v>81</v>
      </c>
      <c r="AW293" s="13" t="s">
        <v>30</v>
      </c>
      <c r="AX293" s="13" t="s">
        <v>73</v>
      </c>
      <c r="AY293" s="261" t="s">
        <v>191</v>
      </c>
    </row>
    <row r="294" s="13" customFormat="1">
      <c r="A294" s="13"/>
      <c r="B294" s="252"/>
      <c r="C294" s="253"/>
      <c r="D294" s="248" t="s">
        <v>201</v>
      </c>
      <c r="E294" s="254" t="s">
        <v>1</v>
      </c>
      <c r="F294" s="255" t="s">
        <v>3386</v>
      </c>
      <c r="G294" s="253"/>
      <c r="H294" s="254" t="s">
        <v>1</v>
      </c>
      <c r="I294" s="256"/>
      <c r="J294" s="253"/>
      <c r="K294" s="253"/>
      <c r="L294" s="257"/>
      <c r="M294" s="258"/>
      <c r="N294" s="259"/>
      <c r="O294" s="259"/>
      <c r="P294" s="259"/>
      <c r="Q294" s="259"/>
      <c r="R294" s="259"/>
      <c r="S294" s="259"/>
      <c r="T294" s="26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1" t="s">
        <v>201</v>
      </c>
      <c r="AU294" s="261" t="s">
        <v>83</v>
      </c>
      <c r="AV294" s="13" t="s">
        <v>81</v>
      </c>
      <c r="AW294" s="13" t="s">
        <v>30</v>
      </c>
      <c r="AX294" s="13" t="s">
        <v>73</v>
      </c>
      <c r="AY294" s="261" t="s">
        <v>191</v>
      </c>
    </row>
    <row r="295" s="14" customFormat="1">
      <c r="A295" s="14"/>
      <c r="B295" s="262"/>
      <c r="C295" s="263"/>
      <c r="D295" s="248" t="s">
        <v>201</v>
      </c>
      <c r="E295" s="264" t="s">
        <v>1</v>
      </c>
      <c r="F295" s="265" t="s">
        <v>238</v>
      </c>
      <c r="G295" s="263"/>
      <c r="H295" s="266">
        <v>6</v>
      </c>
      <c r="I295" s="267"/>
      <c r="J295" s="263"/>
      <c r="K295" s="263"/>
      <c r="L295" s="268"/>
      <c r="M295" s="269"/>
      <c r="N295" s="270"/>
      <c r="O295" s="270"/>
      <c r="P295" s="270"/>
      <c r="Q295" s="270"/>
      <c r="R295" s="270"/>
      <c r="S295" s="270"/>
      <c r="T295" s="27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2" t="s">
        <v>201</v>
      </c>
      <c r="AU295" s="272" t="s">
        <v>83</v>
      </c>
      <c r="AV295" s="14" t="s">
        <v>83</v>
      </c>
      <c r="AW295" s="14" t="s">
        <v>30</v>
      </c>
      <c r="AX295" s="14" t="s">
        <v>73</v>
      </c>
      <c r="AY295" s="272" t="s">
        <v>191</v>
      </c>
    </row>
    <row r="296" s="15" customFormat="1">
      <c r="A296" s="15"/>
      <c r="B296" s="273"/>
      <c r="C296" s="274"/>
      <c r="D296" s="248" t="s">
        <v>201</v>
      </c>
      <c r="E296" s="275" t="s">
        <v>1</v>
      </c>
      <c r="F296" s="276" t="s">
        <v>205</v>
      </c>
      <c r="G296" s="274"/>
      <c r="H296" s="277">
        <v>6</v>
      </c>
      <c r="I296" s="278"/>
      <c r="J296" s="274"/>
      <c r="K296" s="274"/>
      <c r="L296" s="279"/>
      <c r="M296" s="280"/>
      <c r="N296" s="281"/>
      <c r="O296" s="281"/>
      <c r="P296" s="281"/>
      <c r="Q296" s="281"/>
      <c r="R296" s="281"/>
      <c r="S296" s="281"/>
      <c r="T296" s="28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3" t="s">
        <v>201</v>
      </c>
      <c r="AU296" s="283" t="s">
        <v>83</v>
      </c>
      <c r="AV296" s="15" t="s">
        <v>198</v>
      </c>
      <c r="AW296" s="15" t="s">
        <v>30</v>
      </c>
      <c r="AX296" s="15" t="s">
        <v>81</v>
      </c>
      <c r="AY296" s="283" t="s">
        <v>191</v>
      </c>
    </row>
    <row r="297" s="2" customFormat="1" ht="21.75" customHeight="1">
      <c r="A297" s="39"/>
      <c r="B297" s="40"/>
      <c r="C297" s="236" t="s">
        <v>410</v>
      </c>
      <c r="D297" s="236" t="s">
        <v>194</v>
      </c>
      <c r="E297" s="237" t="s">
        <v>3387</v>
      </c>
      <c r="F297" s="238" t="s">
        <v>3388</v>
      </c>
      <c r="G297" s="239" t="s">
        <v>370</v>
      </c>
      <c r="H297" s="240">
        <v>6</v>
      </c>
      <c r="I297" s="241"/>
      <c r="J297" s="240">
        <f>ROUND(I297*H297,2)</f>
        <v>0</v>
      </c>
      <c r="K297" s="238" t="s">
        <v>275</v>
      </c>
      <c r="L297" s="45"/>
      <c r="M297" s="242" t="s">
        <v>1</v>
      </c>
      <c r="N297" s="243" t="s">
        <v>38</v>
      </c>
      <c r="O297" s="92"/>
      <c r="P297" s="244">
        <f>O297*H297</f>
        <v>0</v>
      </c>
      <c r="Q297" s="244">
        <v>0</v>
      </c>
      <c r="R297" s="244">
        <f>Q297*H297</f>
        <v>0</v>
      </c>
      <c r="S297" s="244">
        <v>0</v>
      </c>
      <c r="T297" s="24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198</v>
      </c>
      <c r="AT297" s="246" t="s">
        <v>194</v>
      </c>
      <c r="AU297" s="246" t="s">
        <v>83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198</v>
      </c>
      <c r="BM297" s="246" t="s">
        <v>4231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3388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83</v>
      </c>
    </row>
    <row r="299" s="13" customFormat="1">
      <c r="A299" s="13"/>
      <c r="B299" s="252"/>
      <c r="C299" s="253"/>
      <c r="D299" s="248" t="s">
        <v>201</v>
      </c>
      <c r="E299" s="254" t="s">
        <v>1</v>
      </c>
      <c r="F299" s="255" t="s">
        <v>4232</v>
      </c>
      <c r="G299" s="253"/>
      <c r="H299" s="254" t="s">
        <v>1</v>
      </c>
      <c r="I299" s="256"/>
      <c r="J299" s="253"/>
      <c r="K299" s="253"/>
      <c r="L299" s="257"/>
      <c r="M299" s="258"/>
      <c r="N299" s="259"/>
      <c r="O299" s="259"/>
      <c r="P299" s="259"/>
      <c r="Q299" s="259"/>
      <c r="R299" s="259"/>
      <c r="S299" s="259"/>
      <c r="T299" s="26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1" t="s">
        <v>201</v>
      </c>
      <c r="AU299" s="261" t="s">
        <v>83</v>
      </c>
      <c r="AV299" s="13" t="s">
        <v>81</v>
      </c>
      <c r="AW299" s="13" t="s">
        <v>30</v>
      </c>
      <c r="AX299" s="13" t="s">
        <v>73</v>
      </c>
      <c r="AY299" s="261" t="s">
        <v>191</v>
      </c>
    </row>
    <row r="300" s="13" customFormat="1">
      <c r="A300" s="13"/>
      <c r="B300" s="252"/>
      <c r="C300" s="253"/>
      <c r="D300" s="248" t="s">
        <v>201</v>
      </c>
      <c r="E300" s="254" t="s">
        <v>1</v>
      </c>
      <c r="F300" s="255" t="s">
        <v>4233</v>
      </c>
      <c r="G300" s="253"/>
      <c r="H300" s="254" t="s">
        <v>1</v>
      </c>
      <c r="I300" s="256"/>
      <c r="J300" s="253"/>
      <c r="K300" s="253"/>
      <c r="L300" s="257"/>
      <c r="M300" s="258"/>
      <c r="N300" s="259"/>
      <c r="O300" s="259"/>
      <c r="P300" s="259"/>
      <c r="Q300" s="259"/>
      <c r="R300" s="259"/>
      <c r="S300" s="259"/>
      <c r="T300" s="26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1" t="s">
        <v>201</v>
      </c>
      <c r="AU300" s="261" t="s">
        <v>83</v>
      </c>
      <c r="AV300" s="13" t="s">
        <v>81</v>
      </c>
      <c r="AW300" s="13" t="s">
        <v>30</v>
      </c>
      <c r="AX300" s="13" t="s">
        <v>73</v>
      </c>
      <c r="AY300" s="261" t="s">
        <v>191</v>
      </c>
    </row>
    <row r="301" s="14" customFormat="1">
      <c r="A301" s="14"/>
      <c r="B301" s="262"/>
      <c r="C301" s="263"/>
      <c r="D301" s="248" t="s">
        <v>201</v>
      </c>
      <c r="E301" s="264" t="s">
        <v>1</v>
      </c>
      <c r="F301" s="265" t="s">
        <v>238</v>
      </c>
      <c r="G301" s="263"/>
      <c r="H301" s="266">
        <v>6</v>
      </c>
      <c r="I301" s="267"/>
      <c r="J301" s="263"/>
      <c r="K301" s="263"/>
      <c r="L301" s="268"/>
      <c r="M301" s="269"/>
      <c r="N301" s="270"/>
      <c r="O301" s="270"/>
      <c r="P301" s="270"/>
      <c r="Q301" s="270"/>
      <c r="R301" s="270"/>
      <c r="S301" s="270"/>
      <c r="T301" s="27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2" t="s">
        <v>201</v>
      </c>
      <c r="AU301" s="272" t="s">
        <v>83</v>
      </c>
      <c r="AV301" s="14" t="s">
        <v>83</v>
      </c>
      <c r="AW301" s="14" t="s">
        <v>30</v>
      </c>
      <c r="AX301" s="14" t="s">
        <v>73</v>
      </c>
      <c r="AY301" s="272" t="s">
        <v>191</v>
      </c>
    </row>
    <row r="302" s="15" customFormat="1">
      <c r="A302" s="15"/>
      <c r="B302" s="273"/>
      <c r="C302" s="274"/>
      <c r="D302" s="248" t="s">
        <v>201</v>
      </c>
      <c r="E302" s="275" t="s">
        <v>1</v>
      </c>
      <c r="F302" s="276" t="s">
        <v>205</v>
      </c>
      <c r="G302" s="274"/>
      <c r="H302" s="277">
        <v>6</v>
      </c>
      <c r="I302" s="278"/>
      <c r="J302" s="274"/>
      <c r="K302" s="274"/>
      <c r="L302" s="279"/>
      <c r="M302" s="280"/>
      <c r="N302" s="281"/>
      <c r="O302" s="281"/>
      <c r="P302" s="281"/>
      <c r="Q302" s="281"/>
      <c r="R302" s="281"/>
      <c r="S302" s="281"/>
      <c r="T302" s="282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83" t="s">
        <v>201</v>
      </c>
      <c r="AU302" s="283" t="s">
        <v>83</v>
      </c>
      <c r="AV302" s="15" t="s">
        <v>198</v>
      </c>
      <c r="AW302" s="15" t="s">
        <v>30</v>
      </c>
      <c r="AX302" s="15" t="s">
        <v>81</v>
      </c>
      <c r="AY302" s="283" t="s">
        <v>191</v>
      </c>
    </row>
    <row r="303" s="2" customFormat="1" ht="21.75" customHeight="1">
      <c r="A303" s="39"/>
      <c r="B303" s="40"/>
      <c r="C303" s="236" t="s">
        <v>416</v>
      </c>
      <c r="D303" s="236" t="s">
        <v>194</v>
      </c>
      <c r="E303" s="237" t="s">
        <v>3392</v>
      </c>
      <c r="F303" s="238" t="s">
        <v>3393</v>
      </c>
      <c r="G303" s="239" t="s">
        <v>370</v>
      </c>
      <c r="H303" s="240">
        <v>6</v>
      </c>
      <c r="I303" s="241"/>
      <c r="J303" s="240">
        <f>ROUND(I303*H303,2)</f>
        <v>0</v>
      </c>
      <c r="K303" s="238" t="s">
        <v>275</v>
      </c>
      <c r="L303" s="45"/>
      <c r="M303" s="242" t="s">
        <v>1</v>
      </c>
      <c r="N303" s="243" t="s">
        <v>38</v>
      </c>
      <c r="O303" s="92"/>
      <c r="P303" s="244">
        <f>O303*H303</f>
        <v>0</v>
      </c>
      <c r="Q303" s="244">
        <v>6.0000000000000002E-05</v>
      </c>
      <c r="R303" s="244">
        <f>Q303*H303</f>
        <v>0.00036000000000000002</v>
      </c>
      <c r="S303" s="244">
        <v>0</v>
      </c>
      <c r="T303" s="245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6" t="s">
        <v>198</v>
      </c>
      <c r="AT303" s="246" t="s">
        <v>194</v>
      </c>
      <c r="AU303" s="246" t="s">
        <v>83</v>
      </c>
      <c r="AY303" s="18" t="s">
        <v>191</v>
      </c>
      <c r="BE303" s="247">
        <f>IF(N303="základní",J303,0)</f>
        <v>0</v>
      </c>
      <c r="BF303" s="247">
        <f>IF(N303="snížená",J303,0)</f>
        <v>0</v>
      </c>
      <c r="BG303" s="247">
        <f>IF(N303="zákl. přenesená",J303,0)</f>
        <v>0</v>
      </c>
      <c r="BH303" s="247">
        <f>IF(N303="sníž. přenesená",J303,0)</f>
        <v>0</v>
      </c>
      <c r="BI303" s="247">
        <f>IF(N303="nulová",J303,0)</f>
        <v>0</v>
      </c>
      <c r="BJ303" s="18" t="s">
        <v>81</v>
      </c>
      <c r="BK303" s="247">
        <f>ROUND(I303*H303,2)</f>
        <v>0</v>
      </c>
      <c r="BL303" s="18" t="s">
        <v>198</v>
      </c>
      <c r="BM303" s="246" t="s">
        <v>4234</v>
      </c>
    </row>
    <row r="304" s="2" customFormat="1">
      <c r="A304" s="39"/>
      <c r="B304" s="40"/>
      <c r="C304" s="41"/>
      <c r="D304" s="248" t="s">
        <v>200</v>
      </c>
      <c r="E304" s="41"/>
      <c r="F304" s="249" t="s">
        <v>3393</v>
      </c>
      <c r="G304" s="41"/>
      <c r="H304" s="41"/>
      <c r="I304" s="145"/>
      <c r="J304" s="41"/>
      <c r="K304" s="41"/>
      <c r="L304" s="45"/>
      <c r="M304" s="250"/>
      <c r="N304" s="251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200</v>
      </c>
      <c r="AU304" s="18" t="s">
        <v>83</v>
      </c>
    </row>
    <row r="305" s="13" customFormat="1">
      <c r="A305" s="13"/>
      <c r="B305" s="252"/>
      <c r="C305" s="253"/>
      <c r="D305" s="248" t="s">
        <v>201</v>
      </c>
      <c r="E305" s="254" t="s">
        <v>1</v>
      </c>
      <c r="F305" s="255" t="s">
        <v>4235</v>
      </c>
      <c r="G305" s="253"/>
      <c r="H305" s="254" t="s">
        <v>1</v>
      </c>
      <c r="I305" s="256"/>
      <c r="J305" s="253"/>
      <c r="K305" s="253"/>
      <c r="L305" s="257"/>
      <c r="M305" s="258"/>
      <c r="N305" s="259"/>
      <c r="O305" s="259"/>
      <c r="P305" s="259"/>
      <c r="Q305" s="259"/>
      <c r="R305" s="259"/>
      <c r="S305" s="259"/>
      <c r="T305" s="26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1" t="s">
        <v>201</v>
      </c>
      <c r="AU305" s="261" t="s">
        <v>83</v>
      </c>
      <c r="AV305" s="13" t="s">
        <v>81</v>
      </c>
      <c r="AW305" s="13" t="s">
        <v>30</v>
      </c>
      <c r="AX305" s="13" t="s">
        <v>73</v>
      </c>
      <c r="AY305" s="261" t="s">
        <v>191</v>
      </c>
    </row>
    <row r="306" s="14" customFormat="1">
      <c r="A306" s="14"/>
      <c r="B306" s="262"/>
      <c r="C306" s="263"/>
      <c r="D306" s="248" t="s">
        <v>201</v>
      </c>
      <c r="E306" s="264" t="s">
        <v>1</v>
      </c>
      <c r="F306" s="265" t="s">
        <v>238</v>
      </c>
      <c r="G306" s="263"/>
      <c r="H306" s="266">
        <v>6</v>
      </c>
      <c r="I306" s="267"/>
      <c r="J306" s="263"/>
      <c r="K306" s="263"/>
      <c r="L306" s="268"/>
      <c r="M306" s="269"/>
      <c r="N306" s="270"/>
      <c r="O306" s="270"/>
      <c r="P306" s="270"/>
      <c r="Q306" s="270"/>
      <c r="R306" s="270"/>
      <c r="S306" s="270"/>
      <c r="T306" s="27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72" t="s">
        <v>201</v>
      </c>
      <c r="AU306" s="272" t="s">
        <v>83</v>
      </c>
      <c r="AV306" s="14" t="s">
        <v>83</v>
      </c>
      <c r="AW306" s="14" t="s">
        <v>30</v>
      </c>
      <c r="AX306" s="14" t="s">
        <v>73</v>
      </c>
      <c r="AY306" s="272" t="s">
        <v>191</v>
      </c>
    </row>
    <row r="307" s="15" customFormat="1">
      <c r="A307" s="15"/>
      <c r="B307" s="273"/>
      <c r="C307" s="274"/>
      <c r="D307" s="248" t="s">
        <v>201</v>
      </c>
      <c r="E307" s="275" t="s">
        <v>1</v>
      </c>
      <c r="F307" s="276" t="s">
        <v>205</v>
      </c>
      <c r="G307" s="274"/>
      <c r="H307" s="277">
        <v>6</v>
      </c>
      <c r="I307" s="278"/>
      <c r="J307" s="274"/>
      <c r="K307" s="274"/>
      <c r="L307" s="279"/>
      <c r="M307" s="280"/>
      <c r="N307" s="281"/>
      <c r="O307" s="281"/>
      <c r="P307" s="281"/>
      <c r="Q307" s="281"/>
      <c r="R307" s="281"/>
      <c r="S307" s="281"/>
      <c r="T307" s="282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83" t="s">
        <v>201</v>
      </c>
      <c r="AU307" s="283" t="s">
        <v>83</v>
      </c>
      <c r="AV307" s="15" t="s">
        <v>198</v>
      </c>
      <c r="AW307" s="15" t="s">
        <v>30</v>
      </c>
      <c r="AX307" s="15" t="s">
        <v>81</v>
      </c>
      <c r="AY307" s="283" t="s">
        <v>191</v>
      </c>
    </row>
    <row r="308" s="2" customFormat="1" ht="16.5" customHeight="1">
      <c r="A308" s="39"/>
      <c r="B308" s="40"/>
      <c r="C308" s="285" t="s">
        <v>422</v>
      </c>
      <c r="D308" s="285" t="s">
        <v>341</v>
      </c>
      <c r="E308" s="286" t="s">
        <v>3397</v>
      </c>
      <c r="F308" s="287" t="s">
        <v>3398</v>
      </c>
      <c r="G308" s="288" t="s">
        <v>370</v>
      </c>
      <c r="H308" s="289">
        <v>18</v>
      </c>
      <c r="I308" s="290"/>
      <c r="J308" s="289">
        <f>ROUND(I308*H308,2)</f>
        <v>0</v>
      </c>
      <c r="K308" s="287" t="s">
        <v>275</v>
      </c>
      <c r="L308" s="291"/>
      <c r="M308" s="292" t="s">
        <v>1</v>
      </c>
      <c r="N308" s="293" t="s">
        <v>38</v>
      </c>
      <c r="O308" s="92"/>
      <c r="P308" s="244">
        <f>O308*H308</f>
        <v>0</v>
      </c>
      <c r="Q308" s="244">
        <v>0.0070899999999999999</v>
      </c>
      <c r="R308" s="244">
        <f>Q308*H308</f>
        <v>0.12762000000000001</v>
      </c>
      <c r="S308" s="244">
        <v>0</v>
      </c>
      <c r="T308" s="245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6" t="s">
        <v>255</v>
      </c>
      <c r="AT308" s="246" t="s">
        <v>341</v>
      </c>
      <c r="AU308" s="246" t="s">
        <v>83</v>
      </c>
      <c r="AY308" s="18" t="s">
        <v>191</v>
      </c>
      <c r="BE308" s="247">
        <f>IF(N308="základní",J308,0)</f>
        <v>0</v>
      </c>
      <c r="BF308" s="247">
        <f>IF(N308="snížená",J308,0)</f>
        <v>0</v>
      </c>
      <c r="BG308" s="247">
        <f>IF(N308="zákl. přenesená",J308,0)</f>
        <v>0</v>
      </c>
      <c r="BH308" s="247">
        <f>IF(N308="sníž. přenesená",J308,0)</f>
        <v>0</v>
      </c>
      <c r="BI308" s="247">
        <f>IF(N308="nulová",J308,0)</f>
        <v>0</v>
      </c>
      <c r="BJ308" s="18" t="s">
        <v>81</v>
      </c>
      <c r="BK308" s="247">
        <f>ROUND(I308*H308,2)</f>
        <v>0</v>
      </c>
      <c r="BL308" s="18" t="s">
        <v>198</v>
      </c>
      <c r="BM308" s="246" t="s">
        <v>4236</v>
      </c>
    </row>
    <row r="309" s="2" customFormat="1">
      <c r="A309" s="39"/>
      <c r="B309" s="40"/>
      <c r="C309" s="41"/>
      <c r="D309" s="248" t="s">
        <v>200</v>
      </c>
      <c r="E309" s="41"/>
      <c r="F309" s="249" t="s">
        <v>3398</v>
      </c>
      <c r="G309" s="41"/>
      <c r="H309" s="41"/>
      <c r="I309" s="145"/>
      <c r="J309" s="41"/>
      <c r="K309" s="41"/>
      <c r="L309" s="45"/>
      <c r="M309" s="250"/>
      <c r="N309" s="251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200</v>
      </c>
      <c r="AU309" s="18" t="s">
        <v>83</v>
      </c>
    </row>
    <row r="310" s="13" customFormat="1">
      <c r="A310" s="13"/>
      <c r="B310" s="252"/>
      <c r="C310" s="253"/>
      <c r="D310" s="248" t="s">
        <v>201</v>
      </c>
      <c r="E310" s="254" t="s">
        <v>1</v>
      </c>
      <c r="F310" s="255" t="s">
        <v>4237</v>
      </c>
      <c r="G310" s="253"/>
      <c r="H310" s="254" t="s">
        <v>1</v>
      </c>
      <c r="I310" s="256"/>
      <c r="J310" s="253"/>
      <c r="K310" s="253"/>
      <c r="L310" s="257"/>
      <c r="M310" s="258"/>
      <c r="N310" s="259"/>
      <c r="O310" s="259"/>
      <c r="P310" s="259"/>
      <c r="Q310" s="259"/>
      <c r="R310" s="259"/>
      <c r="S310" s="259"/>
      <c r="T310" s="26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1" t="s">
        <v>201</v>
      </c>
      <c r="AU310" s="261" t="s">
        <v>83</v>
      </c>
      <c r="AV310" s="13" t="s">
        <v>81</v>
      </c>
      <c r="AW310" s="13" t="s">
        <v>30</v>
      </c>
      <c r="AX310" s="13" t="s">
        <v>73</v>
      </c>
      <c r="AY310" s="261" t="s">
        <v>191</v>
      </c>
    </row>
    <row r="311" s="14" customFormat="1">
      <c r="A311" s="14"/>
      <c r="B311" s="262"/>
      <c r="C311" s="263"/>
      <c r="D311" s="248" t="s">
        <v>201</v>
      </c>
      <c r="E311" s="264" t="s">
        <v>1</v>
      </c>
      <c r="F311" s="265" t="s">
        <v>4238</v>
      </c>
      <c r="G311" s="263"/>
      <c r="H311" s="266">
        <v>18</v>
      </c>
      <c r="I311" s="267"/>
      <c r="J311" s="263"/>
      <c r="K311" s="263"/>
      <c r="L311" s="268"/>
      <c r="M311" s="269"/>
      <c r="N311" s="270"/>
      <c r="O311" s="270"/>
      <c r="P311" s="270"/>
      <c r="Q311" s="270"/>
      <c r="R311" s="270"/>
      <c r="S311" s="270"/>
      <c r="T311" s="27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72" t="s">
        <v>201</v>
      </c>
      <c r="AU311" s="272" t="s">
        <v>83</v>
      </c>
      <c r="AV311" s="14" t="s">
        <v>83</v>
      </c>
      <c r="AW311" s="14" t="s">
        <v>30</v>
      </c>
      <c r="AX311" s="14" t="s">
        <v>73</v>
      </c>
      <c r="AY311" s="272" t="s">
        <v>191</v>
      </c>
    </row>
    <row r="312" s="15" customFormat="1">
      <c r="A312" s="15"/>
      <c r="B312" s="273"/>
      <c r="C312" s="274"/>
      <c r="D312" s="248" t="s">
        <v>201</v>
      </c>
      <c r="E312" s="275" t="s">
        <v>1</v>
      </c>
      <c r="F312" s="276" t="s">
        <v>205</v>
      </c>
      <c r="G312" s="274"/>
      <c r="H312" s="277">
        <v>18</v>
      </c>
      <c r="I312" s="278"/>
      <c r="J312" s="274"/>
      <c r="K312" s="274"/>
      <c r="L312" s="279"/>
      <c r="M312" s="280"/>
      <c r="N312" s="281"/>
      <c r="O312" s="281"/>
      <c r="P312" s="281"/>
      <c r="Q312" s="281"/>
      <c r="R312" s="281"/>
      <c r="S312" s="281"/>
      <c r="T312" s="282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83" t="s">
        <v>201</v>
      </c>
      <c r="AU312" s="283" t="s">
        <v>83</v>
      </c>
      <c r="AV312" s="15" t="s">
        <v>198</v>
      </c>
      <c r="AW312" s="15" t="s">
        <v>30</v>
      </c>
      <c r="AX312" s="15" t="s">
        <v>81</v>
      </c>
      <c r="AY312" s="283" t="s">
        <v>191</v>
      </c>
    </row>
    <row r="313" s="2" customFormat="1" ht="21.75" customHeight="1">
      <c r="A313" s="39"/>
      <c r="B313" s="40"/>
      <c r="C313" s="236" t="s">
        <v>429</v>
      </c>
      <c r="D313" s="236" t="s">
        <v>194</v>
      </c>
      <c r="E313" s="237" t="s">
        <v>3402</v>
      </c>
      <c r="F313" s="238" t="s">
        <v>3403</v>
      </c>
      <c r="G313" s="239" t="s">
        <v>370</v>
      </c>
      <c r="H313" s="240">
        <v>6</v>
      </c>
      <c r="I313" s="241"/>
      <c r="J313" s="240">
        <f>ROUND(I313*H313,2)</f>
        <v>0</v>
      </c>
      <c r="K313" s="238" t="s">
        <v>275</v>
      </c>
      <c r="L313" s="45"/>
      <c r="M313" s="242" t="s">
        <v>1</v>
      </c>
      <c r="N313" s="243" t="s">
        <v>38</v>
      </c>
      <c r="O313" s="92"/>
      <c r="P313" s="244">
        <f>O313*H313</f>
        <v>0</v>
      </c>
      <c r="Q313" s="244">
        <v>0</v>
      </c>
      <c r="R313" s="244">
        <f>Q313*H313</f>
        <v>0</v>
      </c>
      <c r="S313" s="244">
        <v>0</v>
      </c>
      <c r="T313" s="245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6" t="s">
        <v>198</v>
      </c>
      <c r="AT313" s="246" t="s">
        <v>194</v>
      </c>
      <c r="AU313" s="246" t="s">
        <v>83</v>
      </c>
      <c r="AY313" s="18" t="s">
        <v>191</v>
      </c>
      <c r="BE313" s="247">
        <f>IF(N313="základní",J313,0)</f>
        <v>0</v>
      </c>
      <c r="BF313" s="247">
        <f>IF(N313="snížená",J313,0)</f>
        <v>0</v>
      </c>
      <c r="BG313" s="247">
        <f>IF(N313="zákl. přenesená",J313,0)</f>
        <v>0</v>
      </c>
      <c r="BH313" s="247">
        <f>IF(N313="sníž. přenesená",J313,0)</f>
        <v>0</v>
      </c>
      <c r="BI313" s="247">
        <f>IF(N313="nulová",J313,0)</f>
        <v>0</v>
      </c>
      <c r="BJ313" s="18" t="s">
        <v>81</v>
      </c>
      <c r="BK313" s="247">
        <f>ROUND(I313*H313,2)</f>
        <v>0</v>
      </c>
      <c r="BL313" s="18" t="s">
        <v>198</v>
      </c>
      <c r="BM313" s="246" t="s">
        <v>4239</v>
      </c>
    </row>
    <row r="314" s="2" customFormat="1">
      <c r="A314" s="39"/>
      <c r="B314" s="40"/>
      <c r="C314" s="41"/>
      <c r="D314" s="248" t="s">
        <v>200</v>
      </c>
      <c r="E314" s="41"/>
      <c r="F314" s="249" t="s">
        <v>3403</v>
      </c>
      <c r="G314" s="41"/>
      <c r="H314" s="41"/>
      <c r="I314" s="145"/>
      <c r="J314" s="41"/>
      <c r="K314" s="41"/>
      <c r="L314" s="45"/>
      <c r="M314" s="250"/>
      <c r="N314" s="251"/>
      <c r="O314" s="92"/>
      <c r="P314" s="92"/>
      <c r="Q314" s="92"/>
      <c r="R314" s="92"/>
      <c r="S314" s="92"/>
      <c r="T314" s="93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200</v>
      </c>
      <c r="AU314" s="18" t="s">
        <v>83</v>
      </c>
    </row>
    <row r="315" s="13" customFormat="1">
      <c r="A315" s="13"/>
      <c r="B315" s="252"/>
      <c r="C315" s="253"/>
      <c r="D315" s="248" t="s">
        <v>201</v>
      </c>
      <c r="E315" s="254" t="s">
        <v>1</v>
      </c>
      <c r="F315" s="255" t="s">
        <v>4240</v>
      </c>
      <c r="G315" s="253"/>
      <c r="H315" s="254" t="s">
        <v>1</v>
      </c>
      <c r="I315" s="256"/>
      <c r="J315" s="253"/>
      <c r="K315" s="253"/>
      <c r="L315" s="257"/>
      <c r="M315" s="258"/>
      <c r="N315" s="259"/>
      <c r="O315" s="259"/>
      <c r="P315" s="259"/>
      <c r="Q315" s="259"/>
      <c r="R315" s="259"/>
      <c r="S315" s="259"/>
      <c r="T315" s="26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1" t="s">
        <v>201</v>
      </c>
      <c r="AU315" s="261" t="s">
        <v>83</v>
      </c>
      <c r="AV315" s="13" t="s">
        <v>81</v>
      </c>
      <c r="AW315" s="13" t="s">
        <v>30</v>
      </c>
      <c r="AX315" s="13" t="s">
        <v>73</v>
      </c>
      <c r="AY315" s="261" t="s">
        <v>191</v>
      </c>
    </row>
    <row r="316" s="14" customFormat="1">
      <c r="A316" s="14"/>
      <c r="B316" s="262"/>
      <c r="C316" s="263"/>
      <c r="D316" s="248" t="s">
        <v>201</v>
      </c>
      <c r="E316" s="264" t="s">
        <v>1</v>
      </c>
      <c r="F316" s="265" t="s">
        <v>238</v>
      </c>
      <c r="G316" s="263"/>
      <c r="H316" s="266">
        <v>6</v>
      </c>
      <c r="I316" s="267"/>
      <c r="J316" s="263"/>
      <c r="K316" s="263"/>
      <c r="L316" s="268"/>
      <c r="M316" s="269"/>
      <c r="N316" s="270"/>
      <c r="O316" s="270"/>
      <c r="P316" s="270"/>
      <c r="Q316" s="270"/>
      <c r="R316" s="270"/>
      <c r="S316" s="270"/>
      <c r="T316" s="271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72" t="s">
        <v>201</v>
      </c>
      <c r="AU316" s="272" t="s">
        <v>83</v>
      </c>
      <c r="AV316" s="14" t="s">
        <v>83</v>
      </c>
      <c r="AW316" s="14" t="s">
        <v>30</v>
      </c>
      <c r="AX316" s="14" t="s">
        <v>73</v>
      </c>
      <c r="AY316" s="272" t="s">
        <v>191</v>
      </c>
    </row>
    <row r="317" s="15" customFormat="1">
      <c r="A317" s="15"/>
      <c r="B317" s="273"/>
      <c r="C317" s="274"/>
      <c r="D317" s="248" t="s">
        <v>201</v>
      </c>
      <c r="E317" s="275" t="s">
        <v>1</v>
      </c>
      <c r="F317" s="276" t="s">
        <v>205</v>
      </c>
      <c r="G317" s="274"/>
      <c r="H317" s="277">
        <v>6</v>
      </c>
      <c r="I317" s="278"/>
      <c r="J317" s="274"/>
      <c r="K317" s="274"/>
      <c r="L317" s="279"/>
      <c r="M317" s="280"/>
      <c r="N317" s="281"/>
      <c r="O317" s="281"/>
      <c r="P317" s="281"/>
      <c r="Q317" s="281"/>
      <c r="R317" s="281"/>
      <c r="S317" s="281"/>
      <c r="T317" s="282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83" t="s">
        <v>201</v>
      </c>
      <c r="AU317" s="283" t="s">
        <v>83</v>
      </c>
      <c r="AV317" s="15" t="s">
        <v>198</v>
      </c>
      <c r="AW317" s="15" t="s">
        <v>30</v>
      </c>
      <c r="AX317" s="15" t="s">
        <v>81</v>
      </c>
      <c r="AY317" s="283" t="s">
        <v>191</v>
      </c>
    </row>
    <row r="318" s="2" customFormat="1" ht="21.75" customHeight="1">
      <c r="A318" s="39"/>
      <c r="B318" s="40"/>
      <c r="C318" s="236" t="s">
        <v>436</v>
      </c>
      <c r="D318" s="236" t="s">
        <v>194</v>
      </c>
      <c r="E318" s="237" t="s">
        <v>3406</v>
      </c>
      <c r="F318" s="238" t="s">
        <v>3407</v>
      </c>
      <c r="G318" s="239" t="s">
        <v>314</v>
      </c>
      <c r="H318" s="240">
        <v>42</v>
      </c>
      <c r="I318" s="241"/>
      <c r="J318" s="240">
        <f>ROUND(I318*H318,2)</f>
        <v>0</v>
      </c>
      <c r="K318" s="238" t="s">
        <v>275</v>
      </c>
      <c r="L318" s="45"/>
      <c r="M318" s="242" t="s">
        <v>1</v>
      </c>
      <c r="N318" s="243" t="s">
        <v>38</v>
      </c>
      <c r="O318" s="92"/>
      <c r="P318" s="244">
        <f>O318*H318</f>
        <v>0</v>
      </c>
      <c r="Q318" s="244">
        <v>0.00048999999999999998</v>
      </c>
      <c r="R318" s="244">
        <f>Q318*H318</f>
        <v>0.020580000000000001</v>
      </c>
      <c r="S318" s="244">
        <v>0</v>
      </c>
      <c r="T318" s="245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6" t="s">
        <v>198</v>
      </c>
      <c r="AT318" s="246" t="s">
        <v>194</v>
      </c>
      <c r="AU318" s="246" t="s">
        <v>83</v>
      </c>
      <c r="AY318" s="18" t="s">
        <v>191</v>
      </c>
      <c r="BE318" s="247">
        <f>IF(N318="základní",J318,0)</f>
        <v>0</v>
      </c>
      <c r="BF318" s="247">
        <f>IF(N318="snížená",J318,0)</f>
        <v>0</v>
      </c>
      <c r="BG318" s="247">
        <f>IF(N318="zákl. přenesená",J318,0)</f>
        <v>0</v>
      </c>
      <c r="BH318" s="247">
        <f>IF(N318="sníž. přenesená",J318,0)</f>
        <v>0</v>
      </c>
      <c r="BI318" s="247">
        <f>IF(N318="nulová",J318,0)</f>
        <v>0</v>
      </c>
      <c r="BJ318" s="18" t="s">
        <v>81</v>
      </c>
      <c r="BK318" s="247">
        <f>ROUND(I318*H318,2)</f>
        <v>0</v>
      </c>
      <c r="BL318" s="18" t="s">
        <v>198</v>
      </c>
      <c r="BM318" s="246" t="s">
        <v>4241</v>
      </c>
    </row>
    <row r="319" s="2" customFormat="1">
      <c r="A319" s="39"/>
      <c r="B319" s="40"/>
      <c r="C319" s="41"/>
      <c r="D319" s="248" t="s">
        <v>200</v>
      </c>
      <c r="E319" s="41"/>
      <c r="F319" s="249" t="s">
        <v>3407</v>
      </c>
      <c r="G319" s="41"/>
      <c r="H319" s="41"/>
      <c r="I319" s="145"/>
      <c r="J319" s="41"/>
      <c r="K319" s="41"/>
      <c r="L319" s="45"/>
      <c r="M319" s="250"/>
      <c r="N319" s="251"/>
      <c r="O319" s="92"/>
      <c r="P319" s="92"/>
      <c r="Q319" s="92"/>
      <c r="R319" s="92"/>
      <c r="S319" s="92"/>
      <c r="T319" s="93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200</v>
      </c>
      <c r="AU319" s="18" t="s">
        <v>83</v>
      </c>
    </row>
    <row r="320" s="13" customFormat="1">
      <c r="A320" s="13"/>
      <c r="B320" s="252"/>
      <c r="C320" s="253"/>
      <c r="D320" s="248" t="s">
        <v>201</v>
      </c>
      <c r="E320" s="254" t="s">
        <v>1</v>
      </c>
      <c r="F320" s="255" t="s">
        <v>4242</v>
      </c>
      <c r="G320" s="253"/>
      <c r="H320" s="254" t="s">
        <v>1</v>
      </c>
      <c r="I320" s="256"/>
      <c r="J320" s="253"/>
      <c r="K320" s="253"/>
      <c r="L320" s="257"/>
      <c r="M320" s="258"/>
      <c r="N320" s="259"/>
      <c r="O320" s="259"/>
      <c r="P320" s="259"/>
      <c r="Q320" s="259"/>
      <c r="R320" s="259"/>
      <c r="S320" s="259"/>
      <c r="T320" s="26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1" t="s">
        <v>201</v>
      </c>
      <c r="AU320" s="261" t="s">
        <v>83</v>
      </c>
      <c r="AV320" s="13" t="s">
        <v>81</v>
      </c>
      <c r="AW320" s="13" t="s">
        <v>30</v>
      </c>
      <c r="AX320" s="13" t="s">
        <v>73</v>
      </c>
      <c r="AY320" s="261" t="s">
        <v>191</v>
      </c>
    </row>
    <row r="321" s="14" customFormat="1">
      <c r="A321" s="14"/>
      <c r="B321" s="262"/>
      <c r="C321" s="263"/>
      <c r="D321" s="248" t="s">
        <v>201</v>
      </c>
      <c r="E321" s="264" t="s">
        <v>1</v>
      </c>
      <c r="F321" s="265" t="s">
        <v>4243</v>
      </c>
      <c r="G321" s="263"/>
      <c r="H321" s="266">
        <v>42</v>
      </c>
      <c r="I321" s="267"/>
      <c r="J321" s="263"/>
      <c r="K321" s="263"/>
      <c r="L321" s="268"/>
      <c r="M321" s="269"/>
      <c r="N321" s="270"/>
      <c r="O321" s="270"/>
      <c r="P321" s="270"/>
      <c r="Q321" s="270"/>
      <c r="R321" s="270"/>
      <c r="S321" s="270"/>
      <c r="T321" s="271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72" t="s">
        <v>201</v>
      </c>
      <c r="AU321" s="272" t="s">
        <v>83</v>
      </c>
      <c r="AV321" s="14" t="s">
        <v>83</v>
      </c>
      <c r="AW321" s="14" t="s">
        <v>30</v>
      </c>
      <c r="AX321" s="14" t="s">
        <v>73</v>
      </c>
      <c r="AY321" s="272" t="s">
        <v>191</v>
      </c>
    </row>
    <row r="322" s="15" customFormat="1">
      <c r="A322" s="15"/>
      <c r="B322" s="273"/>
      <c r="C322" s="274"/>
      <c r="D322" s="248" t="s">
        <v>201</v>
      </c>
      <c r="E322" s="275" t="s">
        <v>1</v>
      </c>
      <c r="F322" s="276" t="s">
        <v>205</v>
      </c>
      <c r="G322" s="274"/>
      <c r="H322" s="277">
        <v>42</v>
      </c>
      <c r="I322" s="278"/>
      <c r="J322" s="274"/>
      <c r="K322" s="274"/>
      <c r="L322" s="279"/>
      <c r="M322" s="280"/>
      <c r="N322" s="281"/>
      <c r="O322" s="281"/>
      <c r="P322" s="281"/>
      <c r="Q322" s="281"/>
      <c r="R322" s="281"/>
      <c r="S322" s="281"/>
      <c r="T322" s="282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83" t="s">
        <v>201</v>
      </c>
      <c r="AU322" s="283" t="s">
        <v>83</v>
      </c>
      <c r="AV322" s="15" t="s">
        <v>198</v>
      </c>
      <c r="AW322" s="15" t="s">
        <v>30</v>
      </c>
      <c r="AX322" s="15" t="s">
        <v>81</v>
      </c>
      <c r="AY322" s="283" t="s">
        <v>191</v>
      </c>
    </row>
    <row r="323" s="2" customFormat="1" ht="21.75" customHeight="1">
      <c r="A323" s="39"/>
      <c r="B323" s="40"/>
      <c r="C323" s="236" t="s">
        <v>445</v>
      </c>
      <c r="D323" s="236" t="s">
        <v>194</v>
      </c>
      <c r="E323" s="237" t="s">
        <v>3411</v>
      </c>
      <c r="F323" s="238" t="s">
        <v>3412</v>
      </c>
      <c r="G323" s="239" t="s">
        <v>197</v>
      </c>
      <c r="H323" s="240">
        <v>2.7000000000000002</v>
      </c>
      <c r="I323" s="241"/>
      <c r="J323" s="240">
        <f>ROUND(I323*H323,2)</f>
        <v>0</v>
      </c>
      <c r="K323" s="238" t="s">
        <v>275</v>
      </c>
      <c r="L323" s="45"/>
      <c r="M323" s="242" t="s">
        <v>1</v>
      </c>
      <c r="N323" s="243" t="s">
        <v>38</v>
      </c>
      <c r="O323" s="92"/>
      <c r="P323" s="244">
        <f>O323*H323</f>
        <v>0</v>
      </c>
      <c r="Q323" s="244">
        <v>0.00068999999999999997</v>
      </c>
      <c r="R323" s="244">
        <f>Q323*H323</f>
        <v>0.0018630000000000001</v>
      </c>
      <c r="S323" s="244">
        <v>0</v>
      </c>
      <c r="T323" s="245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6" t="s">
        <v>198</v>
      </c>
      <c r="AT323" s="246" t="s">
        <v>194</v>
      </c>
      <c r="AU323" s="246" t="s">
        <v>83</v>
      </c>
      <c r="AY323" s="18" t="s">
        <v>191</v>
      </c>
      <c r="BE323" s="247">
        <f>IF(N323="základní",J323,0)</f>
        <v>0</v>
      </c>
      <c r="BF323" s="247">
        <f>IF(N323="snížená",J323,0)</f>
        <v>0</v>
      </c>
      <c r="BG323" s="247">
        <f>IF(N323="zákl. přenesená",J323,0)</f>
        <v>0</v>
      </c>
      <c r="BH323" s="247">
        <f>IF(N323="sníž. přenesená",J323,0)</f>
        <v>0</v>
      </c>
      <c r="BI323" s="247">
        <f>IF(N323="nulová",J323,0)</f>
        <v>0</v>
      </c>
      <c r="BJ323" s="18" t="s">
        <v>81</v>
      </c>
      <c r="BK323" s="247">
        <f>ROUND(I323*H323,2)</f>
        <v>0</v>
      </c>
      <c r="BL323" s="18" t="s">
        <v>198</v>
      </c>
      <c r="BM323" s="246" t="s">
        <v>4244</v>
      </c>
    </row>
    <row r="324" s="2" customFormat="1">
      <c r="A324" s="39"/>
      <c r="B324" s="40"/>
      <c r="C324" s="41"/>
      <c r="D324" s="248" t="s">
        <v>200</v>
      </c>
      <c r="E324" s="41"/>
      <c r="F324" s="249" t="s">
        <v>3412</v>
      </c>
      <c r="G324" s="41"/>
      <c r="H324" s="41"/>
      <c r="I324" s="145"/>
      <c r="J324" s="41"/>
      <c r="K324" s="41"/>
      <c r="L324" s="45"/>
      <c r="M324" s="250"/>
      <c r="N324" s="251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200</v>
      </c>
      <c r="AU324" s="18" t="s">
        <v>83</v>
      </c>
    </row>
    <row r="325" s="13" customFormat="1">
      <c r="A325" s="13"/>
      <c r="B325" s="252"/>
      <c r="C325" s="253"/>
      <c r="D325" s="248" t="s">
        <v>201</v>
      </c>
      <c r="E325" s="254" t="s">
        <v>1</v>
      </c>
      <c r="F325" s="255" t="s">
        <v>3414</v>
      </c>
      <c r="G325" s="253"/>
      <c r="H325" s="254" t="s">
        <v>1</v>
      </c>
      <c r="I325" s="256"/>
      <c r="J325" s="253"/>
      <c r="K325" s="253"/>
      <c r="L325" s="257"/>
      <c r="M325" s="258"/>
      <c r="N325" s="259"/>
      <c r="O325" s="259"/>
      <c r="P325" s="259"/>
      <c r="Q325" s="259"/>
      <c r="R325" s="259"/>
      <c r="S325" s="259"/>
      <c r="T325" s="26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1" t="s">
        <v>201</v>
      </c>
      <c r="AU325" s="261" t="s">
        <v>83</v>
      </c>
      <c r="AV325" s="13" t="s">
        <v>81</v>
      </c>
      <c r="AW325" s="13" t="s">
        <v>30</v>
      </c>
      <c r="AX325" s="13" t="s">
        <v>73</v>
      </c>
      <c r="AY325" s="261" t="s">
        <v>191</v>
      </c>
    </row>
    <row r="326" s="14" customFormat="1">
      <c r="A326" s="14"/>
      <c r="B326" s="262"/>
      <c r="C326" s="263"/>
      <c r="D326" s="248" t="s">
        <v>201</v>
      </c>
      <c r="E326" s="264" t="s">
        <v>1</v>
      </c>
      <c r="F326" s="265" t="s">
        <v>4245</v>
      </c>
      <c r="G326" s="263"/>
      <c r="H326" s="266">
        <v>2.7000000000000002</v>
      </c>
      <c r="I326" s="267"/>
      <c r="J326" s="263"/>
      <c r="K326" s="263"/>
      <c r="L326" s="268"/>
      <c r="M326" s="269"/>
      <c r="N326" s="270"/>
      <c r="O326" s="270"/>
      <c r="P326" s="270"/>
      <c r="Q326" s="270"/>
      <c r="R326" s="270"/>
      <c r="S326" s="270"/>
      <c r="T326" s="27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72" t="s">
        <v>201</v>
      </c>
      <c r="AU326" s="272" t="s">
        <v>83</v>
      </c>
      <c r="AV326" s="14" t="s">
        <v>83</v>
      </c>
      <c r="AW326" s="14" t="s">
        <v>30</v>
      </c>
      <c r="AX326" s="14" t="s">
        <v>73</v>
      </c>
      <c r="AY326" s="272" t="s">
        <v>191</v>
      </c>
    </row>
    <row r="327" s="15" customFormat="1">
      <c r="A327" s="15"/>
      <c r="B327" s="273"/>
      <c r="C327" s="274"/>
      <c r="D327" s="248" t="s">
        <v>201</v>
      </c>
      <c r="E327" s="275" t="s">
        <v>1</v>
      </c>
      <c r="F327" s="276" t="s">
        <v>205</v>
      </c>
      <c r="G327" s="274"/>
      <c r="H327" s="277">
        <v>2.7000000000000002</v>
      </c>
      <c r="I327" s="278"/>
      <c r="J327" s="274"/>
      <c r="K327" s="274"/>
      <c r="L327" s="279"/>
      <c r="M327" s="280"/>
      <c r="N327" s="281"/>
      <c r="O327" s="281"/>
      <c r="P327" s="281"/>
      <c r="Q327" s="281"/>
      <c r="R327" s="281"/>
      <c r="S327" s="281"/>
      <c r="T327" s="28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3" t="s">
        <v>201</v>
      </c>
      <c r="AU327" s="283" t="s">
        <v>83</v>
      </c>
      <c r="AV327" s="15" t="s">
        <v>198</v>
      </c>
      <c r="AW327" s="15" t="s">
        <v>30</v>
      </c>
      <c r="AX327" s="15" t="s">
        <v>81</v>
      </c>
      <c r="AY327" s="283" t="s">
        <v>191</v>
      </c>
    </row>
    <row r="328" s="2" customFormat="1" ht="21.75" customHeight="1">
      <c r="A328" s="39"/>
      <c r="B328" s="40"/>
      <c r="C328" s="236" t="s">
        <v>450</v>
      </c>
      <c r="D328" s="236" t="s">
        <v>194</v>
      </c>
      <c r="E328" s="237" t="s">
        <v>3416</v>
      </c>
      <c r="F328" s="238" t="s">
        <v>3417</v>
      </c>
      <c r="G328" s="239" t="s">
        <v>197</v>
      </c>
      <c r="H328" s="240">
        <v>5.4000000000000004</v>
      </c>
      <c r="I328" s="241"/>
      <c r="J328" s="240">
        <f>ROUND(I328*H328,2)</f>
        <v>0</v>
      </c>
      <c r="K328" s="238" t="s">
        <v>275</v>
      </c>
      <c r="L328" s="45"/>
      <c r="M328" s="242" t="s">
        <v>1</v>
      </c>
      <c r="N328" s="243" t="s">
        <v>38</v>
      </c>
      <c r="O328" s="92"/>
      <c r="P328" s="244">
        <f>O328*H328</f>
        <v>0</v>
      </c>
      <c r="Q328" s="244">
        <v>3.0000000000000001E-05</v>
      </c>
      <c r="R328" s="244">
        <f>Q328*H328</f>
        <v>0.00016200000000000001</v>
      </c>
      <c r="S328" s="244">
        <v>0</v>
      </c>
      <c r="T328" s="245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6" t="s">
        <v>198</v>
      </c>
      <c r="AT328" s="246" t="s">
        <v>194</v>
      </c>
      <c r="AU328" s="246" t="s">
        <v>83</v>
      </c>
      <c r="AY328" s="18" t="s">
        <v>191</v>
      </c>
      <c r="BE328" s="247">
        <f>IF(N328="základní",J328,0)</f>
        <v>0</v>
      </c>
      <c r="BF328" s="247">
        <f>IF(N328="snížená",J328,0)</f>
        <v>0</v>
      </c>
      <c r="BG328" s="247">
        <f>IF(N328="zákl. přenesená",J328,0)</f>
        <v>0</v>
      </c>
      <c r="BH328" s="247">
        <f>IF(N328="sníž. přenesená",J328,0)</f>
        <v>0</v>
      </c>
      <c r="BI328" s="247">
        <f>IF(N328="nulová",J328,0)</f>
        <v>0</v>
      </c>
      <c r="BJ328" s="18" t="s">
        <v>81</v>
      </c>
      <c r="BK328" s="247">
        <f>ROUND(I328*H328,2)</f>
        <v>0</v>
      </c>
      <c r="BL328" s="18" t="s">
        <v>198</v>
      </c>
      <c r="BM328" s="246" t="s">
        <v>4246</v>
      </c>
    </row>
    <row r="329" s="2" customFormat="1">
      <c r="A329" s="39"/>
      <c r="B329" s="40"/>
      <c r="C329" s="41"/>
      <c r="D329" s="248" t="s">
        <v>200</v>
      </c>
      <c r="E329" s="41"/>
      <c r="F329" s="249" t="s">
        <v>3417</v>
      </c>
      <c r="G329" s="41"/>
      <c r="H329" s="41"/>
      <c r="I329" s="145"/>
      <c r="J329" s="41"/>
      <c r="K329" s="41"/>
      <c r="L329" s="45"/>
      <c r="M329" s="250"/>
      <c r="N329" s="251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200</v>
      </c>
      <c r="AU329" s="18" t="s">
        <v>83</v>
      </c>
    </row>
    <row r="330" s="13" customFormat="1">
      <c r="A330" s="13"/>
      <c r="B330" s="252"/>
      <c r="C330" s="253"/>
      <c r="D330" s="248" t="s">
        <v>201</v>
      </c>
      <c r="E330" s="254" t="s">
        <v>1</v>
      </c>
      <c r="F330" s="255" t="s">
        <v>3419</v>
      </c>
      <c r="G330" s="253"/>
      <c r="H330" s="254" t="s">
        <v>1</v>
      </c>
      <c r="I330" s="256"/>
      <c r="J330" s="253"/>
      <c r="K330" s="253"/>
      <c r="L330" s="257"/>
      <c r="M330" s="258"/>
      <c r="N330" s="259"/>
      <c r="O330" s="259"/>
      <c r="P330" s="259"/>
      <c r="Q330" s="259"/>
      <c r="R330" s="259"/>
      <c r="S330" s="259"/>
      <c r="T330" s="26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1" t="s">
        <v>201</v>
      </c>
      <c r="AU330" s="261" t="s">
        <v>83</v>
      </c>
      <c r="AV330" s="13" t="s">
        <v>81</v>
      </c>
      <c r="AW330" s="13" t="s">
        <v>30</v>
      </c>
      <c r="AX330" s="13" t="s">
        <v>73</v>
      </c>
      <c r="AY330" s="261" t="s">
        <v>191</v>
      </c>
    </row>
    <row r="331" s="14" customFormat="1">
      <c r="A331" s="14"/>
      <c r="B331" s="262"/>
      <c r="C331" s="263"/>
      <c r="D331" s="248" t="s">
        <v>201</v>
      </c>
      <c r="E331" s="264" t="s">
        <v>1</v>
      </c>
      <c r="F331" s="265" t="s">
        <v>4247</v>
      </c>
      <c r="G331" s="263"/>
      <c r="H331" s="266">
        <v>5.4000000000000004</v>
      </c>
      <c r="I331" s="267"/>
      <c r="J331" s="263"/>
      <c r="K331" s="263"/>
      <c r="L331" s="268"/>
      <c r="M331" s="269"/>
      <c r="N331" s="270"/>
      <c r="O331" s="270"/>
      <c r="P331" s="270"/>
      <c r="Q331" s="270"/>
      <c r="R331" s="270"/>
      <c r="S331" s="270"/>
      <c r="T331" s="271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2" t="s">
        <v>201</v>
      </c>
      <c r="AU331" s="272" t="s">
        <v>83</v>
      </c>
      <c r="AV331" s="14" t="s">
        <v>83</v>
      </c>
      <c r="AW331" s="14" t="s">
        <v>30</v>
      </c>
      <c r="AX331" s="14" t="s">
        <v>73</v>
      </c>
      <c r="AY331" s="272" t="s">
        <v>191</v>
      </c>
    </row>
    <row r="332" s="15" customFormat="1">
      <c r="A332" s="15"/>
      <c r="B332" s="273"/>
      <c r="C332" s="274"/>
      <c r="D332" s="248" t="s">
        <v>201</v>
      </c>
      <c r="E332" s="275" t="s">
        <v>1</v>
      </c>
      <c r="F332" s="276" t="s">
        <v>205</v>
      </c>
      <c r="G332" s="274"/>
      <c r="H332" s="277">
        <v>5.4000000000000004</v>
      </c>
      <c r="I332" s="278"/>
      <c r="J332" s="274"/>
      <c r="K332" s="274"/>
      <c r="L332" s="279"/>
      <c r="M332" s="280"/>
      <c r="N332" s="281"/>
      <c r="O332" s="281"/>
      <c r="P332" s="281"/>
      <c r="Q332" s="281"/>
      <c r="R332" s="281"/>
      <c r="S332" s="281"/>
      <c r="T332" s="282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83" t="s">
        <v>201</v>
      </c>
      <c r="AU332" s="283" t="s">
        <v>83</v>
      </c>
      <c r="AV332" s="15" t="s">
        <v>198</v>
      </c>
      <c r="AW332" s="15" t="s">
        <v>30</v>
      </c>
      <c r="AX332" s="15" t="s">
        <v>81</v>
      </c>
      <c r="AY332" s="283" t="s">
        <v>191</v>
      </c>
    </row>
    <row r="333" s="2" customFormat="1" ht="16.5" customHeight="1">
      <c r="A333" s="39"/>
      <c r="B333" s="40"/>
      <c r="C333" s="285" t="s">
        <v>373</v>
      </c>
      <c r="D333" s="285" t="s">
        <v>341</v>
      </c>
      <c r="E333" s="286" t="s">
        <v>3421</v>
      </c>
      <c r="F333" s="287" t="s">
        <v>3422</v>
      </c>
      <c r="G333" s="288" t="s">
        <v>197</v>
      </c>
      <c r="H333" s="289">
        <v>5.4000000000000004</v>
      </c>
      <c r="I333" s="290"/>
      <c r="J333" s="289">
        <f>ROUND(I333*H333,2)</f>
        <v>0</v>
      </c>
      <c r="K333" s="287" t="s">
        <v>275</v>
      </c>
      <c r="L333" s="291"/>
      <c r="M333" s="292" t="s">
        <v>1</v>
      </c>
      <c r="N333" s="293" t="s">
        <v>38</v>
      </c>
      <c r="O333" s="92"/>
      <c r="P333" s="244">
        <f>O333*H333</f>
        <v>0</v>
      </c>
      <c r="Q333" s="244">
        <v>0.00050000000000000001</v>
      </c>
      <c r="R333" s="244">
        <f>Q333*H333</f>
        <v>0.0027000000000000001</v>
      </c>
      <c r="S333" s="244">
        <v>0</v>
      </c>
      <c r="T333" s="245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6" t="s">
        <v>255</v>
      </c>
      <c r="AT333" s="246" t="s">
        <v>341</v>
      </c>
      <c r="AU333" s="246" t="s">
        <v>83</v>
      </c>
      <c r="AY333" s="18" t="s">
        <v>191</v>
      </c>
      <c r="BE333" s="247">
        <f>IF(N333="základní",J333,0)</f>
        <v>0</v>
      </c>
      <c r="BF333" s="247">
        <f>IF(N333="snížená",J333,0)</f>
        <v>0</v>
      </c>
      <c r="BG333" s="247">
        <f>IF(N333="zákl. přenesená",J333,0)</f>
        <v>0</v>
      </c>
      <c r="BH333" s="247">
        <f>IF(N333="sníž. přenesená",J333,0)</f>
        <v>0</v>
      </c>
      <c r="BI333" s="247">
        <f>IF(N333="nulová",J333,0)</f>
        <v>0</v>
      </c>
      <c r="BJ333" s="18" t="s">
        <v>81</v>
      </c>
      <c r="BK333" s="247">
        <f>ROUND(I333*H333,2)</f>
        <v>0</v>
      </c>
      <c r="BL333" s="18" t="s">
        <v>198</v>
      </c>
      <c r="BM333" s="246" t="s">
        <v>4248</v>
      </c>
    </row>
    <row r="334" s="2" customFormat="1">
      <c r="A334" s="39"/>
      <c r="B334" s="40"/>
      <c r="C334" s="41"/>
      <c r="D334" s="248" t="s">
        <v>200</v>
      </c>
      <c r="E334" s="41"/>
      <c r="F334" s="249" t="s">
        <v>3422</v>
      </c>
      <c r="G334" s="41"/>
      <c r="H334" s="41"/>
      <c r="I334" s="145"/>
      <c r="J334" s="41"/>
      <c r="K334" s="41"/>
      <c r="L334" s="45"/>
      <c r="M334" s="250"/>
      <c r="N334" s="251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200</v>
      </c>
      <c r="AU334" s="18" t="s">
        <v>83</v>
      </c>
    </row>
    <row r="335" s="13" customFormat="1">
      <c r="A335" s="13"/>
      <c r="B335" s="252"/>
      <c r="C335" s="253"/>
      <c r="D335" s="248" t="s">
        <v>201</v>
      </c>
      <c r="E335" s="254" t="s">
        <v>1</v>
      </c>
      <c r="F335" s="255" t="s">
        <v>3419</v>
      </c>
      <c r="G335" s="253"/>
      <c r="H335" s="254" t="s">
        <v>1</v>
      </c>
      <c r="I335" s="256"/>
      <c r="J335" s="253"/>
      <c r="K335" s="253"/>
      <c r="L335" s="257"/>
      <c r="M335" s="258"/>
      <c r="N335" s="259"/>
      <c r="O335" s="259"/>
      <c r="P335" s="259"/>
      <c r="Q335" s="259"/>
      <c r="R335" s="259"/>
      <c r="S335" s="259"/>
      <c r="T335" s="26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1" t="s">
        <v>201</v>
      </c>
      <c r="AU335" s="261" t="s">
        <v>83</v>
      </c>
      <c r="AV335" s="13" t="s">
        <v>81</v>
      </c>
      <c r="AW335" s="13" t="s">
        <v>30</v>
      </c>
      <c r="AX335" s="13" t="s">
        <v>73</v>
      </c>
      <c r="AY335" s="261" t="s">
        <v>191</v>
      </c>
    </row>
    <row r="336" s="14" customFormat="1">
      <c r="A336" s="14"/>
      <c r="B336" s="262"/>
      <c r="C336" s="263"/>
      <c r="D336" s="248" t="s">
        <v>201</v>
      </c>
      <c r="E336" s="264" t="s">
        <v>1</v>
      </c>
      <c r="F336" s="265" t="s">
        <v>4247</v>
      </c>
      <c r="G336" s="263"/>
      <c r="H336" s="266">
        <v>5.4000000000000004</v>
      </c>
      <c r="I336" s="267"/>
      <c r="J336" s="263"/>
      <c r="K336" s="263"/>
      <c r="L336" s="268"/>
      <c r="M336" s="269"/>
      <c r="N336" s="270"/>
      <c r="O336" s="270"/>
      <c r="P336" s="270"/>
      <c r="Q336" s="270"/>
      <c r="R336" s="270"/>
      <c r="S336" s="270"/>
      <c r="T336" s="27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72" t="s">
        <v>201</v>
      </c>
      <c r="AU336" s="272" t="s">
        <v>83</v>
      </c>
      <c r="AV336" s="14" t="s">
        <v>83</v>
      </c>
      <c r="AW336" s="14" t="s">
        <v>30</v>
      </c>
      <c r="AX336" s="14" t="s">
        <v>73</v>
      </c>
      <c r="AY336" s="272" t="s">
        <v>191</v>
      </c>
    </row>
    <row r="337" s="15" customFormat="1">
      <c r="A337" s="15"/>
      <c r="B337" s="273"/>
      <c r="C337" s="274"/>
      <c r="D337" s="248" t="s">
        <v>201</v>
      </c>
      <c r="E337" s="275" t="s">
        <v>1</v>
      </c>
      <c r="F337" s="276" t="s">
        <v>205</v>
      </c>
      <c r="G337" s="274"/>
      <c r="H337" s="277">
        <v>5.4000000000000004</v>
      </c>
      <c r="I337" s="278"/>
      <c r="J337" s="274"/>
      <c r="K337" s="274"/>
      <c r="L337" s="279"/>
      <c r="M337" s="280"/>
      <c r="N337" s="281"/>
      <c r="O337" s="281"/>
      <c r="P337" s="281"/>
      <c r="Q337" s="281"/>
      <c r="R337" s="281"/>
      <c r="S337" s="281"/>
      <c r="T337" s="282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83" t="s">
        <v>201</v>
      </c>
      <c r="AU337" s="283" t="s">
        <v>83</v>
      </c>
      <c r="AV337" s="15" t="s">
        <v>198</v>
      </c>
      <c r="AW337" s="15" t="s">
        <v>30</v>
      </c>
      <c r="AX337" s="15" t="s">
        <v>81</v>
      </c>
      <c r="AY337" s="283" t="s">
        <v>191</v>
      </c>
    </row>
    <row r="338" s="2" customFormat="1" ht="21.75" customHeight="1">
      <c r="A338" s="39"/>
      <c r="B338" s="40"/>
      <c r="C338" s="236" t="s">
        <v>466</v>
      </c>
      <c r="D338" s="236" t="s">
        <v>194</v>
      </c>
      <c r="E338" s="237" t="s">
        <v>3425</v>
      </c>
      <c r="F338" s="238" t="s">
        <v>3426</v>
      </c>
      <c r="G338" s="239" t="s">
        <v>413</v>
      </c>
      <c r="H338" s="240">
        <v>6</v>
      </c>
      <c r="I338" s="241"/>
      <c r="J338" s="240">
        <f>ROUND(I338*H338,2)</f>
        <v>0</v>
      </c>
      <c r="K338" s="238" t="s">
        <v>1</v>
      </c>
      <c r="L338" s="45"/>
      <c r="M338" s="242" t="s">
        <v>1</v>
      </c>
      <c r="N338" s="243" t="s">
        <v>38</v>
      </c>
      <c r="O338" s="92"/>
      <c r="P338" s="244">
        <f>O338*H338</f>
        <v>0</v>
      </c>
      <c r="Q338" s="244">
        <v>0</v>
      </c>
      <c r="R338" s="244">
        <f>Q338*H338</f>
        <v>0</v>
      </c>
      <c r="S338" s="244">
        <v>0</v>
      </c>
      <c r="T338" s="245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46" t="s">
        <v>198</v>
      </c>
      <c r="AT338" s="246" t="s">
        <v>194</v>
      </c>
      <c r="AU338" s="246" t="s">
        <v>83</v>
      </c>
      <c r="AY338" s="18" t="s">
        <v>191</v>
      </c>
      <c r="BE338" s="247">
        <f>IF(N338="základní",J338,0)</f>
        <v>0</v>
      </c>
      <c r="BF338" s="247">
        <f>IF(N338="snížená",J338,0)</f>
        <v>0</v>
      </c>
      <c r="BG338" s="247">
        <f>IF(N338="zákl. přenesená",J338,0)</f>
        <v>0</v>
      </c>
      <c r="BH338" s="247">
        <f>IF(N338="sníž. přenesená",J338,0)</f>
        <v>0</v>
      </c>
      <c r="BI338" s="247">
        <f>IF(N338="nulová",J338,0)</f>
        <v>0</v>
      </c>
      <c r="BJ338" s="18" t="s">
        <v>81</v>
      </c>
      <c r="BK338" s="247">
        <f>ROUND(I338*H338,2)</f>
        <v>0</v>
      </c>
      <c r="BL338" s="18" t="s">
        <v>198</v>
      </c>
      <c r="BM338" s="246" t="s">
        <v>4249</v>
      </c>
    </row>
    <row r="339" s="2" customFormat="1">
      <c r="A339" s="39"/>
      <c r="B339" s="40"/>
      <c r="C339" s="41"/>
      <c r="D339" s="248" t="s">
        <v>200</v>
      </c>
      <c r="E339" s="41"/>
      <c r="F339" s="249" t="s">
        <v>3426</v>
      </c>
      <c r="G339" s="41"/>
      <c r="H339" s="41"/>
      <c r="I339" s="145"/>
      <c r="J339" s="41"/>
      <c r="K339" s="41"/>
      <c r="L339" s="45"/>
      <c r="M339" s="250"/>
      <c r="N339" s="251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200</v>
      </c>
      <c r="AU339" s="18" t="s">
        <v>83</v>
      </c>
    </row>
    <row r="340" s="13" customFormat="1">
      <c r="A340" s="13"/>
      <c r="B340" s="252"/>
      <c r="C340" s="253"/>
      <c r="D340" s="248" t="s">
        <v>201</v>
      </c>
      <c r="E340" s="254" t="s">
        <v>1</v>
      </c>
      <c r="F340" s="255" t="s">
        <v>4250</v>
      </c>
      <c r="G340" s="253"/>
      <c r="H340" s="254" t="s">
        <v>1</v>
      </c>
      <c r="I340" s="256"/>
      <c r="J340" s="253"/>
      <c r="K340" s="253"/>
      <c r="L340" s="257"/>
      <c r="M340" s="258"/>
      <c r="N340" s="259"/>
      <c r="O340" s="259"/>
      <c r="P340" s="259"/>
      <c r="Q340" s="259"/>
      <c r="R340" s="259"/>
      <c r="S340" s="259"/>
      <c r="T340" s="26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1" t="s">
        <v>201</v>
      </c>
      <c r="AU340" s="261" t="s">
        <v>83</v>
      </c>
      <c r="AV340" s="13" t="s">
        <v>81</v>
      </c>
      <c r="AW340" s="13" t="s">
        <v>30</v>
      </c>
      <c r="AX340" s="13" t="s">
        <v>73</v>
      </c>
      <c r="AY340" s="261" t="s">
        <v>191</v>
      </c>
    </row>
    <row r="341" s="13" customFormat="1">
      <c r="A341" s="13"/>
      <c r="B341" s="252"/>
      <c r="C341" s="253"/>
      <c r="D341" s="248" t="s">
        <v>201</v>
      </c>
      <c r="E341" s="254" t="s">
        <v>1</v>
      </c>
      <c r="F341" s="255" t="s">
        <v>4251</v>
      </c>
      <c r="G341" s="253"/>
      <c r="H341" s="254" t="s">
        <v>1</v>
      </c>
      <c r="I341" s="256"/>
      <c r="J341" s="253"/>
      <c r="K341" s="253"/>
      <c r="L341" s="257"/>
      <c r="M341" s="258"/>
      <c r="N341" s="259"/>
      <c r="O341" s="259"/>
      <c r="P341" s="259"/>
      <c r="Q341" s="259"/>
      <c r="R341" s="259"/>
      <c r="S341" s="259"/>
      <c r="T341" s="26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1" t="s">
        <v>201</v>
      </c>
      <c r="AU341" s="261" t="s">
        <v>83</v>
      </c>
      <c r="AV341" s="13" t="s">
        <v>81</v>
      </c>
      <c r="AW341" s="13" t="s">
        <v>30</v>
      </c>
      <c r="AX341" s="13" t="s">
        <v>73</v>
      </c>
      <c r="AY341" s="261" t="s">
        <v>191</v>
      </c>
    </row>
    <row r="342" s="14" customFormat="1">
      <c r="A342" s="14"/>
      <c r="B342" s="262"/>
      <c r="C342" s="263"/>
      <c r="D342" s="248" t="s">
        <v>201</v>
      </c>
      <c r="E342" s="264" t="s">
        <v>1</v>
      </c>
      <c r="F342" s="265" t="s">
        <v>238</v>
      </c>
      <c r="G342" s="263"/>
      <c r="H342" s="266">
        <v>6</v>
      </c>
      <c r="I342" s="267"/>
      <c r="J342" s="263"/>
      <c r="K342" s="263"/>
      <c r="L342" s="268"/>
      <c r="M342" s="269"/>
      <c r="N342" s="270"/>
      <c r="O342" s="270"/>
      <c r="P342" s="270"/>
      <c r="Q342" s="270"/>
      <c r="R342" s="270"/>
      <c r="S342" s="270"/>
      <c r="T342" s="271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72" t="s">
        <v>201</v>
      </c>
      <c r="AU342" s="272" t="s">
        <v>83</v>
      </c>
      <c r="AV342" s="14" t="s">
        <v>83</v>
      </c>
      <c r="AW342" s="14" t="s">
        <v>30</v>
      </c>
      <c r="AX342" s="14" t="s">
        <v>73</v>
      </c>
      <c r="AY342" s="272" t="s">
        <v>191</v>
      </c>
    </row>
    <row r="343" s="15" customFormat="1">
      <c r="A343" s="15"/>
      <c r="B343" s="273"/>
      <c r="C343" s="274"/>
      <c r="D343" s="248" t="s">
        <v>201</v>
      </c>
      <c r="E343" s="275" t="s">
        <v>1</v>
      </c>
      <c r="F343" s="276" t="s">
        <v>205</v>
      </c>
      <c r="G343" s="274"/>
      <c r="H343" s="277">
        <v>6</v>
      </c>
      <c r="I343" s="278"/>
      <c r="J343" s="274"/>
      <c r="K343" s="274"/>
      <c r="L343" s="279"/>
      <c r="M343" s="280"/>
      <c r="N343" s="281"/>
      <c r="O343" s="281"/>
      <c r="P343" s="281"/>
      <c r="Q343" s="281"/>
      <c r="R343" s="281"/>
      <c r="S343" s="281"/>
      <c r="T343" s="282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83" t="s">
        <v>201</v>
      </c>
      <c r="AU343" s="283" t="s">
        <v>83</v>
      </c>
      <c r="AV343" s="15" t="s">
        <v>198</v>
      </c>
      <c r="AW343" s="15" t="s">
        <v>30</v>
      </c>
      <c r="AX343" s="15" t="s">
        <v>81</v>
      </c>
      <c r="AY343" s="283" t="s">
        <v>191</v>
      </c>
    </row>
    <row r="344" s="2" customFormat="1" ht="16.5" customHeight="1">
      <c r="A344" s="39"/>
      <c r="B344" s="40"/>
      <c r="C344" s="236" t="s">
        <v>473</v>
      </c>
      <c r="D344" s="236" t="s">
        <v>194</v>
      </c>
      <c r="E344" s="237" t="s">
        <v>535</v>
      </c>
      <c r="F344" s="238" t="s">
        <v>536</v>
      </c>
      <c r="G344" s="239" t="s">
        <v>314</v>
      </c>
      <c r="H344" s="240">
        <v>8.9000000000000004</v>
      </c>
      <c r="I344" s="241"/>
      <c r="J344" s="240">
        <f>ROUND(I344*H344,2)</f>
        <v>0</v>
      </c>
      <c r="K344" s="238" t="s">
        <v>275</v>
      </c>
      <c r="L344" s="45"/>
      <c r="M344" s="242" t="s">
        <v>1</v>
      </c>
      <c r="N344" s="243" t="s">
        <v>38</v>
      </c>
      <c r="O344" s="92"/>
      <c r="P344" s="244">
        <f>O344*H344</f>
        <v>0</v>
      </c>
      <c r="Q344" s="244">
        <v>0</v>
      </c>
      <c r="R344" s="244">
        <f>Q344*H344</f>
        <v>0</v>
      </c>
      <c r="S344" s="244">
        <v>0</v>
      </c>
      <c r="T344" s="245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6" t="s">
        <v>198</v>
      </c>
      <c r="AT344" s="246" t="s">
        <v>194</v>
      </c>
      <c r="AU344" s="246" t="s">
        <v>83</v>
      </c>
      <c r="AY344" s="18" t="s">
        <v>191</v>
      </c>
      <c r="BE344" s="247">
        <f>IF(N344="základní",J344,0)</f>
        <v>0</v>
      </c>
      <c r="BF344" s="247">
        <f>IF(N344="snížená",J344,0)</f>
        <v>0</v>
      </c>
      <c r="BG344" s="247">
        <f>IF(N344="zákl. přenesená",J344,0)</f>
        <v>0</v>
      </c>
      <c r="BH344" s="247">
        <f>IF(N344="sníž. přenesená",J344,0)</f>
        <v>0</v>
      </c>
      <c r="BI344" s="247">
        <f>IF(N344="nulová",J344,0)</f>
        <v>0</v>
      </c>
      <c r="BJ344" s="18" t="s">
        <v>81</v>
      </c>
      <c r="BK344" s="247">
        <f>ROUND(I344*H344,2)</f>
        <v>0</v>
      </c>
      <c r="BL344" s="18" t="s">
        <v>198</v>
      </c>
      <c r="BM344" s="246" t="s">
        <v>4252</v>
      </c>
    </row>
    <row r="345" s="2" customFormat="1">
      <c r="A345" s="39"/>
      <c r="B345" s="40"/>
      <c r="C345" s="41"/>
      <c r="D345" s="248" t="s">
        <v>200</v>
      </c>
      <c r="E345" s="41"/>
      <c r="F345" s="249" t="s">
        <v>536</v>
      </c>
      <c r="G345" s="41"/>
      <c r="H345" s="41"/>
      <c r="I345" s="145"/>
      <c r="J345" s="41"/>
      <c r="K345" s="41"/>
      <c r="L345" s="45"/>
      <c r="M345" s="250"/>
      <c r="N345" s="251"/>
      <c r="O345" s="92"/>
      <c r="P345" s="92"/>
      <c r="Q345" s="92"/>
      <c r="R345" s="92"/>
      <c r="S345" s="92"/>
      <c r="T345" s="93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200</v>
      </c>
      <c r="AU345" s="18" t="s">
        <v>83</v>
      </c>
    </row>
    <row r="346" s="13" customFormat="1">
      <c r="A346" s="13"/>
      <c r="B346" s="252"/>
      <c r="C346" s="253"/>
      <c r="D346" s="248" t="s">
        <v>201</v>
      </c>
      <c r="E346" s="254" t="s">
        <v>1</v>
      </c>
      <c r="F346" s="255" t="s">
        <v>4253</v>
      </c>
      <c r="G346" s="253"/>
      <c r="H346" s="254" t="s">
        <v>1</v>
      </c>
      <c r="I346" s="256"/>
      <c r="J346" s="253"/>
      <c r="K346" s="253"/>
      <c r="L346" s="257"/>
      <c r="M346" s="258"/>
      <c r="N346" s="259"/>
      <c r="O346" s="259"/>
      <c r="P346" s="259"/>
      <c r="Q346" s="259"/>
      <c r="R346" s="259"/>
      <c r="S346" s="259"/>
      <c r="T346" s="26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1" t="s">
        <v>201</v>
      </c>
      <c r="AU346" s="261" t="s">
        <v>83</v>
      </c>
      <c r="AV346" s="13" t="s">
        <v>81</v>
      </c>
      <c r="AW346" s="13" t="s">
        <v>30</v>
      </c>
      <c r="AX346" s="13" t="s">
        <v>73</v>
      </c>
      <c r="AY346" s="261" t="s">
        <v>191</v>
      </c>
    </row>
    <row r="347" s="14" customFormat="1">
      <c r="A347" s="14"/>
      <c r="B347" s="262"/>
      <c r="C347" s="263"/>
      <c r="D347" s="248" t="s">
        <v>201</v>
      </c>
      <c r="E347" s="264" t="s">
        <v>1</v>
      </c>
      <c r="F347" s="265" t="s">
        <v>4254</v>
      </c>
      <c r="G347" s="263"/>
      <c r="H347" s="266">
        <v>8.9000000000000004</v>
      </c>
      <c r="I347" s="267"/>
      <c r="J347" s="263"/>
      <c r="K347" s="263"/>
      <c r="L347" s="268"/>
      <c r="M347" s="269"/>
      <c r="N347" s="270"/>
      <c r="O347" s="270"/>
      <c r="P347" s="270"/>
      <c r="Q347" s="270"/>
      <c r="R347" s="270"/>
      <c r="S347" s="270"/>
      <c r="T347" s="271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72" t="s">
        <v>201</v>
      </c>
      <c r="AU347" s="272" t="s">
        <v>83</v>
      </c>
      <c r="AV347" s="14" t="s">
        <v>83</v>
      </c>
      <c r="AW347" s="14" t="s">
        <v>30</v>
      </c>
      <c r="AX347" s="14" t="s">
        <v>73</v>
      </c>
      <c r="AY347" s="272" t="s">
        <v>191</v>
      </c>
    </row>
    <row r="348" s="15" customFormat="1">
      <c r="A348" s="15"/>
      <c r="B348" s="273"/>
      <c r="C348" s="274"/>
      <c r="D348" s="248" t="s">
        <v>201</v>
      </c>
      <c r="E348" s="275" t="s">
        <v>1</v>
      </c>
      <c r="F348" s="276" t="s">
        <v>205</v>
      </c>
      <c r="G348" s="274"/>
      <c r="H348" s="277">
        <v>8.9000000000000004</v>
      </c>
      <c r="I348" s="278"/>
      <c r="J348" s="274"/>
      <c r="K348" s="274"/>
      <c r="L348" s="279"/>
      <c r="M348" s="280"/>
      <c r="N348" s="281"/>
      <c r="O348" s="281"/>
      <c r="P348" s="281"/>
      <c r="Q348" s="281"/>
      <c r="R348" s="281"/>
      <c r="S348" s="281"/>
      <c r="T348" s="282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83" t="s">
        <v>201</v>
      </c>
      <c r="AU348" s="283" t="s">
        <v>83</v>
      </c>
      <c r="AV348" s="15" t="s">
        <v>198</v>
      </c>
      <c r="AW348" s="15" t="s">
        <v>30</v>
      </c>
      <c r="AX348" s="15" t="s">
        <v>81</v>
      </c>
      <c r="AY348" s="283" t="s">
        <v>191</v>
      </c>
    </row>
    <row r="349" s="2" customFormat="1" ht="16.5" customHeight="1">
      <c r="A349" s="39"/>
      <c r="B349" s="40"/>
      <c r="C349" s="236" t="s">
        <v>481</v>
      </c>
      <c r="D349" s="236" t="s">
        <v>194</v>
      </c>
      <c r="E349" s="237" t="s">
        <v>3463</v>
      </c>
      <c r="F349" s="238" t="s">
        <v>3464</v>
      </c>
      <c r="G349" s="239" t="s">
        <v>215</v>
      </c>
      <c r="H349" s="240">
        <v>1.23</v>
      </c>
      <c r="I349" s="241"/>
      <c r="J349" s="240">
        <f>ROUND(I349*H349,2)</f>
        <v>0</v>
      </c>
      <c r="K349" s="238" t="s">
        <v>275</v>
      </c>
      <c r="L349" s="45"/>
      <c r="M349" s="242" t="s">
        <v>1</v>
      </c>
      <c r="N349" s="243" t="s">
        <v>38</v>
      </c>
      <c r="O349" s="92"/>
      <c r="P349" s="244">
        <f>O349*H349</f>
        <v>0</v>
      </c>
      <c r="Q349" s="244">
        <v>0</v>
      </c>
      <c r="R349" s="244">
        <f>Q349*H349</f>
        <v>0</v>
      </c>
      <c r="S349" s="244">
        <v>2.6000000000000001</v>
      </c>
      <c r="T349" s="245">
        <f>S349*H349</f>
        <v>3.198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46" t="s">
        <v>198</v>
      </c>
      <c r="AT349" s="246" t="s">
        <v>194</v>
      </c>
      <c r="AU349" s="246" t="s">
        <v>83</v>
      </c>
      <c r="AY349" s="18" t="s">
        <v>191</v>
      </c>
      <c r="BE349" s="247">
        <f>IF(N349="základní",J349,0)</f>
        <v>0</v>
      </c>
      <c r="BF349" s="247">
        <f>IF(N349="snížená",J349,0)</f>
        <v>0</v>
      </c>
      <c r="BG349" s="247">
        <f>IF(N349="zákl. přenesená",J349,0)</f>
        <v>0</v>
      </c>
      <c r="BH349" s="247">
        <f>IF(N349="sníž. přenesená",J349,0)</f>
        <v>0</v>
      </c>
      <c r="BI349" s="247">
        <f>IF(N349="nulová",J349,0)</f>
        <v>0</v>
      </c>
      <c r="BJ349" s="18" t="s">
        <v>81</v>
      </c>
      <c r="BK349" s="247">
        <f>ROUND(I349*H349,2)</f>
        <v>0</v>
      </c>
      <c r="BL349" s="18" t="s">
        <v>198</v>
      </c>
      <c r="BM349" s="246" t="s">
        <v>4255</v>
      </c>
    </row>
    <row r="350" s="2" customFormat="1">
      <c r="A350" s="39"/>
      <c r="B350" s="40"/>
      <c r="C350" s="41"/>
      <c r="D350" s="248" t="s">
        <v>200</v>
      </c>
      <c r="E350" s="41"/>
      <c r="F350" s="249" t="s">
        <v>3464</v>
      </c>
      <c r="G350" s="41"/>
      <c r="H350" s="41"/>
      <c r="I350" s="145"/>
      <c r="J350" s="41"/>
      <c r="K350" s="41"/>
      <c r="L350" s="45"/>
      <c r="M350" s="250"/>
      <c r="N350" s="251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200</v>
      </c>
      <c r="AU350" s="18" t="s">
        <v>83</v>
      </c>
    </row>
    <row r="351" s="13" customFormat="1">
      <c r="A351" s="13"/>
      <c r="B351" s="252"/>
      <c r="C351" s="253"/>
      <c r="D351" s="248" t="s">
        <v>201</v>
      </c>
      <c r="E351" s="254" t="s">
        <v>1</v>
      </c>
      <c r="F351" s="255" t="s">
        <v>4256</v>
      </c>
      <c r="G351" s="253"/>
      <c r="H351" s="254" t="s">
        <v>1</v>
      </c>
      <c r="I351" s="256"/>
      <c r="J351" s="253"/>
      <c r="K351" s="253"/>
      <c r="L351" s="257"/>
      <c r="M351" s="258"/>
      <c r="N351" s="259"/>
      <c r="O351" s="259"/>
      <c r="P351" s="259"/>
      <c r="Q351" s="259"/>
      <c r="R351" s="259"/>
      <c r="S351" s="259"/>
      <c r="T351" s="26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1" t="s">
        <v>201</v>
      </c>
      <c r="AU351" s="261" t="s">
        <v>83</v>
      </c>
      <c r="AV351" s="13" t="s">
        <v>81</v>
      </c>
      <c r="AW351" s="13" t="s">
        <v>30</v>
      </c>
      <c r="AX351" s="13" t="s">
        <v>73</v>
      </c>
      <c r="AY351" s="261" t="s">
        <v>191</v>
      </c>
    </row>
    <row r="352" s="13" customFormat="1">
      <c r="A352" s="13"/>
      <c r="B352" s="252"/>
      <c r="C352" s="253"/>
      <c r="D352" s="248" t="s">
        <v>201</v>
      </c>
      <c r="E352" s="254" t="s">
        <v>1</v>
      </c>
      <c r="F352" s="255" t="s">
        <v>4257</v>
      </c>
      <c r="G352" s="253"/>
      <c r="H352" s="254" t="s">
        <v>1</v>
      </c>
      <c r="I352" s="256"/>
      <c r="J352" s="253"/>
      <c r="K352" s="253"/>
      <c r="L352" s="257"/>
      <c r="M352" s="258"/>
      <c r="N352" s="259"/>
      <c r="O352" s="259"/>
      <c r="P352" s="259"/>
      <c r="Q352" s="259"/>
      <c r="R352" s="259"/>
      <c r="S352" s="259"/>
      <c r="T352" s="26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1" t="s">
        <v>201</v>
      </c>
      <c r="AU352" s="261" t="s">
        <v>83</v>
      </c>
      <c r="AV352" s="13" t="s">
        <v>81</v>
      </c>
      <c r="AW352" s="13" t="s">
        <v>30</v>
      </c>
      <c r="AX352" s="13" t="s">
        <v>73</v>
      </c>
      <c r="AY352" s="261" t="s">
        <v>191</v>
      </c>
    </row>
    <row r="353" s="14" customFormat="1">
      <c r="A353" s="14"/>
      <c r="B353" s="262"/>
      <c r="C353" s="263"/>
      <c r="D353" s="248" t="s">
        <v>201</v>
      </c>
      <c r="E353" s="264" t="s">
        <v>1</v>
      </c>
      <c r="F353" s="265" t="s">
        <v>4258</v>
      </c>
      <c r="G353" s="263"/>
      <c r="H353" s="266">
        <v>0.20000000000000001</v>
      </c>
      <c r="I353" s="267"/>
      <c r="J353" s="263"/>
      <c r="K353" s="263"/>
      <c r="L353" s="268"/>
      <c r="M353" s="269"/>
      <c r="N353" s="270"/>
      <c r="O353" s="270"/>
      <c r="P353" s="270"/>
      <c r="Q353" s="270"/>
      <c r="R353" s="270"/>
      <c r="S353" s="270"/>
      <c r="T353" s="27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2" t="s">
        <v>201</v>
      </c>
      <c r="AU353" s="272" t="s">
        <v>83</v>
      </c>
      <c r="AV353" s="14" t="s">
        <v>83</v>
      </c>
      <c r="AW353" s="14" t="s">
        <v>30</v>
      </c>
      <c r="AX353" s="14" t="s">
        <v>73</v>
      </c>
      <c r="AY353" s="272" t="s">
        <v>191</v>
      </c>
    </row>
    <row r="354" s="13" customFormat="1">
      <c r="A354" s="13"/>
      <c r="B354" s="252"/>
      <c r="C354" s="253"/>
      <c r="D354" s="248" t="s">
        <v>201</v>
      </c>
      <c r="E354" s="254" t="s">
        <v>1</v>
      </c>
      <c r="F354" s="255" t="s">
        <v>4259</v>
      </c>
      <c r="G354" s="253"/>
      <c r="H354" s="254" t="s">
        <v>1</v>
      </c>
      <c r="I354" s="256"/>
      <c r="J354" s="253"/>
      <c r="K354" s="253"/>
      <c r="L354" s="257"/>
      <c r="M354" s="258"/>
      <c r="N354" s="259"/>
      <c r="O354" s="259"/>
      <c r="P354" s="259"/>
      <c r="Q354" s="259"/>
      <c r="R354" s="259"/>
      <c r="S354" s="259"/>
      <c r="T354" s="260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61" t="s">
        <v>201</v>
      </c>
      <c r="AU354" s="261" t="s">
        <v>83</v>
      </c>
      <c r="AV354" s="13" t="s">
        <v>81</v>
      </c>
      <c r="AW354" s="13" t="s">
        <v>30</v>
      </c>
      <c r="AX354" s="13" t="s">
        <v>73</v>
      </c>
      <c r="AY354" s="261" t="s">
        <v>191</v>
      </c>
    </row>
    <row r="355" s="13" customFormat="1">
      <c r="A355" s="13"/>
      <c r="B355" s="252"/>
      <c r="C355" s="253"/>
      <c r="D355" s="248" t="s">
        <v>201</v>
      </c>
      <c r="E355" s="254" t="s">
        <v>1</v>
      </c>
      <c r="F355" s="255" t="s">
        <v>3231</v>
      </c>
      <c r="G355" s="253"/>
      <c r="H355" s="254" t="s">
        <v>1</v>
      </c>
      <c r="I355" s="256"/>
      <c r="J355" s="253"/>
      <c r="K355" s="253"/>
      <c r="L355" s="257"/>
      <c r="M355" s="258"/>
      <c r="N355" s="259"/>
      <c r="O355" s="259"/>
      <c r="P355" s="259"/>
      <c r="Q355" s="259"/>
      <c r="R355" s="259"/>
      <c r="S355" s="259"/>
      <c r="T355" s="26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1" t="s">
        <v>201</v>
      </c>
      <c r="AU355" s="261" t="s">
        <v>83</v>
      </c>
      <c r="AV355" s="13" t="s">
        <v>81</v>
      </c>
      <c r="AW355" s="13" t="s">
        <v>30</v>
      </c>
      <c r="AX355" s="13" t="s">
        <v>73</v>
      </c>
      <c r="AY355" s="261" t="s">
        <v>191</v>
      </c>
    </row>
    <row r="356" s="14" customFormat="1">
      <c r="A356" s="14"/>
      <c r="B356" s="262"/>
      <c r="C356" s="263"/>
      <c r="D356" s="248" t="s">
        <v>201</v>
      </c>
      <c r="E356" s="264" t="s">
        <v>1</v>
      </c>
      <c r="F356" s="265" t="s">
        <v>4260</v>
      </c>
      <c r="G356" s="263"/>
      <c r="H356" s="266">
        <v>1.03</v>
      </c>
      <c r="I356" s="267"/>
      <c r="J356" s="263"/>
      <c r="K356" s="263"/>
      <c r="L356" s="268"/>
      <c r="M356" s="269"/>
      <c r="N356" s="270"/>
      <c r="O356" s="270"/>
      <c r="P356" s="270"/>
      <c r="Q356" s="270"/>
      <c r="R356" s="270"/>
      <c r="S356" s="270"/>
      <c r="T356" s="271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72" t="s">
        <v>201</v>
      </c>
      <c r="AU356" s="272" t="s">
        <v>83</v>
      </c>
      <c r="AV356" s="14" t="s">
        <v>83</v>
      </c>
      <c r="AW356" s="14" t="s">
        <v>30</v>
      </c>
      <c r="AX356" s="14" t="s">
        <v>73</v>
      </c>
      <c r="AY356" s="272" t="s">
        <v>191</v>
      </c>
    </row>
    <row r="357" s="15" customFormat="1">
      <c r="A357" s="15"/>
      <c r="B357" s="273"/>
      <c r="C357" s="274"/>
      <c r="D357" s="248" t="s">
        <v>201</v>
      </c>
      <c r="E357" s="275" t="s">
        <v>1</v>
      </c>
      <c r="F357" s="276" t="s">
        <v>205</v>
      </c>
      <c r="G357" s="274"/>
      <c r="H357" s="277">
        <v>1.23</v>
      </c>
      <c r="I357" s="278"/>
      <c r="J357" s="274"/>
      <c r="K357" s="274"/>
      <c r="L357" s="279"/>
      <c r="M357" s="280"/>
      <c r="N357" s="281"/>
      <c r="O357" s="281"/>
      <c r="P357" s="281"/>
      <c r="Q357" s="281"/>
      <c r="R357" s="281"/>
      <c r="S357" s="281"/>
      <c r="T357" s="282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83" t="s">
        <v>201</v>
      </c>
      <c r="AU357" s="283" t="s">
        <v>83</v>
      </c>
      <c r="AV357" s="15" t="s">
        <v>198</v>
      </c>
      <c r="AW357" s="15" t="s">
        <v>30</v>
      </c>
      <c r="AX357" s="15" t="s">
        <v>81</v>
      </c>
      <c r="AY357" s="283" t="s">
        <v>191</v>
      </c>
    </row>
    <row r="358" s="2" customFormat="1" ht="21.75" customHeight="1">
      <c r="A358" s="39"/>
      <c r="B358" s="40"/>
      <c r="C358" s="236" t="s">
        <v>488</v>
      </c>
      <c r="D358" s="236" t="s">
        <v>194</v>
      </c>
      <c r="E358" s="237" t="s">
        <v>909</v>
      </c>
      <c r="F358" s="238" t="s">
        <v>910</v>
      </c>
      <c r="G358" s="239" t="s">
        <v>349</v>
      </c>
      <c r="H358" s="240">
        <v>38.960000000000001</v>
      </c>
      <c r="I358" s="241"/>
      <c r="J358" s="240">
        <f>ROUND(I358*H358,2)</f>
        <v>0</v>
      </c>
      <c r="K358" s="238" t="s">
        <v>275</v>
      </c>
      <c r="L358" s="45"/>
      <c r="M358" s="242" t="s">
        <v>1</v>
      </c>
      <c r="N358" s="243" t="s">
        <v>38</v>
      </c>
      <c r="O358" s="92"/>
      <c r="P358" s="244">
        <f>O358*H358</f>
        <v>0</v>
      </c>
      <c r="Q358" s="244">
        <v>0</v>
      </c>
      <c r="R358" s="244">
        <f>Q358*H358</f>
        <v>0</v>
      </c>
      <c r="S358" s="244">
        <v>0</v>
      </c>
      <c r="T358" s="245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6" t="s">
        <v>198</v>
      </c>
      <c r="AT358" s="246" t="s">
        <v>194</v>
      </c>
      <c r="AU358" s="246" t="s">
        <v>83</v>
      </c>
      <c r="AY358" s="18" t="s">
        <v>191</v>
      </c>
      <c r="BE358" s="247">
        <f>IF(N358="základní",J358,0)</f>
        <v>0</v>
      </c>
      <c r="BF358" s="247">
        <f>IF(N358="snížená",J358,0)</f>
        <v>0</v>
      </c>
      <c r="BG358" s="247">
        <f>IF(N358="zákl. přenesená",J358,0)</f>
        <v>0</v>
      </c>
      <c r="BH358" s="247">
        <f>IF(N358="sníž. přenesená",J358,0)</f>
        <v>0</v>
      </c>
      <c r="BI358" s="247">
        <f>IF(N358="nulová",J358,0)</f>
        <v>0</v>
      </c>
      <c r="BJ358" s="18" t="s">
        <v>81</v>
      </c>
      <c r="BK358" s="247">
        <f>ROUND(I358*H358,2)</f>
        <v>0</v>
      </c>
      <c r="BL358" s="18" t="s">
        <v>198</v>
      </c>
      <c r="BM358" s="246" t="s">
        <v>4261</v>
      </c>
    </row>
    <row r="359" s="2" customFormat="1">
      <c r="A359" s="39"/>
      <c r="B359" s="40"/>
      <c r="C359" s="41"/>
      <c r="D359" s="248" t="s">
        <v>200</v>
      </c>
      <c r="E359" s="41"/>
      <c r="F359" s="249" t="s">
        <v>910</v>
      </c>
      <c r="G359" s="41"/>
      <c r="H359" s="41"/>
      <c r="I359" s="145"/>
      <c r="J359" s="41"/>
      <c r="K359" s="41"/>
      <c r="L359" s="45"/>
      <c r="M359" s="250"/>
      <c r="N359" s="251"/>
      <c r="O359" s="92"/>
      <c r="P359" s="92"/>
      <c r="Q359" s="92"/>
      <c r="R359" s="92"/>
      <c r="S359" s="92"/>
      <c r="T359" s="93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200</v>
      </c>
      <c r="AU359" s="18" t="s">
        <v>83</v>
      </c>
    </row>
    <row r="360" s="13" customFormat="1">
      <c r="A360" s="13"/>
      <c r="B360" s="252"/>
      <c r="C360" s="253"/>
      <c r="D360" s="248" t="s">
        <v>201</v>
      </c>
      <c r="E360" s="254" t="s">
        <v>1</v>
      </c>
      <c r="F360" s="255" t="s">
        <v>4262</v>
      </c>
      <c r="G360" s="253"/>
      <c r="H360" s="254" t="s">
        <v>1</v>
      </c>
      <c r="I360" s="256"/>
      <c r="J360" s="253"/>
      <c r="K360" s="253"/>
      <c r="L360" s="257"/>
      <c r="M360" s="258"/>
      <c r="N360" s="259"/>
      <c r="O360" s="259"/>
      <c r="P360" s="259"/>
      <c r="Q360" s="259"/>
      <c r="R360" s="259"/>
      <c r="S360" s="259"/>
      <c r="T360" s="26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1" t="s">
        <v>201</v>
      </c>
      <c r="AU360" s="261" t="s">
        <v>83</v>
      </c>
      <c r="AV360" s="13" t="s">
        <v>81</v>
      </c>
      <c r="AW360" s="13" t="s">
        <v>30</v>
      </c>
      <c r="AX360" s="13" t="s">
        <v>73</v>
      </c>
      <c r="AY360" s="261" t="s">
        <v>191</v>
      </c>
    </row>
    <row r="361" s="14" customFormat="1">
      <c r="A361" s="14"/>
      <c r="B361" s="262"/>
      <c r="C361" s="263"/>
      <c r="D361" s="248" t="s">
        <v>201</v>
      </c>
      <c r="E361" s="264" t="s">
        <v>1</v>
      </c>
      <c r="F361" s="265" t="s">
        <v>4263</v>
      </c>
      <c r="G361" s="263"/>
      <c r="H361" s="266">
        <v>4.5499999999999998</v>
      </c>
      <c r="I361" s="267"/>
      <c r="J361" s="263"/>
      <c r="K361" s="263"/>
      <c r="L361" s="268"/>
      <c r="M361" s="269"/>
      <c r="N361" s="270"/>
      <c r="O361" s="270"/>
      <c r="P361" s="270"/>
      <c r="Q361" s="270"/>
      <c r="R361" s="270"/>
      <c r="S361" s="270"/>
      <c r="T361" s="27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72" t="s">
        <v>201</v>
      </c>
      <c r="AU361" s="272" t="s">
        <v>83</v>
      </c>
      <c r="AV361" s="14" t="s">
        <v>83</v>
      </c>
      <c r="AW361" s="14" t="s">
        <v>30</v>
      </c>
      <c r="AX361" s="14" t="s">
        <v>73</v>
      </c>
      <c r="AY361" s="272" t="s">
        <v>191</v>
      </c>
    </row>
    <row r="362" s="13" customFormat="1">
      <c r="A362" s="13"/>
      <c r="B362" s="252"/>
      <c r="C362" s="253"/>
      <c r="D362" s="248" t="s">
        <v>201</v>
      </c>
      <c r="E362" s="254" t="s">
        <v>1</v>
      </c>
      <c r="F362" s="255" t="s">
        <v>4264</v>
      </c>
      <c r="G362" s="253"/>
      <c r="H362" s="254" t="s">
        <v>1</v>
      </c>
      <c r="I362" s="256"/>
      <c r="J362" s="253"/>
      <c r="K362" s="253"/>
      <c r="L362" s="257"/>
      <c r="M362" s="258"/>
      <c r="N362" s="259"/>
      <c r="O362" s="259"/>
      <c r="P362" s="259"/>
      <c r="Q362" s="259"/>
      <c r="R362" s="259"/>
      <c r="S362" s="259"/>
      <c r="T362" s="26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1" t="s">
        <v>201</v>
      </c>
      <c r="AU362" s="261" t="s">
        <v>83</v>
      </c>
      <c r="AV362" s="13" t="s">
        <v>81</v>
      </c>
      <c r="AW362" s="13" t="s">
        <v>30</v>
      </c>
      <c r="AX362" s="13" t="s">
        <v>73</v>
      </c>
      <c r="AY362" s="261" t="s">
        <v>191</v>
      </c>
    </row>
    <row r="363" s="14" customFormat="1">
      <c r="A363" s="14"/>
      <c r="B363" s="262"/>
      <c r="C363" s="263"/>
      <c r="D363" s="248" t="s">
        <v>201</v>
      </c>
      <c r="E363" s="264" t="s">
        <v>1</v>
      </c>
      <c r="F363" s="265" t="s">
        <v>4265</v>
      </c>
      <c r="G363" s="263"/>
      <c r="H363" s="266">
        <v>2.2799999999999998</v>
      </c>
      <c r="I363" s="267"/>
      <c r="J363" s="263"/>
      <c r="K363" s="263"/>
      <c r="L363" s="268"/>
      <c r="M363" s="269"/>
      <c r="N363" s="270"/>
      <c r="O363" s="270"/>
      <c r="P363" s="270"/>
      <c r="Q363" s="270"/>
      <c r="R363" s="270"/>
      <c r="S363" s="270"/>
      <c r="T363" s="271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2" t="s">
        <v>201</v>
      </c>
      <c r="AU363" s="272" t="s">
        <v>83</v>
      </c>
      <c r="AV363" s="14" t="s">
        <v>83</v>
      </c>
      <c r="AW363" s="14" t="s">
        <v>30</v>
      </c>
      <c r="AX363" s="14" t="s">
        <v>73</v>
      </c>
      <c r="AY363" s="272" t="s">
        <v>191</v>
      </c>
    </row>
    <row r="364" s="13" customFormat="1">
      <c r="A364" s="13"/>
      <c r="B364" s="252"/>
      <c r="C364" s="253"/>
      <c r="D364" s="248" t="s">
        <v>201</v>
      </c>
      <c r="E364" s="254" t="s">
        <v>1</v>
      </c>
      <c r="F364" s="255" t="s">
        <v>4266</v>
      </c>
      <c r="G364" s="253"/>
      <c r="H364" s="254" t="s">
        <v>1</v>
      </c>
      <c r="I364" s="256"/>
      <c r="J364" s="253"/>
      <c r="K364" s="253"/>
      <c r="L364" s="257"/>
      <c r="M364" s="258"/>
      <c r="N364" s="259"/>
      <c r="O364" s="259"/>
      <c r="P364" s="259"/>
      <c r="Q364" s="259"/>
      <c r="R364" s="259"/>
      <c r="S364" s="259"/>
      <c r="T364" s="26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1" t="s">
        <v>201</v>
      </c>
      <c r="AU364" s="261" t="s">
        <v>83</v>
      </c>
      <c r="AV364" s="13" t="s">
        <v>81</v>
      </c>
      <c r="AW364" s="13" t="s">
        <v>30</v>
      </c>
      <c r="AX364" s="13" t="s">
        <v>73</v>
      </c>
      <c r="AY364" s="261" t="s">
        <v>191</v>
      </c>
    </row>
    <row r="365" s="14" customFormat="1">
      <c r="A365" s="14"/>
      <c r="B365" s="262"/>
      <c r="C365" s="263"/>
      <c r="D365" s="248" t="s">
        <v>201</v>
      </c>
      <c r="E365" s="264" t="s">
        <v>1</v>
      </c>
      <c r="F365" s="265" t="s">
        <v>4267</v>
      </c>
      <c r="G365" s="263"/>
      <c r="H365" s="266">
        <v>3.2000000000000002</v>
      </c>
      <c r="I365" s="267"/>
      <c r="J365" s="263"/>
      <c r="K365" s="263"/>
      <c r="L365" s="268"/>
      <c r="M365" s="269"/>
      <c r="N365" s="270"/>
      <c r="O365" s="270"/>
      <c r="P365" s="270"/>
      <c r="Q365" s="270"/>
      <c r="R365" s="270"/>
      <c r="S365" s="270"/>
      <c r="T365" s="271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72" t="s">
        <v>201</v>
      </c>
      <c r="AU365" s="272" t="s">
        <v>83</v>
      </c>
      <c r="AV365" s="14" t="s">
        <v>83</v>
      </c>
      <c r="AW365" s="14" t="s">
        <v>30</v>
      </c>
      <c r="AX365" s="14" t="s">
        <v>73</v>
      </c>
      <c r="AY365" s="272" t="s">
        <v>191</v>
      </c>
    </row>
    <row r="366" s="13" customFormat="1">
      <c r="A366" s="13"/>
      <c r="B366" s="252"/>
      <c r="C366" s="253"/>
      <c r="D366" s="248" t="s">
        <v>201</v>
      </c>
      <c r="E366" s="254" t="s">
        <v>1</v>
      </c>
      <c r="F366" s="255" t="s">
        <v>4268</v>
      </c>
      <c r="G366" s="253"/>
      <c r="H366" s="254" t="s">
        <v>1</v>
      </c>
      <c r="I366" s="256"/>
      <c r="J366" s="253"/>
      <c r="K366" s="253"/>
      <c r="L366" s="257"/>
      <c r="M366" s="258"/>
      <c r="N366" s="259"/>
      <c r="O366" s="259"/>
      <c r="P366" s="259"/>
      <c r="Q366" s="259"/>
      <c r="R366" s="259"/>
      <c r="S366" s="259"/>
      <c r="T366" s="26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1" t="s">
        <v>201</v>
      </c>
      <c r="AU366" s="261" t="s">
        <v>83</v>
      </c>
      <c r="AV366" s="13" t="s">
        <v>81</v>
      </c>
      <c r="AW366" s="13" t="s">
        <v>30</v>
      </c>
      <c r="AX366" s="13" t="s">
        <v>73</v>
      </c>
      <c r="AY366" s="261" t="s">
        <v>191</v>
      </c>
    </row>
    <row r="367" s="14" customFormat="1">
      <c r="A367" s="14"/>
      <c r="B367" s="262"/>
      <c r="C367" s="263"/>
      <c r="D367" s="248" t="s">
        <v>201</v>
      </c>
      <c r="E367" s="264" t="s">
        <v>1</v>
      </c>
      <c r="F367" s="265" t="s">
        <v>4269</v>
      </c>
      <c r="G367" s="263"/>
      <c r="H367" s="266">
        <v>9.3200000000000003</v>
      </c>
      <c r="I367" s="267"/>
      <c r="J367" s="263"/>
      <c r="K367" s="263"/>
      <c r="L367" s="268"/>
      <c r="M367" s="269"/>
      <c r="N367" s="270"/>
      <c r="O367" s="270"/>
      <c r="P367" s="270"/>
      <c r="Q367" s="270"/>
      <c r="R367" s="270"/>
      <c r="S367" s="270"/>
      <c r="T367" s="27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72" t="s">
        <v>201</v>
      </c>
      <c r="AU367" s="272" t="s">
        <v>83</v>
      </c>
      <c r="AV367" s="14" t="s">
        <v>83</v>
      </c>
      <c r="AW367" s="14" t="s">
        <v>30</v>
      </c>
      <c r="AX367" s="14" t="s">
        <v>73</v>
      </c>
      <c r="AY367" s="272" t="s">
        <v>191</v>
      </c>
    </row>
    <row r="368" s="13" customFormat="1">
      <c r="A368" s="13"/>
      <c r="B368" s="252"/>
      <c r="C368" s="253"/>
      <c r="D368" s="248" t="s">
        <v>201</v>
      </c>
      <c r="E368" s="254" t="s">
        <v>1</v>
      </c>
      <c r="F368" s="255" t="s">
        <v>4270</v>
      </c>
      <c r="G368" s="253"/>
      <c r="H368" s="254" t="s">
        <v>1</v>
      </c>
      <c r="I368" s="256"/>
      <c r="J368" s="253"/>
      <c r="K368" s="253"/>
      <c r="L368" s="257"/>
      <c r="M368" s="258"/>
      <c r="N368" s="259"/>
      <c r="O368" s="259"/>
      <c r="P368" s="259"/>
      <c r="Q368" s="259"/>
      <c r="R368" s="259"/>
      <c r="S368" s="259"/>
      <c r="T368" s="260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1" t="s">
        <v>201</v>
      </c>
      <c r="AU368" s="261" t="s">
        <v>83</v>
      </c>
      <c r="AV368" s="13" t="s">
        <v>81</v>
      </c>
      <c r="AW368" s="13" t="s">
        <v>30</v>
      </c>
      <c r="AX368" s="13" t="s">
        <v>73</v>
      </c>
      <c r="AY368" s="261" t="s">
        <v>191</v>
      </c>
    </row>
    <row r="369" s="14" customFormat="1">
      <c r="A369" s="14"/>
      <c r="B369" s="262"/>
      <c r="C369" s="263"/>
      <c r="D369" s="248" t="s">
        <v>201</v>
      </c>
      <c r="E369" s="264" t="s">
        <v>1</v>
      </c>
      <c r="F369" s="265" t="s">
        <v>4271</v>
      </c>
      <c r="G369" s="263"/>
      <c r="H369" s="266">
        <v>0.46000000000000002</v>
      </c>
      <c r="I369" s="267"/>
      <c r="J369" s="263"/>
      <c r="K369" s="263"/>
      <c r="L369" s="268"/>
      <c r="M369" s="269"/>
      <c r="N369" s="270"/>
      <c r="O369" s="270"/>
      <c r="P369" s="270"/>
      <c r="Q369" s="270"/>
      <c r="R369" s="270"/>
      <c r="S369" s="270"/>
      <c r="T369" s="271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72" t="s">
        <v>201</v>
      </c>
      <c r="AU369" s="272" t="s">
        <v>83</v>
      </c>
      <c r="AV369" s="14" t="s">
        <v>83</v>
      </c>
      <c r="AW369" s="14" t="s">
        <v>30</v>
      </c>
      <c r="AX369" s="14" t="s">
        <v>73</v>
      </c>
      <c r="AY369" s="272" t="s">
        <v>191</v>
      </c>
    </row>
    <row r="370" s="13" customFormat="1">
      <c r="A370" s="13"/>
      <c r="B370" s="252"/>
      <c r="C370" s="253"/>
      <c r="D370" s="248" t="s">
        <v>201</v>
      </c>
      <c r="E370" s="254" t="s">
        <v>1</v>
      </c>
      <c r="F370" s="255" t="s">
        <v>4272</v>
      </c>
      <c r="G370" s="253"/>
      <c r="H370" s="254" t="s">
        <v>1</v>
      </c>
      <c r="I370" s="256"/>
      <c r="J370" s="253"/>
      <c r="K370" s="253"/>
      <c r="L370" s="257"/>
      <c r="M370" s="258"/>
      <c r="N370" s="259"/>
      <c r="O370" s="259"/>
      <c r="P370" s="259"/>
      <c r="Q370" s="259"/>
      <c r="R370" s="259"/>
      <c r="S370" s="259"/>
      <c r="T370" s="26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1" t="s">
        <v>201</v>
      </c>
      <c r="AU370" s="261" t="s">
        <v>83</v>
      </c>
      <c r="AV370" s="13" t="s">
        <v>81</v>
      </c>
      <c r="AW370" s="13" t="s">
        <v>30</v>
      </c>
      <c r="AX370" s="13" t="s">
        <v>73</v>
      </c>
      <c r="AY370" s="261" t="s">
        <v>191</v>
      </c>
    </row>
    <row r="371" s="14" customFormat="1">
      <c r="A371" s="14"/>
      <c r="B371" s="262"/>
      <c r="C371" s="263"/>
      <c r="D371" s="248" t="s">
        <v>201</v>
      </c>
      <c r="E371" s="264" t="s">
        <v>1</v>
      </c>
      <c r="F371" s="265" t="s">
        <v>4273</v>
      </c>
      <c r="G371" s="263"/>
      <c r="H371" s="266">
        <v>2.3700000000000001</v>
      </c>
      <c r="I371" s="267"/>
      <c r="J371" s="263"/>
      <c r="K371" s="263"/>
      <c r="L371" s="268"/>
      <c r="M371" s="269"/>
      <c r="N371" s="270"/>
      <c r="O371" s="270"/>
      <c r="P371" s="270"/>
      <c r="Q371" s="270"/>
      <c r="R371" s="270"/>
      <c r="S371" s="270"/>
      <c r="T371" s="27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72" t="s">
        <v>201</v>
      </c>
      <c r="AU371" s="272" t="s">
        <v>83</v>
      </c>
      <c r="AV371" s="14" t="s">
        <v>83</v>
      </c>
      <c r="AW371" s="14" t="s">
        <v>30</v>
      </c>
      <c r="AX371" s="14" t="s">
        <v>73</v>
      </c>
      <c r="AY371" s="272" t="s">
        <v>191</v>
      </c>
    </row>
    <row r="372" s="13" customFormat="1">
      <c r="A372" s="13"/>
      <c r="B372" s="252"/>
      <c r="C372" s="253"/>
      <c r="D372" s="248" t="s">
        <v>201</v>
      </c>
      <c r="E372" s="254" t="s">
        <v>1</v>
      </c>
      <c r="F372" s="255" t="s">
        <v>4274</v>
      </c>
      <c r="G372" s="253"/>
      <c r="H372" s="254" t="s">
        <v>1</v>
      </c>
      <c r="I372" s="256"/>
      <c r="J372" s="253"/>
      <c r="K372" s="253"/>
      <c r="L372" s="257"/>
      <c r="M372" s="258"/>
      <c r="N372" s="259"/>
      <c r="O372" s="259"/>
      <c r="P372" s="259"/>
      <c r="Q372" s="259"/>
      <c r="R372" s="259"/>
      <c r="S372" s="259"/>
      <c r="T372" s="260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1" t="s">
        <v>201</v>
      </c>
      <c r="AU372" s="261" t="s">
        <v>83</v>
      </c>
      <c r="AV372" s="13" t="s">
        <v>81</v>
      </c>
      <c r="AW372" s="13" t="s">
        <v>30</v>
      </c>
      <c r="AX372" s="13" t="s">
        <v>73</v>
      </c>
      <c r="AY372" s="261" t="s">
        <v>191</v>
      </c>
    </row>
    <row r="373" s="14" customFormat="1">
      <c r="A373" s="14"/>
      <c r="B373" s="262"/>
      <c r="C373" s="263"/>
      <c r="D373" s="248" t="s">
        <v>201</v>
      </c>
      <c r="E373" s="264" t="s">
        <v>1</v>
      </c>
      <c r="F373" s="265" t="s">
        <v>4275</v>
      </c>
      <c r="G373" s="263"/>
      <c r="H373" s="266">
        <v>0.54000000000000004</v>
      </c>
      <c r="I373" s="267"/>
      <c r="J373" s="263"/>
      <c r="K373" s="263"/>
      <c r="L373" s="268"/>
      <c r="M373" s="269"/>
      <c r="N373" s="270"/>
      <c r="O373" s="270"/>
      <c r="P373" s="270"/>
      <c r="Q373" s="270"/>
      <c r="R373" s="270"/>
      <c r="S373" s="270"/>
      <c r="T373" s="271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72" t="s">
        <v>201</v>
      </c>
      <c r="AU373" s="272" t="s">
        <v>83</v>
      </c>
      <c r="AV373" s="14" t="s">
        <v>83</v>
      </c>
      <c r="AW373" s="14" t="s">
        <v>30</v>
      </c>
      <c r="AX373" s="14" t="s">
        <v>73</v>
      </c>
      <c r="AY373" s="272" t="s">
        <v>191</v>
      </c>
    </row>
    <row r="374" s="13" customFormat="1">
      <c r="A374" s="13"/>
      <c r="B374" s="252"/>
      <c r="C374" s="253"/>
      <c r="D374" s="248" t="s">
        <v>201</v>
      </c>
      <c r="E374" s="254" t="s">
        <v>1</v>
      </c>
      <c r="F374" s="255" t="s">
        <v>4276</v>
      </c>
      <c r="G374" s="253"/>
      <c r="H374" s="254" t="s">
        <v>1</v>
      </c>
      <c r="I374" s="256"/>
      <c r="J374" s="253"/>
      <c r="K374" s="253"/>
      <c r="L374" s="257"/>
      <c r="M374" s="258"/>
      <c r="N374" s="259"/>
      <c r="O374" s="259"/>
      <c r="P374" s="259"/>
      <c r="Q374" s="259"/>
      <c r="R374" s="259"/>
      <c r="S374" s="259"/>
      <c r="T374" s="26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1" t="s">
        <v>201</v>
      </c>
      <c r="AU374" s="261" t="s">
        <v>83</v>
      </c>
      <c r="AV374" s="13" t="s">
        <v>81</v>
      </c>
      <c r="AW374" s="13" t="s">
        <v>30</v>
      </c>
      <c r="AX374" s="13" t="s">
        <v>73</v>
      </c>
      <c r="AY374" s="261" t="s">
        <v>191</v>
      </c>
    </row>
    <row r="375" s="14" customFormat="1">
      <c r="A375" s="14"/>
      <c r="B375" s="262"/>
      <c r="C375" s="263"/>
      <c r="D375" s="248" t="s">
        <v>201</v>
      </c>
      <c r="E375" s="264" t="s">
        <v>1</v>
      </c>
      <c r="F375" s="265" t="s">
        <v>4277</v>
      </c>
      <c r="G375" s="263"/>
      <c r="H375" s="266">
        <v>16.239999999999998</v>
      </c>
      <c r="I375" s="267"/>
      <c r="J375" s="263"/>
      <c r="K375" s="263"/>
      <c r="L375" s="268"/>
      <c r="M375" s="269"/>
      <c r="N375" s="270"/>
      <c r="O375" s="270"/>
      <c r="P375" s="270"/>
      <c r="Q375" s="270"/>
      <c r="R375" s="270"/>
      <c r="S375" s="270"/>
      <c r="T375" s="271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72" t="s">
        <v>201</v>
      </c>
      <c r="AU375" s="272" t="s">
        <v>83</v>
      </c>
      <c r="AV375" s="14" t="s">
        <v>83</v>
      </c>
      <c r="AW375" s="14" t="s">
        <v>30</v>
      </c>
      <c r="AX375" s="14" t="s">
        <v>73</v>
      </c>
      <c r="AY375" s="272" t="s">
        <v>191</v>
      </c>
    </row>
    <row r="376" s="15" customFormat="1">
      <c r="A376" s="15"/>
      <c r="B376" s="273"/>
      <c r="C376" s="274"/>
      <c r="D376" s="248" t="s">
        <v>201</v>
      </c>
      <c r="E376" s="275" t="s">
        <v>1</v>
      </c>
      <c r="F376" s="276" t="s">
        <v>205</v>
      </c>
      <c r="G376" s="274"/>
      <c r="H376" s="277">
        <v>38.960000000000001</v>
      </c>
      <c r="I376" s="278"/>
      <c r="J376" s="274"/>
      <c r="K376" s="274"/>
      <c r="L376" s="279"/>
      <c r="M376" s="280"/>
      <c r="N376" s="281"/>
      <c r="O376" s="281"/>
      <c r="P376" s="281"/>
      <c r="Q376" s="281"/>
      <c r="R376" s="281"/>
      <c r="S376" s="281"/>
      <c r="T376" s="282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83" t="s">
        <v>201</v>
      </c>
      <c r="AU376" s="283" t="s">
        <v>83</v>
      </c>
      <c r="AV376" s="15" t="s">
        <v>198</v>
      </c>
      <c r="AW376" s="15" t="s">
        <v>30</v>
      </c>
      <c r="AX376" s="15" t="s">
        <v>81</v>
      </c>
      <c r="AY376" s="283" t="s">
        <v>191</v>
      </c>
    </row>
    <row r="377" s="2" customFormat="1" ht="21.75" customHeight="1">
      <c r="A377" s="39"/>
      <c r="B377" s="40"/>
      <c r="C377" s="236" t="s">
        <v>493</v>
      </c>
      <c r="D377" s="236" t="s">
        <v>194</v>
      </c>
      <c r="E377" s="237" t="s">
        <v>3506</v>
      </c>
      <c r="F377" s="238" t="s">
        <v>3507</v>
      </c>
      <c r="G377" s="239" t="s">
        <v>349</v>
      </c>
      <c r="H377" s="240">
        <v>18.260000000000002</v>
      </c>
      <c r="I377" s="241"/>
      <c r="J377" s="240">
        <f>ROUND(I377*H377,2)</f>
        <v>0</v>
      </c>
      <c r="K377" s="238" t="s">
        <v>275</v>
      </c>
      <c r="L377" s="45"/>
      <c r="M377" s="242" t="s">
        <v>1</v>
      </c>
      <c r="N377" s="243" t="s">
        <v>38</v>
      </c>
      <c r="O377" s="92"/>
      <c r="P377" s="244">
        <f>O377*H377</f>
        <v>0</v>
      </c>
      <c r="Q377" s="244">
        <v>0</v>
      </c>
      <c r="R377" s="244">
        <f>Q377*H377</f>
        <v>0</v>
      </c>
      <c r="S377" s="244">
        <v>0</v>
      </c>
      <c r="T377" s="245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46" t="s">
        <v>198</v>
      </c>
      <c r="AT377" s="246" t="s">
        <v>194</v>
      </c>
      <c r="AU377" s="246" t="s">
        <v>83</v>
      </c>
      <c r="AY377" s="18" t="s">
        <v>191</v>
      </c>
      <c r="BE377" s="247">
        <f>IF(N377="základní",J377,0)</f>
        <v>0</v>
      </c>
      <c r="BF377" s="247">
        <f>IF(N377="snížená",J377,0)</f>
        <v>0</v>
      </c>
      <c r="BG377" s="247">
        <f>IF(N377="zákl. přenesená",J377,0)</f>
        <v>0</v>
      </c>
      <c r="BH377" s="247">
        <f>IF(N377="sníž. přenesená",J377,0)</f>
        <v>0</v>
      </c>
      <c r="BI377" s="247">
        <f>IF(N377="nulová",J377,0)</f>
        <v>0</v>
      </c>
      <c r="BJ377" s="18" t="s">
        <v>81</v>
      </c>
      <c r="BK377" s="247">
        <f>ROUND(I377*H377,2)</f>
        <v>0</v>
      </c>
      <c r="BL377" s="18" t="s">
        <v>198</v>
      </c>
      <c r="BM377" s="246" t="s">
        <v>4278</v>
      </c>
    </row>
    <row r="378" s="2" customFormat="1">
      <c r="A378" s="39"/>
      <c r="B378" s="40"/>
      <c r="C378" s="41"/>
      <c r="D378" s="248" t="s">
        <v>200</v>
      </c>
      <c r="E378" s="41"/>
      <c r="F378" s="249" t="s">
        <v>3507</v>
      </c>
      <c r="G378" s="41"/>
      <c r="H378" s="41"/>
      <c r="I378" s="145"/>
      <c r="J378" s="41"/>
      <c r="K378" s="41"/>
      <c r="L378" s="45"/>
      <c r="M378" s="250"/>
      <c r="N378" s="251"/>
      <c r="O378" s="92"/>
      <c r="P378" s="92"/>
      <c r="Q378" s="92"/>
      <c r="R378" s="92"/>
      <c r="S378" s="92"/>
      <c r="T378" s="93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200</v>
      </c>
      <c r="AU378" s="18" t="s">
        <v>83</v>
      </c>
    </row>
    <row r="379" s="13" customFormat="1">
      <c r="A379" s="13"/>
      <c r="B379" s="252"/>
      <c r="C379" s="253"/>
      <c r="D379" s="248" t="s">
        <v>201</v>
      </c>
      <c r="E379" s="254" t="s">
        <v>1</v>
      </c>
      <c r="F379" s="255" t="s">
        <v>4279</v>
      </c>
      <c r="G379" s="253"/>
      <c r="H379" s="254" t="s">
        <v>1</v>
      </c>
      <c r="I379" s="256"/>
      <c r="J379" s="253"/>
      <c r="K379" s="253"/>
      <c r="L379" s="257"/>
      <c r="M379" s="258"/>
      <c r="N379" s="259"/>
      <c r="O379" s="259"/>
      <c r="P379" s="259"/>
      <c r="Q379" s="259"/>
      <c r="R379" s="259"/>
      <c r="S379" s="259"/>
      <c r="T379" s="26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61" t="s">
        <v>201</v>
      </c>
      <c r="AU379" s="261" t="s">
        <v>83</v>
      </c>
      <c r="AV379" s="13" t="s">
        <v>81</v>
      </c>
      <c r="AW379" s="13" t="s">
        <v>30</v>
      </c>
      <c r="AX379" s="13" t="s">
        <v>73</v>
      </c>
      <c r="AY379" s="261" t="s">
        <v>191</v>
      </c>
    </row>
    <row r="380" s="14" customFormat="1">
      <c r="A380" s="14"/>
      <c r="B380" s="262"/>
      <c r="C380" s="263"/>
      <c r="D380" s="248" t="s">
        <v>201</v>
      </c>
      <c r="E380" s="264" t="s">
        <v>1</v>
      </c>
      <c r="F380" s="265" t="s">
        <v>4280</v>
      </c>
      <c r="G380" s="263"/>
      <c r="H380" s="266">
        <v>18.260000000000002</v>
      </c>
      <c r="I380" s="267"/>
      <c r="J380" s="263"/>
      <c r="K380" s="263"/>
      <c r="L380" s="268"/>
      <c r="M380" s="269"/>
      <c r="N380" s="270"/>
      <c r="O380" s="270"/>
      <c r="P380" s="270"/>
      <c r="Q380" s="270"/>
      <c r="R380" s="270"/>
      <c r="S380" s="270"/>
      <c r="T380" s="271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72" t="s">
        <v>201</v>
      </c>
      <c r="AU380" s="272" t="s">
        <v>83</v>
      </c>
      <c r="AV380" s="14" t="s">
        <v>83</v>
      </c>
      <c r="AW380" s="14" t="s">
        <v>30</v>
      </c>
      <c r="AX380" s="14" t="s">
        <v>73</v>
      </c>
      <c r="AY380" s="272" t="s">
        <v>191</v>
      </c>
    </row>
    <row r="381" s="15" customFormat="1">
      <c r="A381" s="15"/>
      <c r="B381" s="273"/>
      <c r="C381" s="274"/>
      <c r="D381" s="248" t="s">
        <v>201</v>
      </c>
      <c r="E381" s="275" t="s">
        <v>1</v>
      </c>
      <c r="F381" s="276" t="s">
        <v>205</v>
      </c>
      <c r="G381" s="274"/>
      <c r="H381" s="277">
        <v>18.260000000000002</v>
      </c>
      <c r="I381" s="278"/>
      <c r="J381" s="274"/>
      <c r="K381" s="274"/>
      <c r="L381" s="279"/>
      <c r="M381" s="280"/>
      <c r="N381" s="281"/>
      <c r="O381" s="281"/>
      <c r="P381" s="281"/>
      <c r="Q381" s="281"/>
      <c r="R381" s="281"/>
      <c r="S381" s="281"/>
      <c r="T381" s="282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83" t="s">
        <v>201</v>
      </c>
      <c r="AU381" s="283" t="s">
        <v>83</v>
      </c>
      <c r="AV381" s="15" t="s">
        <v>198</v>
      </c>
      <c r="AW381" s="15" t="s">
        <v>30</v>
      </c>
      <c r="AX381" s="15" t="s">
        <v>81</v>
      </c>
      <c r="AY381" s="283" t="s">
        <v>191</v>
      </c>
    </row>
    <row r="382" s="2" customFormat="1" ht="21.75" customHeight="1">
      <c r="A382" s="39"/>
      <c r="B382" s="40"/>
      <c r="C382" s="236" t="s">
        <v>498</v>
      </c>
      <c r="D382" s="236" t="s">
        <v>194</v>
      </c>
      <c r="E382" s="237" t="s">
        <v>914</v>
      </c>
      <c r="F382" s="238" t="s">
        <v>716</v>
      </c>
      <c r="G382" s="239" t="s">
        <v>349</v>
      </c>
      <c r="H382" s="240">
        <v>3.1400000000000001</v>
      </c>
      <c r="I382" s="241"/>
      <c r="J382" s="240">
        <f>ROUND(I382*H382,2)</f>
        <v>0</v>
      </c>
      <c r="K382" s="238" t="s">
        <v>275</v>
      </c>
      <c r="L382" s="45"/>
      <c r="M382" s="242" t="s">
        <v>1</v>
      </c>
      <c r="N382" s="243" t="s">
        <v>38</v>
      </c>
      <c r="O382" s="92"/>
      <c r="P382" s="244">
        <f>O382*H382</f>
        <v>0</v>
      </c>
      <c r="Q382" s="244">
        <v>0</v>
      </c>
      <c r="R382" s="244">
        <f>Q382*H382</f>
        <v>0</v>
      </c>
      <c r="S382" s="244">
        <v>0</v>
      </c>
      <c r="T382" s="245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46" t="s">
        <v>198</v>
      </c>
      <c r="AT382" s="246" t="s">
        <v>194</v>
      </c>
      <c r="AU382" s="246" t="s">
        <v>83</v>
      </c>
      <c r="AY382" s="18" t="s">
        <v>191</v>
      </c>
      <c r="BE382" s="247">
        <f>IF(N382="základní",J382,0)</f>
        <v>0</v>
      </c>
      <c r="BF382" s="247">
        <f>IF(N382="snížená",J382,0)</f>
        <v>0</v>
      </c>
      <c r="BG382" s="247">
        <f>IF(N382="zákl. přenesená",J382,0)</f>
        <v>0</v>
      </c>
      <c r="BH382" s="247">
        <f>IF(N382="sníž. přenesená",J382,0)</f>
        <v>0</v>
      </c>
      <c r="BI382" s="247">
        <f>IF(N382="nulová",J382,0)</f>
        <v>0</v>
      </c>
      <c r="BJ382" s="18" t="s">
        <v>81</v>
      </c>
      <c r="BK382" s="247">
        <f>ROUND(I382*H382,2)</f>
        <v>0</v>
      </c>
      <c r="BL382" s="18" t="s">
        <v>198</v>
      </c>
      <c r="BM382" s="246" t="s">
        <v>4281</v>
      </c>
    </row>
    <row r="383" s="2" customFormat="1">
      <c r="A383" s="39"/>
      <c r="B383" s="40"/>
      <c r="C383" s="41"/>
      <c r="D383" s="248" t="s">
        <v>200</v>
      </c>
      <c r="E383" s="41"/>
      <c r="F383" s="249" t="s">
        <v>716</v>
      </c>
      <c r="G383" s="41"/>
      <c r="H383" s="41"/>
      <c r="I383" s="145"/>
      <c r="J383" s="41"/>
      <c r="K383" s="41"/>
      <c r="L383" s="45"/>
      <c r="M383" s="250"/>
      <c r="N383" s="251"/>
      <c r="O383" s="92"/>
      <c r="P383" s="92"/>
      <c r="Q383" s="92"/>
      <c r="R383" s="92"/>
      <c r="S383" s="92"/>
      <c r="T383" s="93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200</v>
      </c>
      <c r="AU383" s="18" t="s">
        <v>83</v>
      </c>
    </row>
    <row r="384" s="13" customFormat="1">
      <c r="A384" s="13"/>
      <c r="B384" s="252"/>
      <c r="C384" s="253"/>
      <c r="D384" s="248" t="s">
        <v>201</v>
      </c>
      <c r="E384" s="254" t="s">
        <v>1</v>
      </c>
      <c r="F384" s="255" t="s">
        <v>2882</v>
      </c>
      <c r="G384" s="253"/>
      <c r="H384" s="254" t="s">
        <v>1</v>
      </c>
      <c r="I384" s="256"/>
      <c r="J384" s="253"/>
      <c r="K384" s="253"/>
      <c r="L384" s="257"/>
      <c r="M384" s="258"/>
      <c r="N384" s="259"/>
      <c r="O384" s="259"/>
      <c r="P384" s="259"/>
      <c r="Q384" s="259"/>
      <c r="R384" s="259"/>
      <c r="S384" s="259"/>
      <c r="T384" s="260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1" t="s">
        <v>201</v>
      </c>
      <c r="AU384" s="261" t="s">
        <v>83</v>
      </c>
      <c r="AV384" s="13" t="s">
        <v>81</v>
      </c>
      <c r="AW384" s="13" t="s">
        <v>30</v>
      </c>
      <c r="AX384" s="13" t="s">
        <v>73</v>
      </c>
      <c r="AY384" s="261" t="s">
        <v>191</v>
      </c>
    </row>
    <row r="385" s="14" customFormat="1">
      <c r="A385" s="14"/>
      <c r="B385" s="262"/>
      <c r="C385" s="263"/>
      <c r="D385" s="248" t="s">
        <v>201</v>
      </c>
      <c r="E385" s="264" t="s">
        <v>1</v>
      </c>
      <c r="F385" s="265" t="s">
        <v>4282</v>
      </c>
      <c r="G385" s="263"/>
      <c r="H385" s="266">
        <v>3.1400000000000001</v>
      </c>
      <c r="I385" s="267"/>
      <c r="J385" s="263"/>
      <c r="K385" s="263"/>
      <c r="L385" s="268"/>
      <c r="M385" s="269"/>
      <c r="N385" s="270"/>
      <c r="O385" s="270"/>
      <c r="P385" s="270"/>
      <c r="Q385" s="270"/>
      <c r="R385" s="270"/>
      <c r="S385" s="270"/>
      <c r="T385" s="27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72" t="s">
        <v>201</v>
      </c>
      <c r="AU385" s="272" t="s">
        <v>83</v>
      </c>
      <c r="AV385" s="14" t="s">
        <v>83</v>
      </c>
      <c r="AW385" s="14" t="s">
        <v>30</v>
      </c>
      <c r="AX385" s="14" t="s">
        <v>73</v>
      </c>
      <c r="AY385" s="272" t="s">
        <v>191</v>
      </c>
    </row>
    <row r="386" s="15" customFormat="1">
      <c r="A386" s="15"/>
      <c r="B386" s="273"/>
      <c r="C386" s="274"/>
      <c r="D386" s="248" t="s">
        <v>201</v>
      </c>
      <c r="E386" s="275" t="s">
        <v>1</v>
      </c>
      <c r="F386" s="276" t="s">
        <v>205</v>
      </c>
      <c r="G386" s="274"/>
      <c r="H386" s="277">
        <v>3.1400000000000001</v>
      </c>
      <c r="I386" s="278"/>
      <c r="J386" s="274"/>
      <c r="K386" s="274"/>
      <c r="L386" s="279"/>
      <c r="M386" s="280"/>
      <c r="N386" s="281"/>
      <c r="O386" s="281"/>
      <c r="P386" s="281"/>
      <c r="Q386" s="281"/>
      <c r="R386" s="281"/>
      <c r="S386" s="281"/>
      <c r="T386" s="282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83" t="s">
        <v>201</v>
      </c>
      <c r="AU386" s="283" t="s">
        <v>83</v>
      </c>
      <c r="AV386" s="15" t="s">
        <v>198</v>
      </c>
      <c r="AW386" s="15" t="s">
        <v>30</v>
      </c>
      <c r="AX386" s="15" t="s">
        <v>81</v>
      </c>
      <c r="AY386" s="283" t="s">
        <v>191</v>
      </c>
    </row>
    <row r="387" s="2" customFormat="1" ht="21.75" customHeight="1">
      <c r="A387" s="39"/>
      <c r="B387" s="40"/>
      <c r="C387" s="236" t="s">
        <v>503</v>
      </c>
      <c r="D387" s="236" t="s">
        <v>194</v>
      </c>
      <c r="E387" s="237" t="s">
        <v>722</v>
      </c>
      <c r="F387" s="238" t="s">
        <v>723</v>
      </c>
      <c r="G387" s="239" t="s">
        <v>349</v>
      </c>
      <c r="H387" s="240">
        <v>138.13999999999999</v>
      </c>
      <c r="I387" s="241"/>
      <c r="J387" s="240">
        <f>ROUND(I387*H387,2)</f>
        <v>0</v>
      </c>
      <c r="K387" s="238" t="s">
        <v>275</v>
      </c>
      <c r="L387" s="45"/>
      <c r="M387" s="242" t="s">
        <v>1</v>
      </c>
      <c r="N387" s="243" t="s">
        <v>38</v>
      </c>
      <c r="O387" s="92"/>
      <c r="P387" s="244">
        <f>O387*H387</f>
        <v>0</v>
      </c>
      <c r="Q387" s="244">
        <v>0</v>
      </c>
      <c r="R387" s="244">
        <f>Q387*H387</f>
        <v>0</v>
      </c>
      <c r="S387" s="244">
        <v>0</v>
      </c>
      <c r="T387" s="245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46" t="s">
        <v>198</v>
      </c>
      <c r="AT387" s="246" t="s">
        <v>194</v>
      </c>
      <c r="AU387" s="246" t="s">
        <v>83</v>
      </c>
      <c r="AY387" s="18" t="s">
        <v>191</v>
      </c>
      <c r="BE387" s="247">
        <f>IF(N387="základní",J387,0)</f>
        <v>0</v>
      </c>
      <c r="BF387" s="247">
        <f>IF(N387="snížená",J387,0)</f>
        <v>0</v>
      </c>
      <c r="BG387" s="247">
        <f>IF(N387="zákl. přenesená",J387,0)</f>
        <v>0</v>
      </c>
      <c r="BH387" s="247">
        <f>IF(N387="sníž. přenesená",J387,0)</f>
        <v>0</v>
      </c>
      <c r="BI387" s="247">
        <f>IF(N387="nulová",J387,0)</f>
        <v>0</v>
      </c>
      <c r="BJ387" s="18" t="s">
        <v>81</v>
      </c>
      <c r="BK387" s="247">
        <f>ROUND(I387*H387,2)</f>
        <v>0</v>
      </c>
      <c r="BL387" s="18" t="s">
        <v>198</v>
      </c>
      <c r="BM387" s="246" t="s">
        <v>4283</v>
      </c>
    </row>
    <row r="388" s="2" customFormat="1">
      <c r="A388" s="39"/>
      <c r="B388" s="40"/>
      <c r="C388" s="41"/>
      <c r="D388" s="248" t="s">
        <v>200</v>
      </c>
      <c r="E388" s="41"/>
      <c r="F388" s="249" t="s">
        <v>723</v>
      </c>
      <c r="G388" s="41"/>
      <c r="H388" s="41"/>
      <c r="I388" s="145"/>
      <c r="J388" s="41"/>
      <c r="K388" s="41"/>
      <c r="L388" s="45"/>
      <c r="M388" s="250"/>
      <c r="N388" s="251"/>
      <c r="O388" s="92"/>
      <c r="P388" s="92"/>
      <c r="Q388" s="92"/>
      <c r="R388" s="92"/>
      <c r="S388" s="92"/>
      <c r="T388" s="93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200</v>
      </c>
      <c r="AU388" s="18" t="s">
        <v>83</v>
      </c>
    </row>
    <row r="389" s="13" customFormat="1">
      <c r="A389" s="13"/>
      <c r="B389" s="252"/>
      <c r="C389" s="253"/>
      <c r="D389" s="248" t="s">
        <v>201</v>
      </c>
      <c r="E389" s="254" t="s">
        <v>1</v>
      </c>
      <c r="F389" s="255" t="s">
        <v>4284</v>
      </c>
      <c r="G389" s="253"/>
      <c r="H389" s="254" t="s">
        <v>1</v>
      </c>
      <c r="I389" s="256"/>
      <c r="J389" s="253"/>
      <c r="K389" s="253"/>
      <c r="L389" s="257"/>
      <c r="M389" s="258"/>
      <c r="N389" s="259"/>
      <c r="O389" s="259"/>
      <c r="P389" s="259"/>
      <c r="Q389" s="259"/>
      <c r="R389" s="259"/>
      <c r="S389" s="259"/>
      <c r="T389" s="26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1" t="s">
        <v>201</v>
      </c>
      <c r="AU389" s="261" t="s">
        <v>83</v>
      </c>
      <c r="AV389" s="13" t="s">
        <v>81</v>
      </c>
      <c r="AW389" s="13" t="s">
        <v>30</v>
      </c>
      <c r="AX389" s="13" t="s">
        <v>73</v>
      </c>
      <c r="AY389" s="261" t="s">
        <v>191</v>
      </c>
    </row>
    <row r="390" s="14" customFormat="1">
      <c r="A390" s="14"/>
      <c r="B390" s="262"/>
      <c r="C390" s="263"/>
      <c r="D390" s="248" t="s">
        <v>201</v>
      </c>
      <c r="E390" s="264" t="s">
        <v>1</v>
      </c>
      <c r="F390" s="265" t="s">
        <v>4285</v>
      </c>
      <c r="G390" s="263"/>
      <c r="H390" s="266">
        <v>90.25</v>
      </c>
      <c r="I390" s="267"/>
      <c r="J390" s="263"/>
      <c r="K390" s="263"/>
      <c r="L390" s="268"/>
      <c r="M390" s="269"/>
      <c r="N390" s="270"/>
      <c r="O390" s="270"/>
      <c r="P390" s="270"/>
      <c r="Q390" s="270"/>
      <c r="R390" s="270"/>
      <c r="S390" s="270"/>
      <c r="T390" s="271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72" t="s">
        <v>201</v>
      </c>
      <c r="AU390" s="272" t="s">
        <v>83</v>
      </c>
      <c r="AV390" s="14" t="s">
        <v>83</v>
      </c>
      <c r="AW390" s="14" t="s">
        <v>30</v>
      </c>
      <c r="AX390" s="14" t="s">
        <v>73</v>
      </c>
      <c r="AY390" s="272" t="s">
        <v>191</v>
      </c>
    </row>
    <row r="391" s="13" customFormat="1">
      <c r="A391" s="13"/>
      <c r="B391" s="252"/>
      <c r="C391" s="253"/>
      <c r="D391" s="248" t="s">
        <v>201</v>
      </c>
      <c r="E391" s="254" t="s">
        <v>1</v>
      </c>
      <c r="F391" s="255" t="s">
        <v>3498</v>
      </c>
      <c r="G391" s="253"/>
      <c r="H391" s="254" t="s">
        <v>1</v>
      </c>
      <c r="I391" s="256"/>
      <c r="J391" s="253"/>
      <c r="K391" s="253"/>
      <c r="L391" s="257"/>
      <c r="M391" s="258"/>
      <c r="N391" s="259"/>
      <c r="O391" s="259"/>
      <c r="P391" s="259"/>
      <c r="Q391" s="259"/>
      <c r="R391" s="259"/>
      <c r="S391" s="259"/>
      <c r="T391" s="26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1" t="s">
        <v>201</v>
      </c>
      <c r="AU391" s="261" t="s">
        <v>83</v>
      </c>
      <c r="AV391" s="13" t="s">
        <v>81</v>
      </c>
      <c r="AW391" s="13" t="s">
        <v>30</v>
      </c>
      <c r="AX391" s="13" t="s">
        <v>73</v>
      </c>
      <c r="AY391" s="261" t="s">
        <v>191</v>
      </c>
    </row>
    <row r="392" s="14" customFormat="1">
      <c r="A392" s="14"/>
      <c r="B392" s="262"/>
      <c r="C392" s="263"/>
      <c r="D392" s="248" t="s">
        <v>201</v>
      </c>
      <c r="E392" s="264" t="s">
        <v>1</v>
      </c>
      <c r="F392" s="265" t="s">
        <v>4286</v>
      </c>
      <c r="G392" s="263"/>
      <c r="H392" s="266">
        <v>14.25</v>
      </c>
      <c r="I392" s="267"/>
      <c r="J392" s="263"/>
      <c r="K392" s="263"/>
      <c r="L392" s="268"/>
      <c r="M392" s="269"/>
      <c r="N392" s="270"/>
      <c r="O392" s="270"/>
      <c r="P392" s="270"/>
      <c r="Q392" s="270"/>
      <c r="R392" s="270"/>
      <c r="S392" s="270"/>
      <c r="T392" s="27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72" t="s">
        <v>201</v>
      </c>
      <c r="AU392" s="272" t="s">
        <v>83</v>
      </c>
      <c r="AV392" s="14" t="s">
        <v>83</v>
      </c>
      <c r="AW392" s="14" t="s">
        <v>30</v>
      </c>
      <c r="AX392" s="14" t="s">
        <v>73</v>
      </c>
      <c r="AY392" s="272" t="s">
        <v>191</v>
      </c>
    </row>
    <row r="393" s="13" customFormat="1">
      <c r="A393" s="13"/>
      <c r="B393" s="252"/>
      <c r="C393" s="253"/>
      <c r="D393" s="248" t="s">
        <v>201</v>
      </c>
      <c r="E393" s="254" t="s">
        <v>1</v>
      </c>
      <c r="F393" s="255" t="s">
        <v>4287</v>
      </c>
      <c r="G393" s="253"/>
      <c r="H393" s="254" t="s">
        <v>1</v>
      </c>
      <c r="I393" s="256"/>
      <c r="J393" s="253"/>
      <c r="K393" s="253"/>
      <c r="L393" s="257"/>
      <c r="M393" s="258"/>
      <c r="N393" s="259"/>
      <c r="O393" s="259"/>
      <c r="P393" s="259"/>
      <c r="Q393" s="259"/>
      <c r="R393" s="259"/>
      <c r="S393" s="259"/>
      <c r="T393" s="26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1" t="s">
        <v>201</v>
      </c>
      <c r="AU393" s="261" t="s">
        <v>83</v>
      </c>
      <c r="AV393" s="13" t="s">
        <v>81</v>
      </c>
      <c r="AW393" s="13" t="s">
        <v>30</v>
      </c>
      <c r="AX393" s="13" t="s">
        <v>73</v>
      </c>
      <c r="AY393" s="261" t="s">
        <v>191</v>
      </c>
    </row>
    <row r="394" s="14" customFormat="1">
      <c r="A394" s="14"/>
      <c r="B394" s="262"/>
      <c r="C394" s="263"/>
      <c r="D394" s="248" t="s">
        <v>201</v>
      </c>
      <c r="E394" s="264" t="s">
        <v>1</v>
      </c>
      <c r="F394" s="265" t="s">
        <v>4288</v>
      </c>
      <c r="G394" s="263"/>
      <c r="H394" s="266">
        <v>6.1200000000000001</v>
      </c>
      <c r="I394" s="267"/>
      <c r="J394" s="263"/>
      <c r="K394" s="263"/>
      <c r="L394" s="268"/>
      <c r="M394" s="269"/>
      <c r="N394" s="270"/>
      <c r="O394" s="270"/>
      <c r="P394" s="270"/>
      <c r="Q394" s="270"/>
      <c r="R394" s="270"/>
      <c r="S394" s="270"/>
      <c r="T394" s="27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72" t="s">
        <v>201</v>
      </c>
      <c r="AU394" s="272" t="s">
        <v>83</v>
      </c>
      <c r="AV394" s="14" t="s">
        <v>83</v>
      </c>
      <c r="AW394" s="14" t="s">
        <v>30</v>
      </c>
      <c r="AX394" s="14" t="s">
        <v>73</v>
      </c>
      <c r="AY394" s="272" t="s">
        <v>191</v>
      </c>
    </row>
    <row r="395" s="13" customFormat="1">
      <c r="A395" s="13"/>
      <c r="B395" s="252"/>
      <c r="C395" s="253"/>
      <c r="D395" s="248" t="s">
        <v>201</v>
      </c>
      <c r="E395" s="254" t="s">
        <v>1</v>
      </c>
      <c r="F395" s="255" t="s">
        <v>4289</v>
      </c>
      <c r="G395" s="253"/>
      <c r="H395" s="254" t="s">
        <v>1</v>
      </c>
      <c r="I395" s="256"/>
      <c r="J395" s="253"/>
      <c r="K395" s="253"/>
      <c r="L395" s="257"/>
      <c r="M395" s="258"/>
      <c r="N395" s="259"/>
      <c r="O395" s="259"/>
      <c r="P395" s="259"/>
      <c r="Q395" s="259"/>
      <c r="R395" s="259"/>
      <c r="S395" s="259"/>
      <c r="T395" s="26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61" t="s">
        <v>201</v>
      </c>
      <c r="AU395" s="261" t="s">
        <v>83</v>
      </c>
      <c r="AV395" s="13" t="s">
        <v>81</v>
      </c>
      <c r="AW395" s="13" t="s">
        <v>30</v>
      </c>
      <c r="AX395" s="13" t="s">
        <v>73</v>
      </c>
      <c r="AY395" s="261" t="s">
        <v>191</v>
      </c>
    </row>
    <row r="396" s="14" customFormat="1">
      <c r="A396" s="14"/>
      <c r="B396" s="262"/>
      <c r="C396" s="263"/>
      <c r="D396" s="248" t="s">
        <v>201</v>
      </c>
      <c r="E396" s="264" t="s">
        <v>1</v>
      </c>
      <c r="F396" s="265" t="s">
        <v>4290</v>
      </c>
      <c r="G396" s="263"/>
      <c r="H396" s="266">
        <v>0.27000000000000002</v>
      </c>
      <c r="I396" s="267"/>
      <c r="J396" s="263"/>
      <c r="K396" s="263"/>
      <c r="L396" s="268"/>
      <c r="M396" s="269"/>
      <c r="N396" s="270"/>
      <c r="O396" s="270"/>
      <c r="P396" s="270"/>
      <c r="Q396" s="270"/>
      <c r="R396" s="270"/>
      <c r="S396" s="270"/>
      <c r="T396" s="27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72" t="s">
        <v>201</v>
      </c>
      <c r="AU396" s="272" t="s">
        <v>83</v>
      </c>
      <c r="AV396" s="14" t="s">
        <v>83</v>
      </c>
      <c r="AW396" s="14" t="s">
        <v>30</v>
      </c>
      <c r="AX396" s="14" t="s">
        <v>73</v>
      </c>
      <c r="AY396" s="272" t="s">
        <v>191</v>
      </c>
    </row>
    <row r="397" s="13" customFormat="1">
      <c r="A397" s="13"/>
      <c r="B397" s="252"/>
      <c r="C397" s="253"/>
      <c r="D397" s="248" t="s">
        <v>201</v>
      </c>
      <c r="E397" s="254" t="s">
        <v>1</v>
      </c>
      <c r="F397" s="255" t="s">
        <v>4291</v>
      </c>
      <c r="G397" s="253"/>
      <c r="H397" s="254" t="s">
        <v>1</v>
      </c>
      <c r="I397" s="256"/>
      <c r="J397" s="253"/>
      <c r="K397" s="253"/>
      <c r="L397" s="257"/>
      <c r="M397" s="258"/>
      <c r="N397" s="259"/>
      <c r="O397" s="259"/>
      <c r="P397" s="259"/>
      <c r="Q397" s="259"/>
      <c r="R397" s="259"/>
      <c r="S397" s="259"/>
      <c r="T397" s="26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1" t="s">
        <v>201</v>
      </c>
      <c r="AU397" s="261" t="s">
        <v>83</v>
      </c>
      <c r="AV397" s="13" t="s">
        <v>81</v>
      </c>
      <c r="AW397" s="13" t="s">
        <v>30</v>
      </c>
      <c r="AX397" s="13" t="s">
        <v>73</v>
      </c>
      <c r="AY397" s="261" t="s">
        <v>191</v>
      </c>
    </row>
    <row r="398" s="14" customFormat="1">
      <c r="A398" s="14"/>
      <c r="B398" s="262"/>
      <c r="C398" s="263"/>
      <c r="D398" s="248" t="s">
        <v>201</v>
      </c>
      <c r="E398" s="264" t="s">
        <v>1</v>
      </c>
      <c r="F398" s="265" t="s">
        <v>4292</v>
      </c>
      <c r="G398" s="263"/>
      <c r="H398" s="266">
        <v>1.71</v>
      </c>
      <c r="I398" s="267"/>
      <c r="J398" s="263"/>
      <c r="K398" s="263"/>
      <c r="L398" s="268"/>
      <c r="M398" s="269"/>
      <c r="N398" s="270"/>
      <c r="O398" s="270"/>
      <c r="P398" s="270"/>
      <c r="Q398" s="270"/>
      <c r="R398" s="270"/>
      <c r="S398" s="270"/>
      <c r="T398" s="271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72" t="s">
        <v>201</v>
      </c>
      <c r="AU398" s="272" t="s">
        <v>83</v>
      </c>
      <c r="AV398" s="14" t="s">
        <v>83</v>
      </c>
      <c r="AW398" s="14" t="s">
        <v>30</v>
      </c>
      <c r="AX398" s="14" t="s">
        <v>73</v>
      </c>
      <c r="AY398" s="272" t="s">
        <v>191</v>
      </c>
    </row>
    <row r="399" s="13" customFormat="1">
      <c r="A399" s="13"/>
      <c r="B399" s="252"/>
      <c r="C399" s="253"/>
      <c r="D399" s="248" t="s">
        <v>201</v>
      </c>
      <c r="E399" s="254" t="s">
        <v>1</v>
      </c>
      <c r="F399" s="255" t="s">
        <v>4293</v>
      </c>
      <c r="G399" s="253"/>
      <c r="H399" s="254" t="s">
        <v>1</v>
      </c>
      <c r="I399" s="256"/>
      <c r="J399" s="253"/>
      <c r="K399" s="253"/>
      <c r="L399" s="257"/>
      <c r="M399" s="258"/>
      <c r="N399" s="259"/>
      <c r="O399" s="259"/>
      <c r="P399" s="259"/>
      <c r="Q399" s="259"/>
      <c r="R399" s="259"/>
      <c r="S399" s="259"/>
      <c r="T399" s="26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1" t="s">
        <v>201</v>
      </c>
      <c r="AU399" s="261" t="s">
        <v>83</v>
      </c>
      <c r="AV399" s="13" t="s">
        <v>81</v>
      </c>
      <c r="AW399" s="13" t="s">
        <v>30</v>
      </c>
      <c r="AX399" s="13" t="s">
        <v>73</v>
      </c>
      <c r="AY399" s="261" t="s">
        <v>191</v>
      </c>
    </row>
    <row r="400" s="14" customFormat="1">
      <c r="A400" s="14"/>
      <c r="B400" s="262"/>
      <c r="C400" s="263"/>
      <c r="D400" s="248" t="s">
        <v>201</v>
      </c>
      <c r="E400" s="264" t="s">
        <v>1</v>
      </c>
      <c r="F400" s="265" t="s">
        <v>4294</v>
      </c>
      <c r="G400" s="263"/>
      <c r="H400" s="266">
        <v>11.02</v>
      </c>
      <c r="I400" s="267"/>
      <c r="J400" s="263"/>
      <c r="K400" s="263"/>
      <c r="L400" s="268"/>
      <c r="M400" s="269"/>
      <c r="N400" s="270"/>
      <c r="O400" s="270"/>
      <c r="P400" s="270"/>
      <c r="Q400" s="270"/>
      <c r="R400" s="270"/>
      <c r="S400" s="270"/>
      <c r="T400" s="27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72" t="s">
        <v>201</v>
      </c>
      <c r="AU400" s="272" t="s">
        <v>83</v>
      </c>
      <c r="AV400" s="14" t="s">
        <v>83</v>
      </c>
      <c r="AW400" s="14" t="s">
        <v>30</v>
      </c>
      <c r="AX400" s="14" t="s">
        <v>73</v>
      </c>
      <c r="AY400" s="272" t="s">
        <v>191</v>
      </c>
    </row>
    <row r="401" s="13" customFormat="1">
      <c r="A401" s="13"/>
      <c r="B401" s="252"/>
      <c r="C401" s="253"/>
      <c r="D401" s="248" t="s">
        <v>201</v>
      </c>
      <c r="E401" s="254" t="s">
        <v>1</v>
      </c>
      <c r="F401" s="255" t="s">
        <v>4295</v>
      </c>
      <c r="G401" s="253"/>
      <c r="H401" s="254" t="s">
        <v>1</v>
      </c>
      <c r="I401" s="256"/>
      <c r="J401" s="253"/>
      <c r="K401" s="253"/>
      <c r="L401" s="257"/>
      <c r="M401" s="258"/>
      <c r="N401" s="259"/>
      <c r="O401" s="259"/>
      <c r="P401" s="259"/>
      <c r="Q401" s="259"/>
      <c r="R401" s="259"/>
      <c r="S401" s="259"/>
      <c r="T401" s="26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61" t="s">
        <v>201</v>
      </c>
      <c r="AU401" s="261" t="s">
        <v>83</v>
      </c>
      <c r="AV401" s="13" t="s">
        <v>81</v>
      </c>
      <c r="AW401" s="13" t="s">
        <v>30</v>
      </c>
      <c r="AX401" s="13" t="s">
        <v>73</v>
      </c>
      <c r="AY401" s="261" t="s">
        <v>191</v>
      </c>
    </row>
    <row r="402" s="14" customFormat="1">
      <c r="A402" s="14"/>
      <c r="B402" s="262"/>
      <c r="C402" s="263"/>
      <c r="D402" s="248" t="s">
        <v>201</v>
      </c>
      <c r="E402" s="264" t="s">
        <v>1</v>
      </c>
      <c r="F402" s="265" t="s">
        <v>4296</v>
      </c>
      <c r="G402" s="263"/>
      <c r="H402" s="266">
        <v>14.52</v>
      </c>
      <c r="I402" s="267"/>
      <c r="J402" s="263"/>
      <c r="K402" s="263"/>
      <c r="L402" s="268"/>
      <c r="M402" s="269"/>
      <c r="N402" s="270"/>
      <c r="O402" s="270"/>
      <c r="P402" s="270"/>
      <c r="Q402" s="270"/>
      <c r="R402" s="270"/>
      <c r="S402" s="270"/>
      <c r="T402" s="271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72" t="s">
        <v>201</v>
      </c>
      <c r="AU402" s="272" t="s">
        <v>83</v>
      </c>
      <c r="AV402" s="14" t="s">
        <v>83</v>
      </c>
      <c r="AW402" s="14" t="s">
        <v>30</v>
      </c>
      <c r="AX402" s="14" t="s">
        <v>73</v>
      </c>
      <c r="AY402" s="272" t="s">
        <v>191</v>
      </c>
    </row>
    <row r="403" s="15" customFormat="1">
      <c r="A403" s="15"/>
      <c r="B403" s="273"/>
      <c r="C403" s="274"/>
      <c r="D403" s="248" t="s">
        <v>201</v>
      </c>
      <c r="E403" s="275" t="s">
        <v>1</v>
      </c>
      <c r="F403" s="276" t="s">
        <v>205</v>
      </c>
      <c r="G403" s="274"/>
      <c r="H403" s="277">
        <v>138.13999999999999</v>
      </c>
      <c r="I403" s="278"/>
      <c r="J403" s="274"/>
      <c r="K403" s="274"/>
      <c r="L403" s="279"/>
      <c r="M403" s="280"/>
      <c r="N403" s="281"/>
      <c r="O403" s="281"/>
      <c r="P403" s="281"/>
      <c r="Q403" s="281"/>
      <c r="R403" s="281"/>
      <c r="S403" s="281"/>
      <c r="T403" s="282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83" t="s">
        <v>201</v>
      </c>
      <c r="AU403" s="283" t="s">
        <v>83</v>
      </c>
      <c r="AV403" s="15" t="s">
        <v>198</v>
      </c>
      <c r="AW403" s="15" t="s">
        <v>30</v>
      </c>
      <c r="AX403" s="15" t="s">
        <v>81</v>
      </c>
      <c r="AY403" s="283" t="s">
        <v>191</v>
      </c>
    </row>
    <row r="404" s="12" customFormat="1" ht="22.8" customHeight="1">
      <c r="A404" s="12"/>
      <c r="B404" s="220"/>
      <c r="C404" s="221"/>
      <c r="D404" s="222" t="s">
        <v>72</v>
      </c>
      <c r="E404" s="234" t="s">
        <v>83</v>
      </c>
      <c r="F404" s="234" t="s">
        <v>929</v>
      </c>
      <c r="G404" s="221"/>
      <c r="H404" s="221"/>
      <c r="I404" s="224"/>
      <c r="J404" s="235">
        <f>BK404</f>
        <v>0</v>
      </c>
      <c r="K404" s="221"/>
      <c r="L404" s="226"/>
      <c r="M404" s="227"/>
      <c r="N404" s="228"/>
      <c r="O404" s="228"/>
      <c r="P404" s="229">
        <f>SUM(P405:P418)</f>
        <v>0</v>
      </c>
      <c r="Q404" s="228"/>
      <c r="R404" s="229">
        <f>SUM(R405:R418)</f>
        <v>32.6330709</v>
      </c>
      <c r="S404" s="228"/>
      <c r="T404" s="230">
        <f>SUM(T405:T418)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31" t="s">
        <v>81</v>
      </c>
      <c r="AT404" s="232" t="s">
        <v>72</v>
      </c>
      <c r="AU404" s="232" t="s">
        <v>81</v>
      </c>
      <c r="AY404" s="231" t="s">
        <v>191</v>
      </c>
      <c r="BK404" s="233">
        <f>SUM(BK405:BK418)</f>
        <v>0</v>
      </c>
    </row>
    <row r="405" s="2" customFormat="1" ht="21.75" customHeight="1">
      <c r="A405" s="39"/>
      <c r="B405" s="40"/>
      <c r="C405" s="236" t="s">
        <v>513</v>
      </c>
      <c r="D405" s="236" t="s">
        <v>194</v>
      </c>
      <c r="E405" s="237" t="s">
        <v>930</v>
      </c>
      <c r="F405" s="238" t="s">
        <v>931</v>
      </c>
      <c r="G405" s="239" t="s">
        <v>215</v>
      </c>
      <c r="H405" s="240">
        <v>1.24</v>
      </c>
      <c r="I405" s="241"/>
      <c r="J405" s="240">
        <f>ROUND(I405*H405,2)</f>
        <v>0</v>
      </c>
      <c r="K405" s="238" t="s">
        <v>1</v>
      </c>
      <c r="L405" s="45"/>
      <c r="M405" s="242" t="s">
        <v>1</v>
      </c>
      <c r="N405" s="243" t="s">
        <v>38</v>
      </c>
      <c r="O405" s="92"/>
      <c r="P405" s="244">
        <f>O405*H405</f>
        <v>0</v>
      </c>
      <c r="Q405" s="244">
        <v>2.1600000000000001</v>
      </c>
      <c r="R405" s="244">
        <f>Q405*H405</f>
        <v>2.6784000000000003</v>
      </c>
      <c r="S405" s="244">
        <v>0</v>
      </c>
      <c r="T405" s="245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46" t="s">
        <v>198</v>
      </c>
      <c r="AT405" s="246" t="s">
        <v>194</v>
      </c>
      <c r="AU405" s="246" t="s">
        <v>83</v>
      </c>
      <c r="AY405" s="18" t="s">
        <v>191</v>
      </c>
      <c r="BE405" s="247">
        <f>IF(N405="základní",J405,0)</f>
        <v>0</v>
      </c>
      <c r="BF405" s="247">
        <f>IF(N405="snížená",J405,0)</f>
        <v>0</v>
      </c>
      <c r="BG405" s="247">
        <f>IF(N405="zákl. přenesená",J405,0)</f>
        <v>0</v>
      </c>
      <c r="BH405" s="247">
        <f>IF(N405="sníž. přenesená",J405,0)</f>
        <v>0</v>
      </c>
      <c r="BI405" s="247">
        <f>IF(N405="nulová",J405,0)</f>
        <v>0</v>
      </c>
      <c r="BJ405" s="18" t="s">
        <v>81</v>
      </c>
      <c r="BK405" s="247">
        <f>ROUND(I405*H405,2)</f>
        <v>0</v>
      </c>
      <c r="BL405" s="18" t="s">
        <v>198</v>
      </c>
      <c r="BM405" s="246" t="s">
        <v>4297</v>
      </c>
    </row>
    <row r="406" s="2" customFormat="1">
      <c r="A406" s="39"/>
      <c r="B406" s="40"/>
      <c r="C406" s="41"/>
      <c r="D406" s="248" t="s">
        <v>200</v>
      </c>
      <c r="E406" s="41"/>
      <c r="F406" s="249" t="s">
        <v>931</v>
      </c>
      <c r="G406" s="41"/>
      <c r="H406" s="41"/>
      <c r="I406" s="145"/>
      <c r="J406" s="41"/>
      <c r="K406" s="41"/>
      <c r="L406" s="45"/>
      <c r="M406" s="250"/>
      <c r="N406" s="251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200</v>
      </c>
      <c r="AU406" s="18" t="s">
        <v>83</v>
      </c>
    </row>
    <row r="407" s="13" customFormat="1">
      <c r="A407" s="13"/>
      <c r="B407" s="252"/>
      <c r="C407" s="253"/>
      <c r="D407" s="248" t="s">
        <v>201</v>
      </c>
      <c r="E407" s="254" t="s">
        <v>1</v>
      </c>
      <c r="F407" s="255" t="s">
        <v>4298</v>
      </c>
      <c r="G407" s="253"/>
      <c r="H407" s="254" t="s">
        <v>1</v>
      </c>
      <c r="I407" s="256"/>
      <c r="J407" s="253"/>
      <c r="K407" s="253"/>
      <c r="L407" s="257"/>
      <c r="M407" s="258"/>
      <c r="N407" s="259"/>
      <c r="O407" s="259"/>
      <c r="P407" s="259"/>
      <c r="Q407" s="259"/>
      <c r="R407" s="259"/>
      <c r="S407" s="259"/>
      <c r="T407" s="26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1" t="s">
        <v>201</v>
      </c>
      <c r="AU407" s="261" t="s">
        <v>83</v>
      </c>
      <c r="AV407" s="13" t="s">
        <v>81</v>
      </c>
      <c r="AW407" s="13" t="s">
        <v>30</v>
      </c>
      <c r="AX407" s="13" t="s">
        <v>73</v>
      </c>
      <c r="AY407" s="261" t="s">
        <v>191</v>
      </c>
    </row>
    <row r="408" s="14" customFormat="1">
      <c r="A408" s="14"/>
      <c r="B408" s="262"/>
      <c r="C408" s="263"/>
      <c r="D408" s="248" t="s">
        <v>201</v>
      </c>
      <c r="E408" s="264" t="s">
        <v>1</v>
      </c>
      <c r="F408" s="265" t="s">
        <v>4299</v>
      </c>
      <c r="G408" s="263"/>
      <c r="H408" s="266">
        <v>0.65000000000000002</v>
      </c>
      <c r="I408" s="267"/>
      <c r="J408" s="263"/>
      <c r="K408" s="263"/>
      <c r="L408" s="268"/>
      <c r="M408" s="269"/>
      <c r="N408" s="270"/>
      <c r="O408" s="270"/>
      <c r="P408" s="270"/>
      <c r="Q408" s="270"/>
      <c r="R408" s="270"/>
      <c r="S408" s="270"/>
      <c r="T408" s="27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72" t="s">
        <v>201</v>
      </c>
      <c r="AU408" s="272" t="s">
        <v>83</v>
      </c>
      <c r="AV408" s="14" t="s">
        <v>83</v>
      </c>
      <c r="AW408" s="14" t="s">
        <v>30</v>
      </c>
      <c r="AX408" s="14" t="s">
        <v>73</v>
      </c>
      <c r="AY408" s="272" t="s">
        <v>191</v>
      </c>
    </row>
    <row r="409" s="13" customFormat="1">
      <c r="A409" s="13"/>
      <c r="B409" s="252"/>
      <c r="C409" s="253"/>
      <c r="D409" s="248" t="s">
        <v>201</v>
      </c>
      <c r="E409" s="254" t="s">
        <v>1</v>
      </c>
      <c r="F409" s="255" t="s">
        <v>4300</v>
      </c>
      <c r="G409" s="253"/>
      <c r="H409" s="254" t="s">
        <v>1</v>
      </c>
      <c r="I409" s="256"/>
      <c r="J409" s="253"/>
      <c r="K409" s="253"/>
      <c r="L409" s="257"/>
      <c r="M409" s="258"/>
      <c r="N409" s="259"/>
      <c r="O409" s="259"/>
      <c r="P409" s="259"/>
      <c r="Q409" s="259"/>
      <c r="R409" s="259"/>
      <c r="S409" s="259"/>
      <c r="T409" s="26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1" t="s">
        <v>201</v>
      </c>
      <c r="AU409" s="261" t="s">
        <v>83</v>
      </c>
      <c r="AV409" s="13" t="s">
        <v>81</v>
      </c>
      <c r="AW409" s="13" t="s">
        <v>30</v>
      </c>
      <c r="AX409" s="13" t="s">
        <v>73</v>
      </c>
      <c r="AY409" s="261" t="s">
        <v>191</v>
      </c>
    </row>
    <row r="410" s="14" customFormat="1">
      <c r="A410" s="14"/>
      <c r="B410" s="262"/>
      <c r="C410" s="263"/>
      <c r="D410" s="248" t="s">
        <v>201</v>
      </c>
      <c r="E410" s="264" t="s">
        <v>1</v>
      </c>
      <c r="F410" s="265" t="s">
        <v>4301</v>
      </c>
      <c r="G410" s="263"/>
      <c r="H410" s="266">
        <v>0.58999999999999997</v>
      </c>
      <c r="I410" s="267"/>
      <c r="J410" s="263"/>
      <c r="K410" s="263"/>
      <c r="L410" s="268"/>
      <c r="M410" s="269"/>
      <c r="N410" s="270"/>
      <c r="O410" s="270"/>
      <c r="P410" s="270"/>
      <c r="Q410" s="270"/>
      <c r="R410" s="270"/>
      <c r="S410" s="270"/>
      <c r="T410" s="271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72" t="s">
        <v>201</v>
      </c>
      <c r="AU410" s="272" t="s">
        <v>83</v>
      </c>
      <c r="AV410" s="14" t="s">
        <v>83</v>
      </c>
      <c r="AW410" s="14" t="s">
        <v>30</v>
      </c>
      <c r="AX410" s="14" t="s">
        <v>73</v>
      </c>
      <c r="AY410" s="272" t="s">
        <v>191</v>
      </c>
    </row>
    <row r="411" s="15" customFormat="1">
      <c r="A411" s="15"/>
      <c r="B411" s="273"/>
      <c r="C411" s="274"/>
      <c r="D411" s="248" t="s">
        <v>201</v>
      </c>
      <c r="E411" s="275" t="s">
        <v>1</v>
      </c>
      <c r="F411" s="276" t="s">
        <v>205</v>
      </c>
      <c r="G411" s="274"/>
      <c r="H411" s="277">
        <v>1.24</v>
      </c>
      <c r="I411" s="278"/>
      <c r="J411" s="274"/>
      <c r="K411" s="274"/>
      <c r="L411" s="279"/>
      <c r="M411" s="280"/>
      <c r="N411" s="281"/>
      <c r="O411" s="281"/>
      <c r="P411" s="281"/>
      <c r="Q411" s="281"/>
      <c r="R411" s="281"/>
      <c r="S411" s="281"/>
      <c r="T411" s="282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83" t="s">
        <v>201</v>
      </c>
      <c r="AU411" s="283" t="s">
        <v>83</v>
      </c>
      <c r="AV411" s="15" t="s">
        <v>198</v>
      </c>
      <c r="AW411" s="15" t="s">
        <v>30</v>
      </c>
      <c r="AX411" s="15" t="s">
        <v>81</v>
      </c>
      <c r="AY411" s="283" t="s">
        <v>191</v>
      </c>
    </row>
    <row r="412" s="2" customFormat="1" ht="16.5" customHeight="1">
      <c r="A412" s="39"/>
      <c r="B412" s="40"/>
      <c r="C412" s="236" t="s">
        <v>519</v>
      </c>
      <c r="D412" s="236" t="s">
        <v>194</v>
      </c>
      <c r="E412" s="237" t="s">
        <v>936</v>
      </c>
      <c r="F412" s="238" t="s">
        <v>937</v>
      </c>
      <c r="G412" s="239" t="s">
        <v>215</v>
      </c>
      <c r="H412" s="240">
        <v>12.210000000000001</v>
      </c>
      <c r="I412" s="241"/>
      <c r="J412" s="240">
        <f>ROUND(I412*H412,2)</f>
        <v>0</v>
      </c>
      <c r="K412" s="238" t="s">
        <v>275</v>
      </c>
      <c r="L412" s="45"/>
      <c r="M412" s="242" t="s">
        <v>1</v>
      </c>
      <c r="N412" s="243" t="s">
        <v>38</v>
      </c>
      <c r="O412" s="92"/>
      <c r="P412" s="244">
        <f>O412*H412</f>
        <v>0</v>
      </c>
      <c r="Q412" s="244">
        <v>2.45329</v>
      </c>
      <c r="R412" s="244">
        <f>Q412*H412</f>
        <v>29.9546709</v>
      </c>
      <c r="S412" s="244">
        <v>0</v>
      </c>
      <c r="T412" s="245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46" t="s">
        <v>198</v>
      </c>
      <c r="AT412" s="246" t="s">
        <v>194</v>
      </c>
      <c r="AU412" s="246" t="s">
        <v>83</v>
      </c>
      <c r="AY412" s="18" t="s">
        <v>191</v>
      </c>
      <c r="BE412" s="247">
        <f>IF(N412="základní",J412,0)</f>
        <v>0</v>
      </c>
      <c r="BF412" s="247">
        <f>IF(N412="snížená",J412,0)</f>
        <v>0</v>
      </c>
      <c r="BG412" s="247">
        <f>IF(N412="zákl. přenesená",J412,0)</f>
        <v>0</v>
      </c>
      <c r="BH412" s="247">
        <f>IF(N412="sníž. přenesená",J412,0)</f>
        <v>0</v>
      </c>
      <c r="BI412" s="247">
        <f>IF(N412="nulová",J412,0)</f>
        <v>0</v>
      </c>
      <c r="BJ412" s="18" t="s">
        <v>81</v>
      </c>
      <c r="BK412" s="247">
        <f>ROUND(I412*H412,2)</f>
        <v>0</v>
      </c>
      <c r="BL412" s="18" t="s">
        <v>198</v>
      </c>
      <c r="BM412" s="246" t="s">
        <v>4302</v>
      </c>
    </row>
    <row r="413" s="2" customFormat="1">
      <c r="A413" s="39"/>
      <c r="B413" s="40"/>
      <c r="C413" s="41"/>
      <c r="D413" s="248" t="s">
        <v>200</v>
      </c>
      <c r="E413" s="41"/>
      <c r="F413" s="249" t="s">
        <v>937</v>
      </c>
      <c r="G413" s="41"/>
      <c r="H413" s="41"/>
      <c r="I413" s="145"/>
      <c r="J413" s="41"/>
      <c r="K413" s="41"/>
      <c r="L413" s="45"/>
      <c r="M413" s="250"/>
      <c r="N413" s="251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200</v>
      </c>
      <c r="AU413" s="18" t="s">
        <v>83</v>
      </c>
    </row>
    <row r="414" s="13" customFormat="1">
      <c r="A414" s="13"/>
      <c r="B414" s="252"/>
      <c r="C414" s="253"/>
      <c r="D414" s="248" t="s">
        <v>201</v>
      </c>
      <c r="E414" s="254" t="s">
        <v>1</v>
      </c>
      <c r="F414" s="255" t="s">
        <v>4303</v>
      </c>
      <c r="G414" s="253"/>
      <c r="H414" s="254" t="s">
        <v>1</v>
      </c>
      <c r="I414" s="256"/>
      <c r="J414" s="253"/>
      <c r="K414" s="253"/>
      <c r="L414" s="257"/>
      <c r="M414" s="258"/>
      <c r="N414" s="259"/>
      <c r="O414" s="259"/>
      <c r="P414" s="259"/>
      <c r="Q414" s="259"/>
      <c r="R414" s="259"/>
      <c r="S414" s="259"/>
      <c r="T414" s="26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1" t="s">
        <v>201</v>
      </c>
      <c r="AU414" s="261" t="s">
        <v>83</v>
      </c>
      <c r="AV414" s="13" t="s">
        <v>81</v>
      </c>
      <c r="AW414" s="13" t="s">
        <v>30</v>
      </c>
      <c r="AX414" s="13" t="s">
        <v>73</v>
      </c>
      <c r="AY414" s="261" t="s">
        <v>191</v>
      </c>
    </row>
    <row r="415" s="14" customFormat="1">
      <c r="A415" s="14"/>
      <c r="B415" s="262"/>
      <c r="C415" s="263"/>
      <c r="D415" s="248" t="s">
        <v>201</v>
      </c>
      <c r="E415" s="264" t="s">
        <v>1</v>
      </c>
      <c r="F415" s="265" t="s">
        <v>4304</v>
      </c>
      <c r="G415" s="263"/>
      <c r="H415" s="266">
        <v>5.1500000000000004</v>
      </c>
      <c r="I415" s="267"/>
      <c r="J415" s="263"/>
      <c r="K415" s="263"/>
      <c r="L415" s="268"/>
      <c r="M415" s="269"/>
      <c r="N415" s="270"/>
      <c r="O415" s="270"/>
      <c r="P415" s="270"/>
      <c r="Q415" s="270"/>
      <c r="R415" s="270"/>
      <c r="S415" s="270"/>
      <c r="T415" s="271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72" t="s">
        <v>201</v>
      </c>
      <c r="AU415" s="272" t="s">
        <v>83</v>
      </c>
      <c r="AV415" s="14" t="s">
        <v>83</v>
      </c>
      <c r="AW415" s="14" t="s">
        <v>30</v>
      </c>
      <c r="AX415" s="14" t="s">
        <v>73</v>
      </c>
      <c r="AY415" s="272" t="s">
        <v>191</v>
      </c>
    </row>
    <row r="416" s="13" customFormat="1">
      <c r="A416" s="13"/>
      <c r="B416" s="252"/>
      <c r="C416" s="253"/>
      <c r="D416" s="248" t="s">
        <v>201</v>
      </c>
      <c r="E416" s="254" t="s">
        <v>1</v>
      </c>
      <c r="F416" s="255" t="s">
        <v>4305</v>
      </c>
      <c r="G416" s="253"/>
      <c r="H416" s="254" t="s">
        <v>1</v>
      </c>
      <c r="I416" s="256"/>
      <c r="J416" s="253"/>
      <c r="K416" s="253"/>
      <c r="L416" s="257"/>
      <c r="M416" s="258"/>
      <c r="N416" s="259"/>
      <c r="O416" s="259"/>
      <c r="P416" s="259"/>
      <c r="Q416" s="259"/>
      <c r="R416" s="259"/>
      <c r="S416" s="259"/>
      <c r="T416" s="26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1" t="s">
        <v>201</v>
      </c>
      <c r="AU416" s="261" t="s">
        <v>83</v>
      </c>
      <c r="AV416" s="13" t="s">
        <v>81</v>
      </c>
      <c r="AW416" s="13" t="s">
        <v>30</v>
      </c>
      <c r="AX416" s="13" t="s">
        <v>73</v>
      </c>
      <c r="AY416" s="261" t="s">
        <v>191</v>
      </c>
    </row>
    <row r="417" s="14" customFormat="1">
      <c r="A417" s="14"/>
      <c r="B417" s="262"/>
      <c r="C417" s="263"/>
      <c r="D417" s="248" t="s">
        <v>201</v>
      </c>
      <c r="E417" s="264" t="s">
        <v>1</v>
      </c>
      <c r="F417" s="265" t="s">
        <v>4306</v>
      </c>
      <c r="G417" s="263"/>
      <c r="H417" s="266">
        <v>7.0599999999999996</v>
      </c>
      <c r="I417" s="267"/>
      <c r="J417" s="263"/>
      <c r="K417" s="263"/>
      <c r="L417" s="268"/>
      <c r="M417" s="269"/>
      <c r="N417" s="270"/>
      <c r="O417" s="270"/>
      <c r="P417" s="270"/>
      <c r="Q417" s="270"/>
      <c r="R417" s="270"/>
      <c r="S417" s="270"/>
      <c r="T417" s="27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72" t="s">
        <v>201</v>
      </c>
      <c r="AU417" s="272" t="s">
        <v>83</v>
      </c>
      <c r="AV417" s="14" t="s">
        <v>83</v>
      </c>
      <c r="AW417" s="14" t="s">
        <v>30</v>
      </c>
      <c r="AX417" s="14" t="s">
        <v>73</v>
      </c>
      <c r="AY417" s="272" t="s">
        <v>191</v>
      </c>
    </row>
    <row r="418" s="15" customFormat="1">
      <c r="A418" s="15"/>
      <c r="B418" s="273"/>
      <c r="C418" s="274"/>
      <c r="D418" s="248" t="s">
        <v>201</v>
      </c>
      <c r="E418" s="275" t="s">
        <v>1</v>
      </c>
      <c r="F418" s="276" t="s">
        <v>205</v>
      </c>
      <c r="G418" s="274"/>
      <c r="H418" s="277">
        <v>12.210000000000001</v>
      </c>
      <c r="I418" s="278"/>
      <c r="J418" s="274"/>
      <c r="K418" s="274"/>
      <c r="L418" s="279"/>
      <c r="M418" s="280"/>
      <c r="N418" s="281"/>
      <c r="O418" s="281"/>
      <c r="P418" s="281"/>
      <c r="Q418" s="281"/>
      <c r="R418" s="281"/>
      <c r="S418" s="281"/>
      <c r="T418" s="282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83" t="s">
        <v>201</v>
      </c>
      <c r="AU418" s="283" t="s">
        <v>83</v>
      </c>
      <c r="AV418" s="15" t="s">
        <v>198</v>
      </c>
      <c r="AW418" s="15" t="s">
        <v>30</v>
      </c>
      <c r="AX418" s="15" t="s">
        <v>81</v>
      </c>
      <c r="AY418" s="283" t="s">
        <v>191</v>
      </c>
    </row>
    <row r="419" s="12" customFormat="1" ht="22.8" customHeight="1">
      <c r="A419" s="12"/>
      <c r="B419" s="220"/>
      <c r="C419" s="221"/>
      <c r="D419" s="222" t="s">
        <v>72</v>
      </c>
      <c r="E419" s="234" t="s">
        <v>229</v>
      </c>
      <c r="F419" s="234" t="s">
        <v>364</v>
      </c>
      <c r="G419" s="221"/>
      <c r="H419" s="221"/>
      <c r="I419" s="224"/>
      <c r="J419" s="235">
        <f>BK419</f>
        <v>0</v>
      </c>
      <c r="K419" s="221"/>
      <c r="L419" s="226"/>
      <c r="M419" s="227"/>
      <c r="N419" s="228"/>
      <c r="O419" s="228"/>
      <c r="P419" s="229">
        <f>P420+P463</f>
        <v>0</v>
      </c>
      <c r="Q419" s="228"/>
      <c r="R419" s="229">
        <f>R420+R463</f>
        <v>14.666597599999999</v>
      </c>
      <c r="S419" s="228"/>
      <c r="T419" s="230">
        <f>T420+T463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31" t="s">
        <v>81</v>
      </c>
      <c r="AT419" s="232" t="s">
        <v>72</v>
      </c>
      <c r="AU419" s="232" t="s">
        <v>81</v>
      </c>
      <c r="AY419" s="231" t="s">
        <v>191</v>
      </c>
      <c r="BK419" s="233">
        <f>BK420+BK463</f>
        <v>0</v>
      </c>
    </row>
    <row r="420" s="12" customFormat="1" ht="20.88" customHeight="1">
      <c r="A420" s="12"/>
      <c r="B420" s="220"/>
      <c r="C420" s="221"/>
      <c r="D420" s="222" t="s">
        <v>72</v>
      </c>
      <c r="E420" s="234" t="s">
        <v>365</v>
      </c>
      <c r="F420" s="234" t="s">
        <v>366</v>
      </c>
      <c r="G420" s="221"/>
      <c r="H420" s="221"/>
      <c r="I420" s="224"/>
      <c r="J420" s="235">
        <f>BK420</f>
        <v>0</v>
      </c>
      <c r="K420" s="221"/>
      <c r="L420" s="226"/>
      <c r="M420" s="227"/>
      <c r="N420" s="228"/>
      <c r="O420" s="228"/>
      <c r="P420" s="229">
        <f>SUM(P421:P462)</f>
        <v>0</v>
      </c>
      <c r="Q420" s="228"/>
      <c r="R420" s="229">
        <f>SUM(R421:R462)</f>
        <v>4.2336</v>
      </c>
      <c r="S420" s="228"/>
      <c r="T420" s="230">
        <f>SUM(T421:T462)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31" t="s">
        <v>81</v>
      </c>
      <c r="AT420" s="232" t="s">
        <v>72</v>
      </c>
      <c r="AU420" s="232" t="s">
        <v>83</v>
      </c>
      <c r="AY420" s="231" t="s">
        <v>191</v>
      </c>
      <c r="BK420" s="233">
        <f>SUM(BK421:BK462)</f>
        <v>0</v>
      </c>
    </row>
    <row r="421" s="2" customFormat="1" ht="16.5" customHeight="1">
      <c r="A421" s="39"/>
      <c r="B421" s="40"/>
      <c r="C421" s="236" t="s">
        <v>530</v>
      </c>
      <c r="D421" s="236" t="s">
        <v>194</v>
      </c>
      <c r="E421" s="237" t="s">
        <v>2922</v>
      </c>
      <c r="F421" s="238" t="s">
        <v>2923</v>
      </c>
      <c r="G421" s="239" t="s">
        <v>197</v>
      </c>
      <c r="H421" s="240">
        <v>11.199999999999999</v>
      </c>
      <c r="I421" s="241"/>
      <c r="J421" s="240">
        <f>ROUND(I421*H421,2)</f>
        <v>0</v>
      </c>
      <c r="K421" s="238" t="s">
        <v>275</v>
      </c>
      <c r="L421" s="45"/>
      <c r="M421" s="242" t="s">
        <v>1</v>
      </c>
      <c r="N421" s="243" t="s">
        <v>38</v>
      </c>
      <c r="O421" s="92"/>
      <c r="P421" s="244">
        <f>O421*H421</f>
        <v>0</v>
      </c>
      <c r="Q421" s="244">
        <v>0</v>
      </c>
      <c r="R421" s="244">
        <f>Q421*H421</f>
        <v>0</v>
      </c>
      <c r="S421" s="244">
        <v>0</v>
      </c>
      <c r="T421" s="245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46" t="s">
        <v>198</v>
      </c>
      <c r="AT421" s="246" t="s">
        <v>194</v>
      </c>
      <c r="AU421" s="246" t="s">
        <v>212</v>
      </c>
      <c r="AY421" s="18" t="s">
        <v>191</v>
      </c>
      <c r="BE421" s="247">
        <f>IF(N421="základní",J421,0)</f>
        <v>0</v>
      </c>
      <c r="BF421" s="247">
        <f>IF(N421="snížená",J421,0)</f>
        <v>0</v>
      </c>
      <c r="BG421" s="247">
        <f>IF(N421="zákl. přenesená",J421,0)</f>
        <v>0</v>
      </c>
      <c r="BH421" s="247">
        <f>IF(N421="sníž. přenesená",J421,0)</f>
        <v>0</v>
      </c>
      <c r="BI421" s="247">
        <f>IF(N421="nulová",J421,0)</f>
        <v>0</v>
      </c>
      <c r="BJ421" s="18" t="s">
        <v>81</v>
      </c>
      <c r="BK421" s="247">
        <f>ROUND(I421*H421,2)</f>
        <v>0</v>
      </c>
      <c r="BL421" s="18" t="s">
        <v>198</v>
      </c>
      <c r="BM421" s="246" t="s">
        <v>4307</v>
      </c>
    </row>
    <row r="422" s="2" customFormat="1">
      <c r="A422" s="39"/>
      <c r="B422" s="40"/>
      <c r="C422" s="41"/>
      <c r="D422" s="248" t="s">
        <v>200</v>
      </c>
      <c r="E422" s="41"/>
      <c r="F422" s="249" t="s">
        <v>2923</v>
      </c>
      <c r="G422" s="41"/>
      <c r="H422" s="41"/>
      <c r="I422" s="145"/>
      <c r="J422" s="41"/>
      <c r="K422" s="41"/>
      <c r="L422" s="45"/>
      <c r="M422" s="250"/>
      <c r="N422" s="251"/>
      <c r="O422" s="92"/>
      <c r="P422" s="92"/>
      <c r="Q422" s="92"/>
      <c r="R422" s="92"/>
      <c r="S422" s="92"/>
      <c r="T422" s="93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200</v>
      </c>
      <c r="AU422" s="18" t="s">
        <v>212</v>
      </c>
    </row>
    <row r="423" s="13" customFormat="1">
      <c r="A423" s="13"/>
      <c r="B423" s="252"/>
      <c r="C423" s="253"/>
      <c r="D423" s="248" t="s">
        <v>201</v>
      </c>
      <c r="E423" s="254" t="s">
        <v>1</v>
      </c>
      <c r="F423" s="255" t="s">
        <v>4308</v>
      </c>
      <c r="G423" s="253"/>
      <c r="H423" s="254" t="s">
        <v>1</v>
      </c>
      <c r="I423" s="256"/>
      <c r="J423" s="253"/>
      <c r="K423" s="253"/>
      <c r="L423" s="257"/>
      <c r="M423" s="258"/>
      <c r="N423" s="259"/>
      <c r="O423" s="259"/>
      <c r="P423" s="259"/>
      <c r="Q423" s="259"/>
      <c r="R423" s="259"/>
      <c r="S423" s="259"/>
      <c r="T423" s="260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61" t="s">
        <v>201</v>
      </c>
      <c r="AU423" s="261" t="s">
        <v>212</v>
      </c>
      <c r="AV423" s="13" t="s">
        <v>81</v>
      </c>
      <c r="AW423" s="13" t="s">
        <v>30</v>
      </c>
      <c r="AX423" s="13" t="s">
        <v>73</v>
      </c>
      <c r="AY423" s="261" t="s">
        <v>191</v>
      </c>
    </row>
    <row r="424" s="13" customFormat="1">
      <c r="A424" s="13"/>
      <c r="B424" s="252"/>
      <c r="C424" s="253"/>
      <c r="D424" s="248" t="s">
        <v>201</v>
      </c>
      <c r="E424" s="254" t="s">
        <v>1</v>
      </c>
      <c r="F424" s="255" t="s">
        <v>2920</v>
      </c>
      <c r="G424" s="253"/>
      <c r="H424" s="254" t="s">
        <v>1</v>
      </c>
      <c r="I424" s="256"/>
      <c r="J424" s="253"/>
      <c r="K424" s="253"/>
      <c r="L424" s="257"/>
      <c r="M424" s="258"/>
      <c r="N424" s="259"/>
      <c r="O424" s="259"/>
      <c r="P424" s="259"/>
      <c r="Q424" s="259"/>
      <c r="R424" s="259"/>
      <c r="S424" s="259"/>
      <c r="T424" s="26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1" t="s">
        <v>201</v>
      </c>
      <c r="AU424" s="261" t="s">
        <v>212</v>
      </c>
      <c r="AV424" s="13" t="s">
        <v>81</v>
      </c>
      <c r="AW424" s="13" t="s">
        <v>30</v>
      </c>
      <c r="AX424" s="13" t="s">
        <v>73</v>
      </c>
      <c r="AY424" s="261" t="s">
        <v>191</v>
      </c>
    </row>
    <row r="425" s="14" customFormat="1">
      <c r="A425" s="14"/>
      <c r="B425" s="262"/>
      <c r="C425" s="263"/>
      <c r="D425" s="248" t="s">
        <v>201</v>
      </c>
      <c r="E425" s="264" t="s">
        <v>1</v>
      </c>
      <c r="F425" s="265" t="s">
        <v>4211</v>
      </c>
      <c r="G425" s="263"/>
      <c r="H425" s="266">
        <v>11.199999999999999</v>
      </c>
      <c r="I425" s="267"/>
      <c r="J425" s="263"/>
      <c r="K425" s="263"/>
      <c r="L425" s="268"/>
      <c r="M425" s="269"/>
      <c r="N425" s="270"/>
      <c r="O425" s="270"/>
      <c r="P425" s="270"/>
      <c r="Q425" s="270"/>
      <c r="R425" s="270"/>
      <c r="S425" s="270"/>
      <c r="T425" s="271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72" t="s">
        <v>201</v>
      </c>
      <c r="AU425" s="272" t="s">
        <v>212</v>
      </c>
      <c r="AV425" s="14" t="s">
        <v>83</v>
      </c>
      <c r="AW425" s="14" t="s">
        <v>30</v>
      </c>
      <c r="AX425" s="14" t="s">
        <v>73</v>
      </c>
      <c r="AY425" s="272" t="s">
        <v>191</v>
      </c>
    </row>
    <row r="426" s="15" customFormat="1">
      <c r="A426" s="15"/>
      <c r="B426" s="273"/>
      <c r="C426" s="274"/>
      <c r="D426" s="248" t="s">
        <v>201</v>
      </c>
      <c r="E426" s="275" t="s">
        <v>1</v>
      </c>
      <c r="F426" s="276" t="s">
        <v>205</v>
      </c>
      <c r="G426" s="274"/>
      <c r="H426" s="277">
        <v>11.199999999999999</v>
      </c>
      <c r="I426" s="278"/>
      <c r="J426" s="274"/>
      <c r="K426" s="274"/>
      <c r="L426" s="279"/>
      <c r="M426" s="280"/>
      <c r="N426" s="281"/>
      <c r="O426" s="281"/>
      <c r="P426" s="281"/>
      <c r="Q426" s="281"/>
      <c r="R426" s="281"/>
      <c r="S426" s="281"/>
      <c r="T426" s="282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83" t="s">
        <v>201</v>
      </c>
      <c r="AU426" s="283" t="s">
        <v>212</v>
      </c>
      <c r="AV426" s="15" t="s">
        <v>198</v>
      </c>
      <c r="AW426" s="15" t="s">
        <v>30</v>
      </c>
      <c r="AX426" s="15" t="s">
        <v>81</v>
      </c>
      <c r="AY426" s="283" t="s">
        <v>191</v>
      </c>
    </row>
    <row r="427" s="2" customFormat="1" ht="16.5" customHeight="1">
      <c r="A427" s="39"/>
      <c r="B427" s="40"/>
      <c r="C427" s="236" t="s">
        <v>534</v>
      </c>
      <c r="D427" s="236" t="s">
        <v>194</v>
      </c>
      <c r="E427" s="237" t="s">
        <v>946</v>
      </c>
      <c r="F427" s="238" t="s">
        <v>947</v>
      </c>
      <c r="G427" s="239" t="s">
        <v>197</v>
      </c>
      <c r="H427" s="240">
        <v>11.199999999999999</v>
      </c>
      <c r="I427" s="241"/>
      <c r="J427" s="240">
        <f>ROUND(I427*H427,2)</f>
        <v>0</v>
      </c>
      <c r="K427" s="238" t="s">
        <v>1</v>
      </c>
      <c r="L427" s="45"/>
      <c r="M427" s="242" t="s">
        <v>1</v>
      </c>
      <c r="N427" s="243" t="s">
        <v>38</v>
      </c>
      <c r="O427" s="92"/>
      <c r="P427" s="244">
        <f>O427*H427</f>
        <v>0</v>
      </c>
      <c r="Q427" s="244">
        <v>0.378</v>
      </c>
      <c r="R427" s="244">
        <f>Q427*H427</f>
        <v>4.2336</v>
      </c>
      <c r="S427" s="244">
        <v>0</v>
      </c>
      <c r="T427" s="245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46" t="s">
        <v>198</v>
      </c>
      <c r="AT427" s="246" t="s">
        <v>194</v>
      </c>
      <c r="AU427" s="246" t="s">
        <v>212</v>
      </c>
      <c r="AY427" s="18" t="s">
        <v>191</v>
      </c>
      <c r="BE427" s="247">
        <f>IF(N427="základní",J427,0)</f>
        <v>0</v>
      </c>
      <c r="BF427" s="247">
        <f>IF(N427="snížená",J427,0)</f>
        <v>0</v>
      </c>
      <c r="BG427" s="247">
        <f>IF(N427="zákl. přenesená",J427,0)</f>
        <v>0</v>
      </c>
      <c r="BH427" s="247">
        <f>IF(N427="sníž. přenesená",J427,0)</f>
        <v>0</v>
      </c>
      <c r="BI427" s="247">
        <f>IF(N427="nulová",J427,0)</f>
        <v>0</v>
      </c>
      <c r="BJ427" s="18" t="s">
        <v>81</v>
      </c>
      <c r="BK427" s="247">
        <f>ROUND(I427*H427,2)</f>
        <v>0</v>
      </c>
      <c r="BL427" s="18" t="s">
        <v>198</v>
      </c>
      <c r="BM427" s="246" t="s">
        <v>4309</v>
      </c>
    </row>
    <row r="428" s="2" customFormat="1">
      <c r="A428" s="39"/>
      <c r="B428" s="40"/>
      <c r="C428" s="41"/>
      <c r="D428" s="248" t="s">
        <v>200</v>
      </c>
      <c r="E428" s="41"/>
      <c r="F428" s="249" t="s">
        <v>947</v>
      </c>
      <c r="G428" s="41"/>
      <c r="H428" s="41"/>
      <c r="I428" s="145"/>
      <c r="J428" s="41"/>
      <c r="K428" s="41"/>
      <c r="L428" s="45"/>
      <c r="M428" s="250"/>
      <c r="N428" s="251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200</v>
      </c>
      <c r="AU428" s="18" t="s">
        <v>212</v>
      </c>
    </row>
    <row r="429" s="13" customFormat="1">
      <c r="A429" s="13"/>
      <c r="B429" s="252"/>
      <c r="C429" s="253"/>
      <c r="D429" s="248" t="s">
        <v>201</v>
      </c>
      <c r="E429" s="254" t="s">
        <v>1</v>
      </c>
      <c r="F429" s="255" t="s">
        <v>4310</v>
      </c>
      <c r="G429" s="253"/>
      <c r="H429" s="254" t="s">
        <v>1</v>
      </c>
      <c r="I429" s="256"/>
      <c r="J429" s="253"/>
      <c r="K429" s="253"/>
      <c r="L429" s="257"/>
      <c r="M429" s="258"/>
      <c r="N429" s="259"/>
      <c r="O429" s="259"/>
      <c r="P429" s="259"/>
      <c r="Q429" s="259"/>
      <c r="R429" s="259"/>
      <c r="S429" s="259"/>
      <c r="T429" s="26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1" t="s">
        <v>201</v>
      </c>
      <c r="AU429" s="261" t="s">
        <v>212</v>
      </c>
      <c r="AV429" s="13" t="s">
        <v>81</v>
      </c>
      <c r="AW429" s="13" t="s">
        <v>30</v>
      </c>
      <c r="AX429" s="13" t="s">
        <v>73</v>
      </c>
      <c r="AY429" s="261" t="s">
        <v>191</v>
      </c>
    </row>
    <row r="430" s="14" customFormat="1">
      <c r="A430" s="14"/>
      <c r="B430" s="262"/>
      <c r="C430" s="263"/>
      <c r="D430" s="248" t="s">
        <v>201</v>
      </c>
      <c r="E430" s="264" t="s">
        <v>1</v>
      </c>
      <c r="F430" s="265" t="s">
        <v>4211</v>
      </c>
      <c r="G430" s="263"/>
      <c r="H430" s="266">
        <v>11.199999999999999</v>
      </c>
      <c r="I430" s="267"/>
      <c r="J430" s="263"/>
      <c r="K430" s="263"/>
      <c r="L430" s="268"/>
      <c r="M430" s="269"/>
      <c r="N430" s="270"/>
      <c r="O430" s="270"/>
      <c r="P430" s="270"/>
      <c r="Q430" s="270"/>
      <c r="R430" s="270"/>
      <c r="S430" s="270"/>
      <c r="T430" s="271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72" t="s">
        <v>201</v>
      </c>
      <c r="AU430" s="272" t="s">
        <v>212</v>
      </c>
      <c r="AV430" s="14" t="s">
        <v>83</v>
      </c>
      <c r="AW430" s="14" t="s">
        <v>30</v>
      </c>
      <c r="AX430" s="14" t="s">
        <v>73</v>
      </c>
      <c r="AY430" s="272" t="s">
        <v>191</v>
      </c>
    </row>
    <row r="431" s="15" customFormat="1">
      <c r="A431" s="15"/>
      <c r="B431" s="273"/>
      <c r="C431" s="274"/>
      <c r="D431" s="248" t="s">
        <v>201</v>
      </c>
      <c r="E431" s="275" t="s">
        <v>1</v>
      </c>
      <c r="F431" s="276" t="s">
        <v>205</v>
      </c>
      <c r="G431" s="274"/>
      <c r="H431" s="277">
        <v>11.199999999999999</v>
      </c>
      <c r="I431" s="278"/>
      <c r="J431" s="274"/>
      <c r="K431" s="274"/>
      <c r="L431" s="279"/>
      <c r="M431" s="280"/>
      <c r="N431" s="281"/>
      <c r="O431" s="281"/>
      <c r="P431" s="281"/>
      <c r="Q431" s="281"/>
      <c r="R431" s="281"/>
      <c r="S431" s="281"/>
      <c r="T431" s="282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83" t="s">
        <v>201</v>
      </c>
      <c r="AU431" s="283" t="s">
        <v>212</v>
      </c>
      <c r="AV431" s="15" t="s">
        <v>198</v>
      </c>
      <c r="AW431" s="15" t="s">
        <v>30</v>
      </c>
      <c r="AX431" s="15" t="s">
        <v>81</v>
      </c>
      <c r="AY431" s="283" t="s">
        <v>191</v>
      </c>
    </row>
    <row r="432" s="2" customFormat="1" ht="16.5" customHeight="1">
      <c r="A432" s="39"/>
      <c r="B432" s="40"/>
      <c r="C432" s="236" t="s">
        <v>540</v>
      </c>
      <c r="D432" s="236" t="s">
        <v>194</v>
      </c>
      <c r="E432" s="237" t="s">
        <v>3535</v>
      </c>
      <c r="F432" s="238" t="s">
        <v>3536</v>
      </c>
      <c r="G432" s="239" t="s">
        <v>197</v>
      </c>
      <c r="H432" s="240">
        <v>4.2000000000000002</v>
      </c>
      <c r="I432" s="241"/>
      <c r="J432" s="240">
        <f>ROUND(I432*H432,2)</f>
        <v>0</v>
      </c>
      <c r="K432" s="238" t="s">
        <v>1</v>
      </c>
      <c r="L432" s="45"/>
      <c r="M432" s="242" t="s">
        <v>1</v>
      </c>
      <c r="N432" s="243" t="s">
        <v>38</v>
      </c>
      <c r="O432" s="92"/>
      <c r="P432" s="244">
        <f>O432*H432</f>
        <v>0</v>
      </c>
      <c r="Q432" s="244">
        <v>0</v>
      </c>
      <c r="R432" s="244">
        <f>Q432*H432</f>
        <v>0</v>
      </c>
      <c r="S432" s="244">
        <v>0</v>
      </c>
      <c r="T432" s="245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46" t="s">
        <v>198</v>
      </c>
      <c r="AT432" s="246" t="s">
        <v>194</v>
      </c>
      <c r="AU432" s="246" t="s">
        <v>212</v>
      </c>
      <c r="AY432" s="18" t="s">
        <v>191</v>
      </c>
      <c r="BE432" s="247">
        <f>IF(N432="základní",J432,0)</f>
        <v>0</v>
      </c>
      <c r="BF432" s="247">
        <f>IF(N432="snížená",J432,0)</f>
        <v>0</v>
      </c>
      <c r="BG432" s="247">
        <f>IF(N432="zákl. přenesená",J432,0)</f>
        <v>0</v>
      </c>
      <c r="BH432" s="247">
        <f>IF(N432="sníž. přenesená",J432,0)</f>
        <v>0</v>
      </c>
      <c r="BI432" s="247">
        <f>IF(N432="nulová",J432,0)</f>
        <v>0</v>
      </c>
      <c r="BJ432" s="18" t="s">
        <v>81</v>
      </c>
      <c r="BK432" s="247">
        <f>ROUND(I432*H432,2)</f>
        <v>0</v>
      </c>
      <c r="BL432" s="18" t="s">
        <v>198</v>
      </c>
      <c r="BM432" s="246" t="s">
        <v>4311</v>
      </c>
    </row>
    <row r="433" s="2" customFormat="1">
      <c r="A433" s="39"/>
      <c r="B433" s="40"/>
      <c r="C433" s="41"/>
      <c r="D433" s="248" t="s">
        <v>200</v>
      </c>
      <c r="E433" s="41"/>
      <c r="F433" s="249" t="s">
        <v>3536</v>
      </c>
      <c r="G433" s="41"/>
      <c r="H433" s="41"/>
      <c r="I433" s="145"/>
      <c r="J433" s="41"/>
      <c r="K433" s="41"/>
      <c r="L433" s="45"/>
      <c r="M433" s="250"/>
      <c r="N433" s="251"/>
      <c r="O433" s="92"/>
      <c r="P433" s="92"/>
      <c r="Q433" s="92"/>
      <c r="R433" s="92"/>
      <c r="S433" s="92"/>
      <c r="T433" s="93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200</v>
      </c>
      <c r="AU433" s="18" t="s">
        <v>212</v>
      </c>
    </row>
    <row r="434" s="13" customFormat="1">
      <c r="A434" s="13"/>
      <c r="B434" s="252"/>
      <c r="C434" s="253"/>
      <c r="D434" s="248" t="s">
        <v>201</v>
      </c>
      <c r="E434" s="254" t="s">
        <v>1</v>
      </c>
      <c r="F434" s="255" t="s">
        <v>4312</v>
      </c>
      <c r="G434" s="253"/>
      <c r="H434" s="254" t="s">
        <v>1</v>
      </c>
      <c r="I434" s="256"/>
      <c r="J434" s="253"/>
      <c r="K434" s="253"/>
      <c r="L434" s="257"/>
      <c r="M434" s="258"/>
      <c r="N434" s="259"/>
      <c r="O434" s="259"/>
      <c r="P434" s="259"/>
      <c r="Q434" s="259"/>
      <c r="R434" s="259"/>
      <c r="S434" s="259"/>
      <c r="T434" s="260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1" t="s">
        <v>201</v>
      </c>
      <c r="AU434" s="261" t="s">
        <v>212</v>
      </c>
      <c r="AV434" s="13" t="s">
        <v>81</v>
      </c>
      <c r="AW434" s="13" t="s">
        <v>30</v>
      </c>
      <c r="AX434" s="13" t="s">
        <v>73</v>
      </c>
      <c r="AY434" s="261" t="s">
        <v>191</v>
      </c>
    </row>
    <row r="435" s="13" customFormat="1">
      <c r="A435" s="13"/>
      <c r="B435" s="252"/>
      <c r="C435" s="253"/>
      <c r="D435" s="248" t="s">
        <v>201</v>
      </c>
      <c r="E435" s="254" t="s">
        <v>1</v>
      </c>
      <c r="F435" s="255" t="s">
        <v>2920</v>
      </c>
      <c r="G435" s="253"/>
      <c r="H435" s="254" t="s">
        <v>1</v>
      </c>
      <c r="I435" s="256"/>
      <c r="J435" s="253"/>
      <c r="K435" s="253"/>
      <c r="L435" s="257"/>
      <c r="M435" s="258"/>
      <c r="N435" s="259"/>
      <c r="O435" s="259"/>
      <c r="P435" s="259"/>
      <c r="Q435" s="259"/>
      <c r="R435" s="259"/>
      <c r="S435" s="259"/>
      <c r="T435" s="26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1" t="s">
        <v>201</v>
      </c>
      <c r="AU435" s="261" t="s">
        <v>212</v>
      </c>
      <c r="AV435" s="13" t="s">
        <v>81</v>
      </c>
      <c r="AW435" s="13" t="s">
        <v>30</v>
      </c>
      <c r="AX435" s="13" t="s">
        <v>73</v>
      </c>
      <c r="AY435" s="261" t="s">
        <v>191</v>
      </c>
    </row>
    <row r="436" s="14" customFormat="1">
      <c r="A436" s="14"/>
      <c r="B436" s="262"/>
      <c r="C436" s="263"/>
      <c r="D436" s="248" t="s">
        <v>201</v>
      </c>
      <c r="E436" s="264" t="s">
        <v>1</v>
      </c>
      <c r="F436" s="265" t="s">
        <v>4209</v>
      </c>
      <c r="G436" s="263"/>
      <c r="H436" s="266">
        <v>4.2000000000000002</v>
      </c>
      <c r="I436" s="267"/>
      <c r="J436" s="263"/>
      <c r="K436" s="263"/>
      <c r="L436" s="268"/>
      <c r="M436" s="269"/>
      <c r="N436" s="270"/>
      <c r="O436" s="270"/>
      <c r="P436" s="270"/>
      <c r="Q436" s="270"/>
      <c r="R436" s="270"/>
      <c r="S436" s="270"/>
      <c r="T436" s="271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72" t="s">
        <v>201</v>
      </c>
      <c r="AU436" s="272" t="s">
        <v>212</v>
      </c>
      <c r="AV436" s="14" t="s">
        <v>83</v>
      </c>
      <c r="AW436" s="14" t="s">
        <v>30</v>
      </c>
      <c r="AX436" s="14" t="s">
        <v>73</v>
      </c>
      <c r="AY436" s="272" t="s">
        <v>191</v>
      </c>
    </row>
    <row r="437" s="15" customFormat="1">
      <c r="A437" s="15"/>
      <c r="B437" s="273"/>
      <c r="C437" s="274"/>
      <c r="D437" s="248" t="s">
        <v>201</v>
      </c>
      <c r="E437" s="275" t="s">
        <v>1</v>
      </c>
      <c r="F437" s="276" t="s">
        <v>205</v>
      </c>
      <c r="G437" s="274"/>
      <c r="H437" s="277">
        <v>4.2000000000000002</v>
      </c>
      <c r="I437" s="278"/>
      <c r="J437" s="274"/>
      <c r="K437" s="274"/>
      <c r="L437" s="279"/>
      <c r="M437" s="280"/>
      <c r="N437" s="281"/>
      <c r="O437" s="281"/>
      <c r="P437" s="281"/>
      <c r="Q437" s="281"/>
      <c r="R437" s="281"/>
      <c r="S437" s="281"/>
      <c r="T437" s="282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83" t="s">
        <v>201</v>
      </c>
      <c r="AU437" s="283" t="s">
        <v>212</v>
      </c>
      <c r="AV437" s="15" t="s">
        <v>198</v>
      </c>
      <c r="AW437" s="15" t="s">
        <v>30</v>
      </c>
      <c r="AX437" s="15" t="s">
        <v>81</v>
      </c>
      <c r="AY437" s="283" t="s">
        <v>191</v>
      </c>
    </row>
    <row r="438" s="2" customFormat="1" ht="21.75" customHeight="1">
      <c r="A438" s="39"/>
      <c r="B438" s="40"/>
      <c r="C438" s="236" t="s">
        <v>548</v>
      </c>
      <c r="D438" s="236" t="s">
        <v>194</v>
      </c>
      <c r="E438" s="237" t="s">
        <v>2930</v>
      </c>
      <c r="F438" s="238" t="s">
        <v>2931</v>
      </c>
      <c r="G438" s="239" t="s">
        <v>197</v>
      </c>
      <c r="H438" s="240">
        <v>11.199999999999999</v>
      </c>
      <c r="I438" s="241"/>
      <c r="J438" s="240">
        <f>ROUND(I438*H438,2)</f>
        <v>0</v>
      </c>
      <c r="K438" s="238" t="s">
        <v>275</v>
      </c>
      <c r="L438" s="45"/>
      <c r="M438" s="242" t="s">
        <v>1</v>
      </c>
      <c r="N438" s="243" t="s">
        <v>38</v>
      </c>
      <c r="O438" s="92"/>
      <c r="P438" s="244">
        <f>O438*H438</f>
        <v>0</v>
      </c>
      <c r="Q438" s="244">
        <v>0</v>
      </c>
      <c r="R438" s="244">
        <f>Q438*H438</f>
        <v>0</v>
      </c>
      <c r="S438" s="244">
        <v>0</v>
      </c>
      <c r="T438" s="245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46" t="s">
        <v>198</v>
      </c>
      <c r="AT438" s="246" t="s">
        <v>194</v>
      </c>
      <c r="AU438" s="246" t="s">
        <v>212</v>
      </c>
      <c r="AY438" s="18" t="s">
        <v>191</v>
      </c>
      <c r="BE438" s="247">
        <f>IF(N438="základní",J438,0)</f>
        <v>0</v>
      </c>
      <c r="BF438" s="247">
        <f>IF(N438="snížená",J438,0)</f>
        <v>0</v>
      </c>
      <c r="BG438" s="247">
        <f>IF(N438="zákl. přenesená",J438,0)</f>
        <v>0</v>
      </c>
      <c r="BH438" s="247">
        <f>IF(N438="sníž. přenesená",J438,0)</f>
        <v>0</v>
      </c>
      <c r="BI438" s="247">
        <f>IF(N438="nulová",J438,0)</f>
        <v>0</v>
      </c>
      <c r="BJ438" s="18" t="s">
        <v>81</v>
      </c>
      <c r="BK438" s="247">
        <f>ROUND(I438*H438,2)</f>
        <v>0</v>
      </c>
      <c r="BL438" s="18" t="s">
        <v>198</v>
      </c>
      <c r="BM438" s="246" t="s">
        <v>4313</v>
      </c>
    </row>
    <row r="439" s="2" customFormat="1">
      <c r="A439" s="39"/>
      <c r="B439" s="40"/>
      <c r="C439" s="41"/>
      <c r="D439" s="248" t="s">
        <v>200</v>
      </c>
      <c r="E439" s="41"/>
      <c r="F439" s="249" t="s">
        <v>2931</v>
      </c>
      <c r="G439" s="41"/>
      <c r="H439" s="41"/>
      <c r="I439" s="145"/>
      <c r="J439" s="41"/>
      <c r="K439" s="41"/>
      <c r="L439" s="45"/>
      <c r="M439" s="250"/>
      <c r="N439" s="251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200</v>
      </c>
      <c r="AU439" s="18" t="s">
        <v>212</v>
      </c>
    </row>
    <row r="440" s="13" customFormat="1">
      <c r="A440" s="13"/>
      <c r="B440" s="252"/>
      <c r="C440" s="253"/>
      <c r="D440" s="248" t="s">
        <v>201</v>
      </c>
      <c r="E440" s="254" t="s">
        <v>1</v>
      </c>
      <c r="F440" s="255" t="s">
        <v>4314</v>
      </c>
      <c r="G440" s="253"/>
      <c r="H440" s="254" t="s">
        <v>1</v>
      </c>
      <c r="I440" s="256"/>
      <c r="J440" s="253"/>
      <c r="K440" s="253"/>
      <c r="L440" s="257"/>
      <c r="M440" s="258"/>
      <c r="N440" s="259"/>
      <c r="O440" s="259"/>
      <c r="P440" s="259"/>
      <c r="Q440" s="259"/>
      <c r="R440" s="259"/>
      <c r="S440" s="259"/>
      <c r="T440" s="26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1" t="s">
        <v>201</v>
      </c>
      <c r="AU440" s="261" t="s">
        <v>212</v>
      </c>
      <c r="AV440" s="13" t="s">
        <v>81</v>
      </c>
      <c r="AW440" s="13" t="s">
        <v>30</v>
      </c>
      <c r="AX440" s="13" t="s">
        <v>73</v>
      </c>
      <c r="AY440" s="261" t="s">
        <v>191</v>
      </c>
    </row>
    <row r="441" s="14" customFormat="1">
      <c r="A441" s="14"/>
      <c r="B441" s="262"/>
      <c r="C441" s="263"/>
      <c r="D441" s="248" t="s">
        <v>201</v>
      </c>
      <c r="E441" s="264" t="s">
        <v>1</v>
      </c>
      <c r="F441" s="265" t="s">
        <v>4211</v>
      </c>
      <c r="G441" s="263"/>
      <c r="H441" s="266">
        <v>11.199999999999999</v>
      </c>
      <c r="I441" s="267"/>
      <c r="J441" s="263"/>
      <c r="K441" s="263"/>
      <c r="L441" s="268"/>
      <c r="M441" s="269"/>
      <c r="N441" s="270"/>
      <c r="O441" s="270"/>
      <c r="P441" s="270"/>
      <c r="Q441" s="270"/>
      <c r="R441" s="270"/>
      <c r="S441" s="270"/>
      <c r="T441" s="271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72" t="s">
        <v>201</v>
      </c>
      <c r="AU441" s="272" t="s">
        <v>212</v>
      </c>
      <c r="AV441" s="14" t="s">
        <v>83</v>
      </c>
      <c r="AW441" s="14" t="s">
        <v>30</v>
      </c>
      <c r="AX441" s="14" t="s">
        <v>73</v>
      </c>
      <c r="AY441" s="272" t="s">
        <v>191</v>
      </c>
    </row>
    <row r="442" s="15" customFormat="1">
      <c r="A442" s="15"/>
      <c r="B442" s="273"/>
      <c r="C442" s="274"/>
      <c r="D442" s="248" t="s">
        <v>201</v>
      </c>
      <c r="E442" s="275" t="s">
        <v>1</v>
      </c>
      <c r="F442" s="276" t="s">
        <v>205</v>
      </c>
      <c r="G442" s="274"/>
      <c r="H442" s="277">
        <v>11.199999999999999</v>
      </c>
      <c r="I442" s="278"/>
      <c r="J442" s="274"/>
      <c r="K442" s="274"/>
      <c r="L442" s="279"/>
      <c r="M442" s="280"/>
      <c r="N442" s="281"/>
      <c r="O442" s="281"/>
      <c r="P442" s="281"/>
      <c r="Q442" s="281"/>
      <c r="R442" s="281"/>
      <c r="S442" s="281"/>
      <c r="T442" s="282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83" t="s">
        <v>201</v>
      </c>
      <c r="AU442" s="283" t="s">
        <v>212</v>
      </c>
      <c r="AV442" s="15" t="s">
        <v>198</v>
      </c>
      <c r="AW442" s="15" t="s">
        <v>30</v>
      </c>
      <c r="AX442" s="15" t="s">
        <v>81</v>
      </c>
      <c r="AY442" s="283" t="s">
        <v>191</v>
      </c>
    </row>
    <row r="443" s="2" customFormat="1" ht="21.75" customHeight="1">
      <c r="A443" s="39"/>
      <c r="B443" s="40"/>
      <c r="C443" s="236" t="s">
        <v>555</v>
      </c>
      <c r="D443" s="236" t="s">
        <v>194</v>
      </c>
      <c r="E443" s="237" t="s">
        <v>2939</v>
      </c>
      <c r="F443" s="238" t="s">
        <v>2940</v>
      </c>
      <c r="G443" s="239" t="s">
        <v>197</v>
      </c>
      <c r="H443" s="240">
        <v>11.199999999999999</v>
      </c>
      <c r="I443" s="241"/>
      <c r="J443" s="240">
        <f>ROUND(I443*H443,2)</f>
        <v>0</v>
      </c>
      <c r="K443" s="238" t="s">
        <v>275</v>
      </c>
      <c r="L443" s="45"/>
      <c r="M443" s="242" t="s">
        <v>1</v>
      </c>
      <c r="N443" s="243" t="s">
        <v>38</v>
      </c>
      <c r="O443" s="92"/>
      <c r="P443" s="244">
        <f>O443*H443</f>
        <v>0</v>
      </c>
      <c r="Q443" s="244">
        <v>0</v>
      </c>
      <c r="R443" s="244">
        <f>Q443*H443</f>
        <v>0</v>
      </c>
      <c r="S443" s="244">
        <v>0</v>
      </c>
      <c r="T443" s="245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46" t="s">
        <v>198</v>
      </c>
      <c r="AT443" s="246" t="s">
        <v>194</v>
      </c>
      <c r="AU443" s="246" t="s">
        <v>212</v>
      </c>
      <c r="AY443" s="18" t="s">
        <v>191</v>
      </c>
      <c r="BE443" s="247">
        <f>IF(N443="základní",J443,0)</f>
        <v>0</v>
      </c>
      <c r="BF443" s="247">
        <f>IF(N443="snížená",J443,0)</f>
        <v>0</v>
      </c>
      <c r="BG443" s="247">
        <f>IF(N443="zákl. přenesená",J443,0)</f>
        <v>0</v>
      </c>
      <c r="BH443" s="247">
        <f>IF(N443="sníž. přenesená",J443,0)</f>
        <v>0</v>
      </c>
      <c r="BI443" s="247">
        <f>IF(N443="nulová",J443,0)</f>
        <v>0</v>
      </c>
      <c r="BJ443" s="18" t="s">
        <v>81</v>
      </c>
      <c r="BK443" s="247">
        <f>ROUND(I443*H443,2)</f>
        <v>0</v>
      </c>
      <c r="BL443" s="18" t="s">
        <v>198</v>
      </c>
      <c r="BM443" s="246" t="s">
        <v>4315</v>
      </c>
    </row>
    <row r="444" s="2" customFormat="1">
      <c r="A444" s="39"/>
      <c r="B444" s="40"/>
      <c r="C444" s="41"/>
      <c r="D444" s="248" t="s">
        <v>200</v>
      </c>
      <c r="E444" s="41"/>
      <c r="F444" s="249" t="s">
        <v>2940</v>
      </c>
      <c r="G444" s="41"/>
      <c r="H444" s="41"/>
      <c r="I444" s="145"/>
      <c r="J444" s="41"/>
      <c r="K444" s="41"/>
      <c r="L444" s="45"/>
      <c r="M444" s="250"/>
      <c r="N444" s="251"/>
      <c r="O444" s="92"/>
      <c r="P444" s="92"/>
      <c r="Q444" s="92"/>
      <c r="R444" s="92"/>
      <c r="S444" s="92"/>
      <c r="T444" s="93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200</v>
      </c>
      <c r="AU444" s="18" t="s">
        <v>212</v>
      </c>
    </row>
    <row r="445" s="13" customFormat="1">
      <c r="A445" s="13"/>
      <c r="B445" s="252"/>
      <c r="C445" s="253"/>
      <c r="D445" s="248" t="s">
        <v>201</v>
      </c>
      <c r="E445" s="254" t="s">
        <v>1</v>
      </c>
      <c r="F445" s="255" t="s">
        <v>4316</v>
      </c>
      <c r="G445" s="253"/>
      <c r="H445" s="254" t="s">
        <v>1</v>
      </c>
      <c r="I445" s="256"/>
      <c r="J445" s="253"/>
      <c r="K445" s="253"/>
      <c r="L445" s="257"/>
      <c r="M445" s="258"/>
      <c r="N445" s="259"/>
      <c r="O445" s="259"/>
      <c r="P445" s="259"/>
      <c r="Q445" s="259"/>
      <c r="R445" s="259"/>
      <c r="S445" s="259"/>
      <c r="T445" s="26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1" t="s">
        <v>201</v>
      </c>
      <c r="AU445" s="261" t="s">
        <v>212</v>
      </c>
      <c r="AV445" s="13" t="s">
        <v>81</v>
      </c>
      <c r="AW445" s="13" t="s">
        <v>30</v>
      </c>
      <c r="AX445" s="13" t="s">
        <v>73</v>
      </c>
      <c r="AY445" s="261" t="s">
        <v>191</v>
      </c>
    </row>
    <row r="446" s="14" customFormat="1">
      <c r="A446" s="14"/>
      <c r="B446" s="262"/>
      <c r="C446" s="263"/>
      <c r="D446" s="248" t="s">
        <v>201</v>
      </c>
      <c r="E446" s="264" t="s">
        <v>1</v>
      </c>
      <c r="F446" s="265" t="s">
        <v>4211</v>
      </c>
      <c r="G446" s="263"/>
      <c r="H446" s="266">
        <v>11.199999999999999</v>
      </c>
      <c r="I446" s="267"/>
      <c r="J446" s="263"/>
      <c r="K446" s="263"/>
      <c r="L446" s="268"/>
      <c r="M446" s="269"/>
      <c r="N446" s="270"/>
      <c r="O446" s="270"/>
      <c r="P446" s="270"/>
      <c r="Q446" s="270"/>
      <c r="R446" s="270"/>
      <c r="S446" s="270"/>
      <c r="T446" s="271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72" t="s">
        <v>201</v>
      </c>
      <c r="AU446" s="272" t="s">
        <v>212</v>
      </c>
      <c r="AV446" s="14" t="s">
        <v>83</v>
      </c>
      <c r="AW446" s="14" t="s">
        <v>30</v>
      </c>
      <c r="AX446" s="14" t="s">
        <v>73</v>
      </c>
      <c r="AY446" s="272" t="s">
        <v>191</v>
      </c>
    </row>
    <row r="447" s="15" customFormat="1">
      <c r="A447" s="15"/>
      <c r="B447" s="273"/>
      <c r="C447" s="274"/>
      <c r="D447" s="248" t="s">
        <v>201</v>
      </c>
      <c r="E447" s="275" t="s">
        <v>1</v>
      </c>
      <c r="F447" s="276" t="s">
        <v>205</v>
      </c>
      <c r="G447" s="274"/>
      <c r="H447" s="277">
        <v>11.199999999999999</v>
      </c>
      <c r="I447" s="278"/>
      <c r="J447" s="274"/>
      <c r="K447" s="274"/>
      <c r="L447" s="279"/>
      <c r="M447" s="280"/>
      <c r="N447" s="281"/>
      <c r="O447" s="281"/>
      <c r="P447" s="281"/>
      <c r="Q447" s="281"/>
      <c r="R447" s="281"/>
      <c r="S447" s="281"/>
      <c r="T447" s="282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83" t="s">
        <v>201</v>
      </c>
      <c r="AU447" s="283" t="s">
        <v>212</v>
      </c>
      <c r="AV447" s="15" t="s">
        <v>198</v>
      </c>
      <c r="AW447" s="15" t="s">
        <v>30</v>
      </c>
      <c r="AX447" s="15" t="s">
        <v>81</v>
      </c>
      <c r="AY447" s="283" t="s">
        <v>191</v>
      </c>
    </row>
    <row r="448" s="2" customFormat="1" ht="21.75" customHeight="1">
      <c r="A448" s="39"/>
      <c r="B448" s="40"/>
      <c r="C448" s="236" t="s">
        <v>570</v>
      </c>
      <c r="D448" s="236" t="s">
        <v>194</v>
      </c>
      <c r="E448" s="237" t="s">
        <v>2943</v>
      </c>
      <c r="F448" s="238" t="s">
        <v>2944</v>
      </c>
      <c r="G448" s="239" t="s">
        <v>197</v>
      </c>
      <c r="H448" s="240">
        <v>22.399999999999999</v>
      </c>
      <c r="I448" s="241"/>
      <c r="J448" s="240">
        <f>ROUND(I448*H448,2)</f>
        <v>0</v>
      </c>
      <c r="K448" s="238" t="s">
        <v>1</v>
      </c>
      <c r="L448" s="45"/>
      <c r="M448" s="242" t="s">
        <v>1</v>
      </c>
      <c r="N448" s="243" t="s">
        <v>38</v>
      </c>
      <c r="O448" s="92"/>
      <c r="P448" s="244">
        <f>O448*H448</f>
        <v>0</v>
      </c>
      <c r="Q448" s="244">
        <v>0</v>
      </c>
      <c r="R448" s="244">
        <f>Q448*H448</f>
        <v>0</v>
      </c>
      <c r="S448" s="244">
        <v>0</v>
      </c>
      <c r="T448" s="245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46" t="s">
        <v>198</v>
      </c>
      <c r="AT448" s="246" t="s">
        <v>194</v>
      </c>
      <c r="AU448" s="246" t="s">
        <v>212</v>
      </c>
      <c r="AY448" s="18" t="s">
        <v>191</v>
      </c>
      <c r="BE448" s="247">
        <f>IF(N448="základní",J448,0)</f>
        <v>0</v>
      </c>
      <c r="BF448" s="247">
        <f>IF(N448="snížená",J448,0)</f>
        <v>0</v>
      </c>
      <c r="BG448" s="247">
        <f>IF(N448="zákl. přenesená",J448,0)</f>
        <v>0</v>
      </c>
      <c r="BH448" s="247">
        <f>IF(N448="sníž. přenesená",J448,0)</f>
        <v>0</v>
      </c>
      <c r="BI448" s="247">
        <f>IF(N448="nulová",J448,0)</f>
        <v>0</v>
      </c>
      <c r="BJ448" s="18" t="s">
        <v>81</v>
      </c>
      <c r="BK448" s="247">
        <f>ROUND(I448*H448,2)</f>
        <v>0</v>
      </c>
      <c r="BL448" s="18" t="s">
        <v>198</v>
      </c>
      <c r="BM448" s="246" t="s">
        <v>4317</v>
      </c>
    </row>
    <row r="449" s="2" customFormat="1">
      <c r="A449" s="39"/>
      <c r="B449" s="40"/>
      <c r="C449" s="41"/>
      <c r="D449" s="248" t="s">
        <v>200</v>
      </c>
      <c r="E449" s="41"/>
      <c r="F449" s="249" t="s">
        <v>2944</v>
      </c>
      <c r="G449" s="41"/>
      <c r="H449" s="41"/>
      <c r="I449" s="145"/>
      <c r="J449" s="41"/>
      <c r="K449" s="41"/>
      <c r="L449" s="45"/>
      <c r="M449" s="250"/>
      <c r="N449" s="251"/>
      <c r="O449" s="92"/>
      <c r="P449" s="92"/>
      <c r="Q449" s="92"/>
      <c r="R449" s="92"/>
      <c r="S449" s="92"/>
      <c r="T449" s="93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200</v>
      </c>
      <c r="AU449" s="18" t="s">
        <v>212</v>
      </c>
    </row>
    <row r="450" s="13" customFormat="1">
      <c r="A450" s="13"/>
      <c r="B450" s="252"/>
      <c r="C450" s="253"/>
      <c r="D450" s="248" t="s">
        <v>201</v>
      </c>
      <c r="E450" s="254" t="s">
        <v>1</v>
      </c>
      <c r="F450" s="255" t="s">
        <v>4318</v>
      </c>
      <c r="G450" s="253"/>
      <c r="H450" s="254" t="s">
        <v>1</v>
      </c>
      <c r="I450" s="256"/>
      <c r="J450" s="253"/>
      <c r="K450" s="253"/>
      <c r="L450" s="257"/>
      <c r="M450" s="258"/>
      <c r="N450" s="259"/>
      <c r="O450" s="259"/>
      <c r="P450" s="259"/>
      <c r="Q450" s="259"/>
      <c r="R450" s="259"/>
      <c r="S450" s="259"/>
      <c r="T450" s="260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1" t="s">
        <v>201</v>
      </c>
      <c r="AU450" s="261" t="s">
        <v>212</v>
      </c>
      <c r="AV450" s="13" t="s">
        <v>81</v>
      </c>
      <c r="AW450" s="13" t="s">
        <v>30</v>
      </c>
      <c r="AX450" s="13" t="s">
        <v>73</v>
      </c>
      <c r="AY450" s="261" t="s">
        <v>191</v>
      </c>
    </row>
    <row r="451" s="14" customFormat="1">
      <c r="A451" s="14"/>
      <c r="B451" s="262"/>
      <c r="C451" s="263"/>
      <c r="D451" s="248" t="s">
        <v>201</v>
      </c>
      <c r="E451" s="264" t="s">
        <v>1</v>
      </c>
      <c r="F451" s="265" t="s">
        <v>4319</v>
      </c>
      <c r="G451" s="263"/>
      <c r="H451" s="266">
        <v>22.399999999999999</v>
      </c>
      <c r="I451" s="267"/>
      <c r="J451" s="263"/>
      <c r="K451" s="263"/>
      <c r="L451" s="268"/>
      <c r="M451" s="269"/>
      <c r="N451" s="270"/>
      <c r="O451" s="270"/>
      <c r="P451" s="270"/>
      <c r="Q451" s="270"/>
      <c r="R451" s="270"/>
      <c r="S451" s="270"/>
      <c r="T451" s="271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72" t="s">
        <v>201</v>
      </c>
      <c r="AU451" s="272" t="s">
        <v>212</v>
      </c>
      <c r="AV451" s="14" t="s">
        <v>83</v>
      </c>
      <c r="AW451" s="14" t="s">
        <v>30</v>
      </c>
      <c r="AX451" s="14" t="s">
        <v>73</v>
      </c>
      <c r="AY451" s="272" t="s">
        <v>191</v>
      </c>
    </row>
    <row r="452" s="15" customFormat="1">
      <c r="A452" s="15"/>
      <c r="B452" s="273"/>
      <c r="C452" s="274"/>
      <c r="D452" s="248" t="s">
        <v>201</v>
      </c>
      <c r="E452" s="275" t="s">
        <v>1</v>
      </c>
      <c r="F452" s="276" t="s">
        <v>205</v>
      </c>
      <c r="G452" s="274"/>
      <c r="H452" s="277">
        <v>22.399999999999999</v>
      </c>
      <c r="I452" s="278"/>
      <c r="J452" s="274"/>
      <c r="K452" s="274"/>
      <c r="L452" s="279"/>
      <c r="M452" s="280"/>
      <c r="N452" s="281"/>
      <c r="O452" s="281"/>
      <c r="P452" s="281"/>
      <c r="Q452" s="281"/>
      <c r="R452" s="281"/>
      <c r="S452" s="281"/>
      <c r="T452" s="282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83" t="s">
        <v>201</v>
      </c>
      <c r="AU452" s="283" t="s">
        <v>212</v>
      </c>
      <c r="AV452" s="15" t="s">
        <v>198</v>
      </c>
      <c r="AW452" s="15" t="s">
        <v>30</v>
      </c>
      <c r="AX452" s="15" t="s">
        <v>81</v>
      </c>
      <c r="AY452" s="283" t="s">
        <v>191</v>
      </c>
    </row>
    <row r="453" s="2" customFormat="1" ht="21.75" customHeight="1">
      <c r="A453" s="39"/>
      <c r="B453" s="40"/>
      <c r="C453" s="236" t="s">
        <v>576</v>
      </c>
      <c r="D453" s="236" t="s">
        <v>194</v>
      </c>
      <c r="E453" s="237" t="s">
        <v>489</v>
      </c>
      <c r="F453" s="238" t="s">
        <v>490</v>
      </c>
      <c r="G453" s="239" t="s">
        <v>197</v>
      </c>
      <c r="H453" s="240">
        <v>11.199999999999999</v>
      </c>
      <c r="I453" s="241"/>
      <c r="J453" s="240">
        <f>ROUND(I453*H453,2)</f>
        <v>0</v>
      </c>
      <c r="K453" s="238" t="s">
        <v>1</v>
      </c>
      <c r="L453" s="45"/>
      <c r="M453" s="242" t="s">
        <v>1</v>
      </c>
      <c r="N453" s="243" t="s">
        <v>38</v>
      </c>
      <c r="O453" s="92"/>
      <c r="P453" s="244">
        <f>O453*H453</f>
        <v>0</v>
      </c>
      <c r="Q453" s="244">
        <v>0</v>
      </c>
      <c r="R453" s="244">
        <f>Q453*H453</f>
        <v>0</v>
      </c>
      <c r="S453" s="244">
        <v>0</v>
      </c>
      <c r="T453" s="245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46" t="s">
        <v>198</v>
      </c>
      <c r="AT453" s="246" t="s">
        <v>194</v>
      </c>
      <c r="AU453" s="246" t="s">
        <v>212</v>
      </c>
      <c r="AY453" s="18" t="s">
        <v>191</v>
      </c>
      <c r="BE453" s="247">
        <f>IF(N453="základní",J453,0)</f>
        <v>0</v>
      </c>
      <c r="BF453" s="247">
        <f>IF(N453="snížená",J453,0)</f>
        <v>0</v>
      </c>
      <c r="BG453" s="247">
        <f>IF(N453="zákl. přenesená",J453,0)</f>
        <v>0</v>
      </c>
      <c r="BH453" s="247">
        <f>IF(N453="sníž. přenesená",J453,0)</f>
        <v>0</v>
      </c>
      <c r="BI453" s="247">
        <f>IF(N453="nulová",J453,0)</f>
        <v>0</v>
      </c>
      <c r="BJ453" s="18" t="s">
        <v>81</v>
      </c>
      <c r="BK453" s="247">
        <f>ROUND(I453*H453,2)</f>
        <v>0</v>
      </c>
      <c r="BL453" s="18" t="s">
        <v>198</v>
      </c>
      <c r="BM453" s="246" t="s">
        <v>4320</v>
      </c>
    </row>
    <row r="454" s="2" customFormat="1">
      <c r="A454" s="39"/>
      <c r="B454" s="40"/>
      <c r="C454" s="41"/>
      <c r="D454" s="248" t="s">
        <v>200</v>
      </c>
      <c r="E454" s="41"/>
      <c r="F454" s="249" t="s">
        <v>490</v>
      </c>
      <c r="G454" s="41"/>
      <c r="H454" s="41"/>
      <c r="I454" s="145"/>
      <c r="J454" s="41"/>
      <c r="K454" s="41"/>
      <c r="L454" s="45"/>
      <c r="M454" s="250"/>
      <c r="N454" s="251"/>
      <c r="O454" s="92"/>
      <c r="P454" s="92"/>
      <c r="Q454" s="92"/>
      <c r="R454" s="92"/>
      <c r="S454" s="92"/>
      <c r="T454" s="93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200</v>
      </c>
      <c r="AU454" s="18" t="s">
        <v>212</v>
      </c>
    </row>
    <row r="455" s="13" customFormat="1">
      <c r="A455" s="13"/>
      <c r="B455" s="252"/>
      <c r="C455" s="253"/>
      <c r="D455" s="248" t="s">
        <v>201</v>
      </c>
      <c r="E455" s="254" t="s">
        <v>1</v>
      </c>
      <c r="F455" s="255" t="s">
        <v>4321</v>
      </c>
      <c r="G455" s="253"/>
      <c r="H455" s="254" t="s">
        <v>1</v>
      </c>
      <c r="I455" s="256"/>
      <c r="J455" s="253"/>
      <c r="K455" s="253"/>
      <c r="L455" s="257"/>
      <c r="M455" s="258"/>
      <c r="N455" s="259"/>
      <c r="O455" s="259"/>
      <c r="P455" s="259"/>
      <c r="Q455" s="259"/>
      <c r="R455" s="259"/>
      <c r="S455" s="259"/>
      <c r="T455" s="260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1" t="s">
        <v>201</v>
      </c>
      <c r="AU455" s="261" t="s">
        <v>212</v>
      </c>
      <c r="AV455" s="13" t="s">
        <v>81</v>
      </c>
      <c r="AW455" s="13" t="s">
        <v>30</v>
      </c>
      <c r="AX455" s="13" t="s">
        <v>73</v>
      </c>
      <c r="AY455" s="261" t="s">
        <v>191</v>
      </c>
    </row>
    <row r="456" s="14" customFormat="1">
      <c r="A456" s="14"/>
      <c r="B456" s="262"/>
      <c r="C456" s="263"/>
      <c r="D456" s="248" t="s">
        <v>201</v>
      </c>
      <c r="E456" s="264" t="s">
        <v>1</v>
      </c>
      <c r="F456" s="265" t="s">
        <v>4211</v>
      </c>
      <c r="G456" s="263"/>
      <c r="H456" s="266">
        <v>11.199999999999999</v>
      </c>
      <c r="I456" s="267"/>
      <c r="J456" s="263"/>
      <c r="K456" s="263"/>
      <c r="L456" s="268"/>
      <c r="M456" s="269"/>
      <c r="N456" s="270"/>
      <c r="O456" s="270"/>
      <c r="P456" s="270"/>
      <c r="Q456" s="270"/>
      <c r="R456" s="270"/>
      <c r="S456" s="270"/>
      <c r="T456" s="271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72" t="s">
        <v>201</v>
      </c>
      <c r="AU456" s="272" t="s">
        <v>212</v>
      </c>
      <c r="AV456" s="14" t="s">
        <v>83</v>
      </c>
      <c r="AW456" s="14" t="s">
        <v>30</v>
      </c>
      <c r="AX456" s="14" t="s">
        <v>73</v>
      </c>
      <c r="AY456" s="272" t="s">
        <v>191</v>
      </c>
    </row>
    <row r="457" s="15" customFormat="1">
      <c r="A457" s="15"/>
      <c r="B457" s="273"/>
      <c r="C457" s="274"/>
      <c r="D457" s="248" t="s">
        <v>201</v>
      </c>
      <c r="E457" s="275" t="s">
        <v>1</v>
      </c>
      <c r="F457" s="276" t="s">
        <v>205</v>
      </c>
      <c r="G457" s="274"/>
      <c r="H457" s="277">
        <v>11.199999999999999</v>
      </c>
      <c r="I457" s="278"/>
      <c r="J457" s="274"/>
      <c r="K457" s="274"/>
      <c r="L457" s="279"/>
      <c r="M457" s="280"/>
      <c r="N457" s="281"/>
      <c r="O457" s="281"/>
      <c r="P457" s="281"/>
      <c r="Q457" s="281"/>
      <c r="R457" s="281"/>
      <c r="S457" s="281"/>
      <c r="T457" s="282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83" t="s">
        <v>201</v>
      </c>
      <c r="AU457" s="283" t="s">
        <v>212</v>
      </c>
      <c r="AV457" s="15" t="s">
        <v>198</v>
      </c>
      <c r="AW457" s="15" t="s">
        <v>30</v>
      </c>
      <c r="AX457" s="15" t="s">
        <v>81</v>
      </c>
      <c r="AY457" s="283" t="s">
        <v>191</v>
      </c>
    </row>
    <row r="458" s="2" customFormat="1" ht="21.75" customHeight="1">
      <c r="A458" s="39"/>
      <c r="B458" s="40"/>
      <c r="C458" s="236" t="s">
        <v>582</v>
      </c>
      <c r="D458" s="236" t="s">
        <v>194</v>
      </c>
      <c r="E458" s="237" t="s">
        <v>2951</v>
      </c>
      <c r="F458" s="238" t="s">
        <v>2952</v>
      </c>
      <c r="G458" s="239" t="s">
        <v>197</v>
      </c>
      <c r="H458" s="240">
        <v>11.199999999999999</v>
      </c>
      <c r="I458" s="241"/>
      <c r="J458" s="240">
        <f>ROUND(I458*H458,2)</f>
        <v>0</v>
      </c>
      <c r="K458" s="238" t="s">
        <v>275</v>
      </c>
      <c r="L458" s="45"/>
      <c r="M458" s="242" t="s">
        <v>1</v>
      </c>
      <c r="N458" s="243" t="s">
        <v>38</v>
      </c>
      <c r="O458" s="92"/>
      <c r="P458" s="244">
        <f>O458*H458</f>
        <v>0</v>
      </c>
      <c r="Q458" s="244">
        <v>0</v>
      </c>
      <c r="R458" s="244">
        <f>Q458*H458</f>
        <v>0</v>
      </c>
      <c r="S458" s="244">
        <v>0</v>
      </c>
      <c r="T458" s="245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46" t="s">
        <v>198</v>
      </c>
      <c r="AT458" s="246" t="s">
        <v>194</v>
      </c>
      <c r="AU458" s="246" t="s">
        <v>212</v>
      </c>
      <c r="AY458" s="18" t="s">
        <v>191</v>
      </c>
      <c r="BE458" s="247">
        <f>IF(N458="základní",J458,0)</f>
        <v>0</v>
      </c>
      <c r="BF458" s="247">
        <f>IF(N458="snížená",J458,0)</f>
        <v>0</v>
      </c>
      <c r="BG458" s="247">
        <f>IF(N458="zákl. přenesená",J458,0)</f>
        <v>0</v>
      </c>
      <c r="BH458" s="247">
        <f>IF(N458="sníž. přenesená",J458,0)</f>
        <v>0</v>
      </c>
      <c r="BI458" s="247">
        <f>IF(N458="nulová",J458,0)</f>
        <v>0</v>
      </c>
      <c r="BJ458" s="18" t="s">
        <v>81</v>
      </c>
      <c r="BK458" s="247">
        <f>ROUND(I458*H458,2)</f>
        <v>0</v>
      </c>
      <c r="BL458" s="18" t="s">
        <v>198</v>
      </c>
      <c r="BM458" s="246" t="s">
        <v>4322</v>
      </c>
    </row>
    <row r="459" s="2" customFormat="1">
      <c r="A459" s="39"/>
      <c r="B459" s="40"/>
      <c r="C459" s="41"/>
      <c r="D459" s="248" t="s">
        <v>200</v>
      </c>
      <c r="E459" s="41"/>
      <c r="F459" s="249" t="s">
        <v>2952</v>
      </c>
      <c r="G459" s="41"/>
      <c r="H459" s="41"/>
      <c r="I459" s="145"/>
      <c r="J459" s="41"/>
      <c r="K459" s="41"/>
      <c r="L459" s="45"/>
      <c r="M459" s="250"/>
      <c r="N459" s="251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200</v>
      </c>
      <c r="AU459" s="18" t="s">
        <v>212</v>
      </c>
    </row>
    <row r="460" s="13" customFormat="1">
      <c r="A460" s="13"/>
      <c r="B460" s="252"/>
      <c r="C460" s="253"/>
      <c r="D460" s="248" t="s">
        <v>201</v>
      </c>
      <c r="E460" s="254" t="s">
        <v>1</v>
      </c>
      <c r="F460" s="255" t="s">
        <v>4323</v>
      </c>
      <c r="G460" s="253"/>
      <c r="H460" s="254" t="s">
        <v>1</v>
      </c>
      <c r="I460" s="256"/>
      <c r="J460" s="253"/>
      <c r="K460" s="253"/>
      <c r="L460" s="257"/>
      <c r="M460" s="258"/>
      <c r="N460" s="259"/>
      <c r="O460" s="259"/>
      <c r="P460" s="259"/>
      <c r="Q460" s="259"/>
      <c r="R460" s="259"/>
      <c r="S460" s="259"/>
      <c r="T460" s="260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1" t="s">
        <v>201</v>
      </c>
      <c r="AU460" s="261" t="s">
        <v>212</v>
      </c>
      <c r="AV460" s="13" t="s">
        <v>81</v>
      </c>
      <c r="AW460" s="13" t="s">
        <v>30</v>
      </c>
      <c r="AX460" s="13" t="s">
        <v>73</v>
      </c>
      <c r="AY460" s="261" t="s">
        <v>191</v>
      </c>
    </row>
    <row r="461" s="14" customFormat="1">
      <c r="A461" s="14"/>
      <c r="B461" s="262"/>
      <c r="C461" s="263"/>
      <c r="D461" s="248" t="s">
        <v>201</v>
      </c>
      <c r="E461" s="264" t="s">
        <v>1</v>
      </c>
      <c r="F461" s="265" t="s">
        <v>4211</v>
      </c>
      <c r="G461" s="263"/>
      <c r="H461" s="266">
        <v>11.199999999999999</v>
      </c>
      <c r="I461" s="267"/>
      <c r="J461" s="263"/>
      <c r="K461" s="263"/>
      <c r="L461" s="268"/>
      <c r="M461" s="269"/>
      <c r="N461" s="270"/>
      <c r="O461" s="270"/>
      <c r="P461" s="270"/>
      <c r="Q461" s="270"/>
      <c r="R461" s="270"/>
      <c r="S461" s="270"/>
      <c r="T461" s="271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72" t="s">
        <v>201</v>
      </c>
      <c r="AU461" s="272" t="s">
        <v>212</v>
      </c>
      <c r="AV461" s="14" t="s">
        <v>83</v>
      </c>
      <c r="AW461" s="14" t="s">
        <v>30</v>
      </c>
      <c r="AX461" s="14" t="s">
        <v>73</v>
      </c>
      <c r="AY461" s="272" t="s">
        <v>191</v>
      </c>
    </row>
    <row r="462" s="15" customFormat="1">
      <c r="A462" s="15"/>
      <c r="B462" s="273"/>
      <c r="C462" s="274"/>
      <c r="D462" s="248" t="s">
        <v>201</v>
      </c>
      <c r="E462" s="275" t="s">
        <v>1</v>
      </c>
      <c r="F462" s="276" t="s">
        <v>205</v>
      </c>
      <c r="G462" s="274"/>
      <c r="H462" s="277">
        <v>11.199999999999999</v>
      </c>
      <c r="I462" s="278"/>
      <c r="J462" s="274"/>
      <c r="K462" s="274"/>
      <c r="L462" s="279"/>
      <c r="M462" s="280"/>
      <c r="N462" s="281"/>
      <c r="O462" s="281"/>
      <c r="P462" s="281"/>
      <c r="Q462" s="281"/>
      <c r="R462" s="281"/>
      <c r="S462" s="281"/>
      <c r="T462" s="282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83" t="s">
        <v>201</v>
      </c>
      <c r="AU462" s="283" t="s">
        <v>212</v>
      </c>
      <c r="AV462" s="15" t="s">
        <v>198</v>
      </c>
      <c r="AW462" s="15" t="s">
        <v>30</v>
      </c>
      <c r="AX462" s="15" t="s">
        <v>81</v>
      </c>
      <c r="AY462" s="283" t="s">
        <v>191</v>
      </c>
    </row>
    <row r="463" s="12" customFormat="1" ht="20.88" customHeight="1">
      <c r="A463" s="12"/>
      <c r="B463" s="220"/>
      <c r="C463" s="221"/>
      <c r="D463" s="222" t="s">
        <v>72</v>
      </c>
      <c r="E463" s="234" t="s">
        <v>511</v>
      </c>
      <c r="F463" s="234" t="s">
        <v>512</v>
      </c>
      <c r="G463" s="221"/>
      <c r="H463" s="221"/>
      <c r="I463" s="224"/>
      <c r="J463" s="235">
        <f>BK463</f>
        <v>0</v>
      </c>
      <c r="K463" s="221"/>
      <c r="L463" s="226"/>
      <c r="M463" s="227"/>
      <c r="N463" s="228"/>
      <c r="O463" s="228"/>
      <c r="P463" s="229">
        <f>SUM(P464:P503)</f>
        <v>0</v>
      </c>
      <c r="Q463" s="228"/>
      <c r="R463" s="229">
        <f>SUM(R464:R503)</f>
        <v>10.4329976</v>
      </c>
      <c r="S463" s="228"/>
      <c r="T463" s="230">
        <f>SUM(T464:T503)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31" t="s">
        <v>81</v>
      </c>
      <c r="AT463" s="232" t="s">
        <v>72</v>
      </c>
      <c r="AU463" s="232" t="s">
        <v>83</v>
      </c>
      <c r="AY463" s="231" t="s">
        <v>191</v>
      </c>
      <c r="BK463" s="233">
        <f>SUM(BK464:BK503)</f>
        <v>0</v>
      </c>
    </row>
    <row r="464" s="2" customFormat="1" ht="21.75" customHeight="1">
      <c r="A464" s="39"/>
      <c r="B464" s="40"/>
      <c r="C464" s="285" t="s">
        <v>586</v>
      </c>
      <c r="D464" s="285" t="s">
        <v>341</v>
      </c>
      <c r="E464" s="286" t="s">
        <v>962</v>
      </c>
      <c r="F464" s="287" t="s">
        <v>963</v>
      </c>
      <c r="G464" s="288" t="s">
        <v>197</v>
      </c>
      <c r="H464" s="289">
        <v>4.4100000000000001</v>
      </c>
      <c r="I464" s="290"/>
      <c r="J464" s="289">
        <f>ROUND(I464*H464,2)</f>
        <v>0</v>
      </c>
      <c r="K464" s="287" t="s">
        <v>275</v>
      </c>
      <c r="L464" s="291"/>
      <c r="M464" s="292" t="s">
        <v>1</v>
      </c>
      <c r="N464" s="293" t="s">
        <v>38</v>
      </c>
      <c r="O464" s="92"/>
      <c r="P464" s="244">
        <f>O464*H464</f>
        <v>0</v>
      </c>
      <c r="Q464" s="244">
        <v>0.13</v>
      </c>
      <c r="R464" s="244">
        <f>Q464*H464</f>
        <v>0.57330000000000003</v>
      </c>
      <c r="S464" s="244">
        <v>0</v>
      </c>
      <c r="T464" s="245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46" t="s">
        <v>255</v>
      </c>
      <c r="AT464" s="246" t="s">
        <v>341</v>
      </c>
      <c r="AU464" s="246" t="s">
        <v>212</v>
      </c>
      <c r="AY464" s="18" t="s">
        <v>191</v>
      </c>
      <c r="BE464" s="247">
        <f>IF(N464="základní",J464,0)</f>
        <v>0</v>
      </c>
      <c r="BF464" s="247">
        <f>IF(N464="snížená",J464,0)</f>
        <v>0</v>
      </c>
      <c r="BG464" s="247">
        <f>IF(N464="zákl. přenesená",J464,0)</f>
        <v>0</v>
      </c>
      <c r="BH464" s="247">
        <f>IF(N464="sníž. přenesená",J464,0)</f>
        <v>0</v>
      </c>
      <c r="BI464" s="247">
        <f>IF(N464="nulová",J464,0)</f>
        <v>0</v>
      </c>
      <c r="BJ464" s="18" t="s">
        <v>81</v>
      </c>
      <c r="BK464" s="247">
        <f>ROUND(I464*H464,2)</f>
        <v>0</v>
      </c>
      <c r="BL464" s="18" t="s">
        <v>198</v>
      </c>
      <c r="BM464" s="246" t="s">
        <v>4324</v>
      </c>
    </row>
    <row r="465" s="2" customFormat="1">
      <c r="A465" s="39"/>
      <c r="B465" s="40"/>
      <c r="C465" s="41"/>
      <c r="D465" s="248" t="s">
        <v>200</v>
      </c>
      <c r="E465" s="41"/>
      <c r="F465" s="249" t="s">
        <v>963</v>
      </c>
      <c r="G465" s="41"/>
      <c r="H465" s="41"/>
      <c r="I465" s="145"/>
      <c r="J465" s="41"/>
      <c r="K465" s="41"/>
      <c r="L465" s="45"/>
      <c r="M465" s="250"/>
      <c r="N465" s="251"/>
      <c r="O465" s="92"/>
      <c r="P465" s="92"/>
      <c r="Q465" s="92"/>
      <c r="R465" s="92"/>
      <c r="S465" s="92"/>
      <c r="T465" s="93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200</v>
      </c>
      <c r="AU465" s="18" t="s">
        <v>212</v>
      </c>
    </row>
    <row r="466" s="13" customFormat="1">
      <c r="A466" s="13"/>
      <c r="B466" s="252"/>
      <c r="C466" s="253"/>
      <c r="D466" s="248" t="s">
        <v>201</v>
      </c>
      <c r="E466" s="254" t="s">
        <v>1</v>
      </c>
      <c r="F466" s="255" t="s">
        <v>3036</v>
      </c>
      <c r="G466" s="253"/>
      <c r="H466" s="254" t="s">
        <v>1</v>
      </c>
      <c r="I466" s="256"/>
      <c r="J466" s="253"/>
      <c r="K466" s="253"/>
      <c r="L466" s="257"/>
      <c r="M466" s="258"/>
      <c r="N466" s="259"/>
      <c r="O466" s="259"/>
      <c r="P466" s="259"/>
      <c r="Q466" s="259"/>
      <c r="R466" s="259"/>
      <c r="S466" s="259"/>
      <c r="T466" s="260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1" t="s">
        <v>201</v>
      </c>
      <c r="AU466" s="261" t="s">
        <v>212</v>
      </c>
      <c r="AV466" s="13" t="s">
        <v>81</v>
      </c>
      <c r="AW466" s="13" t="s">
        <v>30</v>
      </c>
      <c r="AX466" s="13" t="s">
        <v>73</v>
      </c>
      <c r="AY466" s="261" t="s">
        <v>191</v>
      </c>
    </row>
    <row r="467" s="14" customFormat="1">
      <c r="A467" s="14"/>
      <c r="B467" s="262"/>
      <c r="C467" s="263"/>
      <c r="D467" s="248" t="s">
        <v>201</v>
      </c>
      <c r="E467" s="264" t="s">
        <v>1</v>
      </c>
      <c r="F467" s="265" t="s">
        <v>4325</v>
      </c>
      <c r="G467" s="263"/>
      <c r="H467" s="266">
        <v>4.4100000000000001</v>
      </c>
      <c r="I467" s="267"/>
      <c r="J467" s="263"/>
      <c r="K467" s="263"/>
      <c r="L467" s="268"/>
      <c r="M467" s="269"/>
      <c r="N467" s="270"/>
      <c r="O467" s="270"/>
      <c r="P467" s="270"/>
      <c r="Q467" s="270"/>
      <c r="R467" s="270"/>
      <c r="S467" s="270"/>
      <c r="T467" s="271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72" t="s">
        <v>201</v>
      </c>
      <c r="AU467" s="272" t="s">
        <v>212</v>
      </c>
      <c r="AV467" s="14" t="s">
        <v>83</v>
      </c>
      <c r="AW467" s="14" t="s">
        <v>30</v>
      </c>
      <c r="AX467" s="14" t="s">
        <v>73</v>
      </c>
      <c r="AY467" s="272" t="s">
        <v>191</v>
      </c>
    </row>
    <row r="468" s="15" customFormat="1">
      <c r="A468" s="15"/>
      <c r="B468" s="273"/>
      <c r="C468" s="274"/>
      <c r="D468" s="248" t="s">
        <v>201</v>
      </c>
      <c r="E468" s="275" t="s">
        <v>1</v>
      </c>
      <c r="F468" s="276" t="s">
        <v>205</v>
      </c>
      <c r="G468" s="274"/>
      <c r="H468" s="277">
        <v>4.4100000000000001</v>
      </c>
      <c r="I468" s="278"/>
      <c r="J468" s="274"/>
      <c r="K468" s="274"/>
      <c r="L468" s="279"/>
      <c r="M468" s="280"/>
      <c r="N468" s="281"/>
      <c r="O468" s="281"/>
      <c r="P468" s="281"/>
      <c r="Q468" s="281"/>
      <c r="R468" s="281"/>
      <c r="S468" s="281"/>
      <c r="T468" s="282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83" t="s">
        <v>201</v>
      </c>
      <c r="AU468" s="283" t="s">
        <v>212</v>
      </c>
      <c r="AV468" s="15" t="s">
        <v>198</v>
      </c>
      <c r="AW468" s="15" t="s">
        <v>30</v>
      </c>
      <c r="AX468" s="15" t="s">
        <v>81</v>
      </c>
      <c r="AY468" s="283" t="s">
        <v>191</v>
      </c>
    </row>
    <row r="469" s="2" customFormat="1" ht="21.75" customHeight="1">
      <c r="A469" s="39"/>
      <c r="B469" s="40"/>
      <c r="C469" s="285" t="s">
        <v>592</v>
      </c>
      <c r="D469" s="285" t="s">
        <v>341</v>
      </c>
      <c r="E469" s="286" t="s">
        <v>4326</v>
      </c>
      <c r="F469" s="287" t="s">
        <v>4327</v>
      </c>
      <c r="G469" s="288" t="s">
        <v>197</v>
      </c>
      <c r="H469" s="289">
        <v>39.270000000000003</v>
      </c>
      <c r="I469" s="290"/>
      <c r="J469" s="289">
        <f>ROUND(I469*H469,2)</f>
        <v>0</v>
      </c>
      <c r="K469" s="287" t="s">
        <v>1</v>
      </c>
      <c r="L469" s="291"/>
      <c r="M469" s="292" t="s">
        <v>1</v>
      </c>
      <c r="N469" s="293" t="s">
        <v>38</v>
      </c>
      <c r="O469" s="92"/>
      <c r="P469" s="244">
        <f>O469*H469</f>
        <v>0</v>
      </c>
      <c r="Q469" s="244">
        <v>0.084379999999999997</v>
      </c>
      <c r="R469" s="244">
        <f>Q469*H469</f>
        <v>3.3136026000000003</v>
      </c>
      <c r="S469" s="244">
        <v>0</v>
      </c>
      <c r="T469" s="245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46" t="s">
        <v>255</v>
      </c>
      <c r="AT469" s="246" t="s">
        <v>341</v>
      </c>
      <c r="AU469" s="246" t="s">
        <v>212</v>
      </c>
      <c r="AY469" s="18" t="s">
        <v>191</v>
      </c>
      <c r="BE469" s="247">
        <f>IF(N469="základní",J469,0)</f>
        <v>0</v>
      </c>
      <c r="BF469" s="247">
        <f>IF(N469="snížená",J469,0)</f>
        <v>0</v>
      </c>
      <c r="BG469" s="247">
        <f>IF(N469="zákl. přenesená",J469,0)</f>
        <v>0</v>
      </c>
      <c r="BH469" s="247">
        <f>IF(N469="sníž. přenesená",J469,0)</f>
        <v>0</v>
      </c>
      <c r="BI469" s="247">
        <f>IF(N469="nulová",J469,0)</f>
        <v>0</v>
      </c>
      <c r="BJ469" s="18" t="s">
        <v>81</v>
      </c>
      <c r="BK469" s="247">
        <f>ROUND(I469*H469,2)</f>
        <v>0</v>
      </c>
      <c r="BL469" s="18" t="s">
        <v>198</v>
      </c>
      <c r="BM469" s="246" t="s">
        <v>4328</v>
      </c>
    </row>
    <row r="470" s="2" customFormat="1">
      <c r="A470" s="39"/>
      <c r="B470" s="40"/>
      <c r="C470" s="41"/>
      <c r="D470" s="248" t="s">
        <v>200</v>
      </c>
      <c r="E470" s="41"/>
      <c r="F470" s="249" t="s">
        <v>4327</v>
      </c>
      <c r="G470" s="41"/>
      <c r="H470" s="41"/>
      <c r="I470" s="145"/>
      <c r="J470" s="41"/>
      <c r="K470" s="41"/>
      <c r="L470" s="45"/>
      <c r="M470" s="250"/>
      <c r="N470" s="251"/>
      <c r="O470" s="92"/>
      <c r="P470" s="92"/>
      <c r="Q470" s="92"/>
      <c r="R470" s="92"/>
      <c r="S470" s="92"/>
      <c r="T470" s="93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T470" s="18" t="s">
        <v>200</v>
      </c>
      <c r="AU470" s="18" t="s">
        <v>212</v>
      </c>
    </row>
    <row r="471" s="13" customFormat="1">
      <c r="A471" s="13"/>
      <c r="B471" s="252"/>
      <c r="C471" s="253"/>
      <c r="D471" s="248" t="s">
        <v>201</v>
      </c>
      <c r="E471" s="254" t="s">
        <v>1</v>
      </c>
      <c r="F471" s="255" t="s">
        <v>4329</v>
      </c>
      <c r="G471" s="253"/>
      <c r="H471" s="254" t="s">
        <v>1</v>
      </c>
      <c r="I471" s="256"/>
      <c r="J471" s="253"/>
      <c r="K471" s="253"/>
      <c r="L471" s="257"/>
      <c r="M471" s="258"/>
      <c r="N471" s="259"/>
      <c r="O471" s="259"/>
      <c r="P471" s="259"/>
      <c r="Q471" s="259"/>
      <c r="R471" s="259"/>
      <c r="S471" s="259"/>
      <c r="T471" s="260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61" t="s">
        <v>201</v>
      </c>
      <c r="AU471" s="261" t="s">
        <v>212</v>
      </c>
      <c r="AV471" s="13" t="s">
        <v>81</v>
      </c>
      <c r="AW471" s="13" t="s">
        <v>30</v>
      </c>
      <c r="AX471" s="13" t="s">
        <v>73</v>
      </c>
      <c r="AY471" s="261" t="s">
        <v>191</v>
      </c>
    </row>
    <row r="472" s="14" customFormat="1">
      <c r="A472" s="14"/>
      <c r="B472" s="262"/>
      <c r="C472" s="263"/>
      <c r="D472" s="248" t="s">
        <v>201</v>
      </c>
      <c r="E472" s="264" t="s">
        <v>1</v>
      </c>
      <c r="F472" s="265" t="s">
        <v>4330</v>
      </c>
      <c r="G472" s="263"/>
      <c r="H472" s="266">
        <v>39.270000000000003</v>
      </c>
      <c r="I472" s="267"/>
      <c r="J472" s="263"/>
      <c r="K472" s="263"/>
      <c r="L472" s="268"/>
      <c r="M472" s="269"/>
      <c r="N472" s="270"/>
      <c r="O472" s="270"/>
      <c r="P472" s="270"/>
      <c r="Q472" s="270"/>
      <c r="R472" s="270"/>
      <c r="S472" s="270"/>
      <c r="T472" s="271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72" t="s">
        <v>201</v>
      </c>
      <c r="AU472" s="272" t="s">
        <v>212</v>
      </c>
      <c r="AV472" s="14" t="s">
        <v>83</v>
      </c>
      <c r="AW472" s="14" t="s">
        <v>30</v>
      </c>
      <c r="AX472" s="14" t="s">
        <v>73</v>
      </c>
      <c r="AY472" s="272" t="s">
        <v>191</v>
      </c>
    </row>
    <row r="473" s="15" customFormat="1">
      <c r="A473" s="15"/>
      <c r="B473" s="273"/>
      <c r="C473" s="274"/>
      <c r="D473" s="248" t="s">
        <v>201</v>
      </c>
      <c r="E473" s="275" t="s">
        <v>1</v>
      </c>
      <c r="F473" s="276" t="s">
        <v>205</v>
      </c>
      <c r="G473" s="274"/>
      <c r="H473" s="277">
        <v>39.270000000000003</v>
      </c>
      <c r="I473" s="278"/>
      <c r="J473" s="274"/>
      <c r="K473" s="274"/>
      <c r="L473" s="279"/>
      <c r="M473" s="280"/>
      <c r="N473" s="281"/>
      <c r="O473" s="281"/>
      <c r="P473" s="281"/>
      <c r="Q473" s="281"/>
      <c r="R473" s="281"/>
      <c r="S473" s="281"/>
      <c r="T473" s="282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83" t="s">
        <v>201</v>
      </c>
      <c r="AU473" s="283" t="s">
        <v>212</v>
      </c>
      <c r="AV473" s="15" t="s">
        <v>198</v>
      </c>
      <c r="AW473" s="15" t="s">
        <v>30</v>
      </c>
      <c r="AX473" s="15" t="s">
        <v>81</v>
      </c>
      <c r="AY473" s="283" t="s">
        <v>191</v>
      </c>
    </row>
    <row r="474" s="2" customFormat="1" ht="21.75" customHeight="1">
      <c r="A474" s="39"/>
      <c r="B474" s="40"/>
      <c r="C474" s="236" t="s">
        <v>599</v>
      </c>
      <c r="D474" s="236" t="s">
        <v>194</v>
      </c>
      <c r="E474" s="237" t="s">
        <v>3573</v>
      </c>
      <c r="F474" s="238" t="s">
        <v>3574</v>
      </c>
      <c r="G474" s="239" t="s">
        <v>314</v>
      </c>
      <c r="H474" s="240">
        <v>4</v>
      </c>
      <c r="I474" s="241"/>
      <c r="J474" s="240">
        <f>ROUND(I474*H474,2)</f>
        <v>0</v>
      </c>
      <c r="K474" s="238" t="s">
        <v>275</v>
      </c>
      <c r="L474" s="45"/>
      <c r="M474" s="242" t="s">
        <v>1</v>
      </c>
      <c r="N474" s="243" t="s">
        <v>38</v>
      </c>
      <c r="O474" s="92"/>
      <c r="P474" s="244">
        <f>O474*H474</f>
        <v>0</v>
      </c>
      <c r="Q474" s="244">
        <v>0.12064</v>
      </c>
      <c r="R474" s="244">
        <f>Q474*H474</f>
        <v>0.48255999999999999</v>
      </c>
      <c r="S474" s="244">
        <v>0</v>
      </c>
      <c r="T474" s="245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46" t="s">
        <v>198</v>
      </c>
      <c r="AT474" s="246" t="s">
        <v>194</v>
      </c>
      <c r="AU474" s="246" t="s">
        <v>212</v>
      </c>
      <c r="AY474" s="18" t="s">
        <v>191</v>
      </c>
      <c r="BE474" s="247">
        <f>IF(N474="základní",J474,0)</f>
        <v>0</v>
      </c>
      <c r="BF474" s="247">
        <f>IF(N474="snížená",J474,0)</f>
        <v>0</v>
      </c>
      <c r="BG474" s="247">
        <f>IF(N474="zákl. přenesená",J474,0)</f>
        <v>0</v>
      </c>
      <c r="BH474" s="247">
        <f>IF(N474="sníž. přenesená",J474,0)</f>
        <v>0</v>
      </c>
      <c r="BI474" s="247">
        <f>IF(N474="nulová",J474,0)</f>
        <v>0</v>
      </c>
      <c r="BJ474" s="18" t="s">
        <v>81</v>
      </c>
      <c r="BK474" s="247">
        <f>ROUND(I474*H474,2)</f>
        <v>0</v>
      </c>
      <c r="BL474" s="18" t="s">
        <v>198</v>
      </c>
      <c r="BM474" s="246" t="s">
        <v>4331</v>
      </c>
    </row>
    <row r="475" s="2" customFormat="1">
      <c r="A475" s="39"/>
      <c r="B475" s="40"/>
      <c r="C475" s="41"/>
      <c r="D475" s="248" t="s">
        <v>200</v>
      </c>
      <c r="E475" s="41"/>
      <c r="F475" s="249" t="s">
        <v>3574</v>
      </c>
      <c r="G475" s="41"/>
      <c r="H475" s="41"/>
      <c r="I475" s="145"/>
      <c r="J475" s="41"/>
      <c r="K475" s="41"/>
      <c r="L475" s="45"/>
      <c r="M475" s="250"/>
      <c r="N475" s="251"/>
      <c r="O475" s="92"/>
      <c r="P475" s="92"/>
      <c r="Q475" s="92"/>
      <c r="R475" s="92"/>
      <c r="S475" s="92"/>
      <c r="T475" s="93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200</v>
      </c>
      <c r="AU475" s="18" t="s">
        <v>212</v>
      </c>
    </row>
    <row r="476" s="13" customFormat="1">
      <c r="A476" s="13"/>
      <c r="B476" s="252"/>
      <c r="C476" s="253"/>
      <c r="D476" s="248" t="s">
        <v>201</v>
      </c>
      <c r="E476" s="254" t="s">
        <v>1</v>
      </c>
      <c r="F476" s="255" t="s">
        <v>4332</v>
      </c>
      <c r="G476" s="253"/>
      <c r="H476" s="254" t="s">
        <v>1</v>
      </c>
      <c r="I476" s="256"/>
      <c r="J476" s="253"/>
      <c r="K476" s="253"/>
      <c r="L476" s="257"/>
      <c r="M476" s="258"/>
      <c r="N476" s="259"/>
      <c r="O476" s="259"/>
      <c r="P476" s="259"/>
      <c r="Q476" s="259"/>
      <c r="R476" s="259"/>
      <c r="S476" s="259"/>
      <c r="T476" s="26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1" t="s">
        <v>201</v>
      </c>
      <c r="AU476" s="261" t="s">
        <v>212</v>
      </c>
      <c r="AV476" s="13" t="s">
        <v>81</v>
      </c>
      <c r="AW476" s="13" t="s">
        <v>30</v>
      </c>
      <c r="AX476" s="13" t="s">
        <v>73</v>
      </c>
      <c r="AY476" s="261" t="s">
        <v>191</v>
      </c>
    </row>
    <row r="477" s="14" customFormat="1">
      <c r="A477" s="14"/>
      <c r="B477" s="262"/>
      <c r="C477" s="263"/>
      <c r="D477" s="248" t="s">
        <v>201</v>
      </c>
      <c r="E477" s="264" t="s">
        <v>1</v>
      </c>
      <c r="F477" s="265" t="s">
        <v>198</v>
      </c>
      <c r="G477" s="263"/>
      <c r="H477" s="266">
        <v>4</v>
      </c>
      <c r="I477" s="267"/>
      <c r="J477" s="263"/>
      <c r="K477" s="263"/>
      <c r="L477" s="268"/>
      <c r="M477" s="269"/>
      <c r="N477" s="270"/>
      <c r="O477" s="270"/>
      <c r="P477" s="270"/>
      <c r="Q477" s="270"/>
      <c r="R477" s="270"/>
      <c r="S477" s="270"/>
      <c r="T477" s="271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72" t="s">
        <v>201</v>
      </c>
      <c r="AU477" s="272" t="s">
        <v>212</v>
      </c>
      <c r="AV477" s="14" t="s">
        <v>83</v>
      </c>
      <c r="AW477" s="14" t="s">
        <v>30</v>
      </c>
      <c r="AX477" s="14" t="s">
        <v>73</v>
      </c>
      <c r="AY477" s="272" t="s">
        <v>191</v>
      </c>
    </row>
    <row r="478" s="15" customFormat="1">
      <c r="A478" s="15"/>
      <c r="B478" s="273"/>
      <c r="C478" s="274"/>
      <c r="D478" s="248" t="s">
        <v>201</v>
      </c>
      <c r="E478" s="275" t="s">
        <v>1</v>
      </c>
      <c r="F478" s="276" t="s">
        <v>205</v>
      </c>
      <c r="G478" s="274"/>
      <c r="H478" s="277">
        <v>4</v>
      </c>
      <c r="I478" s="278"/>
      <c r="J478" s="274"/>
      <c r="K478" s="274"/>
      <c r="L478" s="279"/>
      <c r="M478" s="280"/>
      <c r="N478" s="281"/>
      <c r="O478" s="281"/>
      <c r="P478" s="281"/>
      <c r="Q478" s="281"/>
      <c r="R478" s="281"/>
      <c r="S478" s="281"/>
      <c r="T478" s="282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83" t="s">
        <v>201</v>
      </c>
      <c r="AU478" s="283" t="s">
        <v>212</v>
      </c>
      <c r="AV478" s="15" t="s">
        <v>198</v>
      </c>
      <c r="AW478" s="15" t="s">
        <v>30</v>
      </c>
      <c r="AX478" s="15" t="s">
        <v>81</v>
      </c>
      <c r="AY478" s="283" t="s">
        <v>191</v>
      </c>
    </row>
    <row r="479" s="2" customFormat="1" ht="16.5" customHeight="1">
      <c r="A479" s="39"/>
      <c r="B479" s="40"/>
      <c r="C479" s="285" t="s">
        <v>608</v>
      </c>
      <c r="D479" s="285" t="s">
        <v>341</v>
      </c>
      <c r="E479" s="286" t="s">
        <v>3577</v>
      </c>
      <c r="F479" s="287" t="s">
        <v>3578</v>
      </c>
      <c r="G479" s="288" t="s">
        <v>370</v>
      </c>
      <c r="H479" s="289">
        <v>34</v>
      </c>
      <c r="I479" s="290"/>
      <c r="J479" s="289">
        <f>ROUND(I479*H479,2)</f>
        <v>0</v>
      </c>
      <c r="K479" s="287" t="s">
        <v>1</v>
      </c>
      <c r="L479" s="291"/>
      <c r="M479" s="292" t="s">
        <v>1</v>
      </c>
      <c r="N479" s="293" t="s">
        <v>38</v>
      </c>
      <c r="O479" s="92"/>
      <c r="P479" s="244">
        <f>O479*H479</f>
        <v>0</v>
      </c>
      <c r="Q479" s="244">
        <v>0.042000000000000003</v>
      </c>
      <c r="R479" s="244">
        <f>Q479*H479</f>
        <v>1.4280000000000002</v>
      </c>
      <c r="S479" s="244">
        <v>0</v>
      </c>
      <c r="T479" s="245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46" t="s">
        <v>255</v>
      </c>
      <c r="AT479" s="246" t="s">
        <v>341</v>
      </c>
      <c r="AU479" s="246" t="s">
        <v>212</v>
      </c>
      <c r="AY479" s="18" t="s">
        <v>191</v>
      </c>
      <c r="BE479" s="247">
        <f>IF(N479="základní",J479,0)</f>
        <v>0</v>
      </c>
      <c r="BF479" s="247">
        <f>IF(N479="snížená",J479,0)</f>
        <v>0</v>
      </c>
      <c r="BG479" s="247">
        <f>IF(N479="zákl. přenesená",J479,0)</f>
        <v>0</v>
      </c>
      <c r="BH479" s="247">
        <f>IF(N479="sníž. přenesená",J479,0)</f>
        <v>0</v>
      </c>
      <c r="BI479" s="247">
        <f>IF(N479="nulová",J479,0)</f>
        <v>0</v>
      </c>
      <c r="BJ479" s="18" t="s">
        <v>81</v>
      </c>
      <c r="BK479" s="247">
        <f>ROUND(I479*H479,2)</f>
        <v>0</v>
      </c>
      <c r="BL479" s="18" t="s">
        <v>198</v>
      </c>
      <c r="BM479" s="246" t="s">
        <v>4333</v>
      </c>
    </row>
    <row r="480" s="2" customFormat="1">
      <c r="A480" s="39"/>
      <c r="B480" s="40"/>
      <c r="C480" s="41"/>
      <c r="D480" s="248" t="s">
        <v>200</v>
      </c>
      <c r="E480" s="41"/>
      <c r="F480" s="249" t="s">
        <v>3578</v>
      </c>
      <c r="G480" s="41"/>
      <c r="H480" s="41"/>
      <c r="I480" s="145"/>
      <c r="J480" s="41"/>
      <c r="K480" s="41"/>
      <c r="L480" s="45"/>
      <c r="M480" s="250"/>
      <c r="N480" s="251"/>
      <c r="O480" s="92"/>
      <c r="P480" s="92"/>
      <c r="Q480" s="92"/>
      <c r="R480" s="92"/>
      <c r="S480" s="92"/>
      <c r="T480" s="93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200</v>
      </c>
      <c r="AU480" s="18" t="s">
        <v>212</v>
      </c>
    </row>
    <row r="481" s="13" customFormat="1">
      <c r="A481" s="13"/>
      <c r="B481" s="252"/>
      <c r="C481" s="253"/>
      <c r="D481" s="248" t="s">
        <v>201</v>
      </c>
      <c r="E481" s="254" t="s">
        <v>1</v>
      </c>
      <c r="F481" s="255" t="s">
        <v>4334</v>
      </c>
      <c r="G481" s="253"/>
      <c r="H481" s="254" t="s">
        <v>1</v>
      </c>
      <c r="I481" s="256"/>
      <c r="J481" s="253"/>
      <c r="K481" s="253"/>
      <c r="L481" s="257"/>
      <c r="M481" s="258"/>
      <c r="N481" s="259"/>
      <c r="O481" s="259"/>
      <c r="P481" s="259"/>
      <c r="Q481" s="259"/>
      <c r="R481" s="259"/>
      <c r="S481" s="259"/>
      <c r="T481" s="26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1" t="s">
        <v>201</v>
      </c>
      <c r="AU481" s="261" t="s">
        <v>212</v>
      </c>
      <c r="AV481" s="13" t="s">
        <v>81</v>
      </c>
      <c r="AW481" s="13" t="s">
        <v>30</v>
      </c>
      <c r="AX481" s="13" t="s">
        <v>73</v>
      </c>
      <c r="AY481" s="261" t="s">
        <v>191</v>
      </c>
    </row>
    <row r="482" s="13" customFormat="1">
      <c r="A482" s="13"/>
      <c r="B482" s="252"/>
      <c r="C482" s="253"/>
      <c r="D482" s="248" t="s">
        <v>201</v>
      </c>
      <c r="E482" s="254" t="s">
        <v>1</v>
      </c>
      <c r="F482" s="255" t="s">
        <v>562</v>
      </c>
      <c r="G482" s="253"/>
      <c r="H482" s="254" t="s">
        <v>1</v>
      </c>
      <c r="I482" s="256"/>
      <c r="J482" s="253"/>
      <c r="K482" s="253"/>
      <c r="L482" s="257"/>
      <c r="M482" s="258"/>
      <c r="N482" s="259"/>
      <c r="O482" s="259"/>
      <c r="P482" s="259"/>
      <c r="Q482" s="259"/>
      <c r="R482" s="259"/>
      <c r="S482" s="259"/>
      <c r="T482" s="260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1" t="s">
        <v>201</v>
      </c>
      <c r="AU482" s="261" t="s">
        <v>212</v>
      </c>
      <c r="AV482" s="13" t="s">
        <v>81</v>
      </c>
      <c r="AW482" s="13" t="s">
        <v>30</v>
      </c>
      <c r="AX482" s="13" t="s">
        <v>73</v>
      </c>
      <c r="AY482" s="261" t="s">
        <v>191</v>
      </c>
    </row>
    <row r="483" s="14" customFormat="1">
      <c r="A483" s="14"/>
      <c r="B483" s="262"/>
      <c r="C483" s="263"/>
      <c r="D483" s="248" t="s">
        <v>201</v>
      </c>
      <c r="E483" s="264" t="s">
        <v>1</v>
      </c>
      <c r="F483" s="265" t="s">
        <v>373</v>
      </c>
      <c r="G483" s="263"/>
      <c r="H483" s="266">
        <v>34</v>
      </c>
      <c r="I483" s="267"/>
      <c r="J483" s="263"/>
      <c r="K483" s="263"/>
      <c r="L483" s="268"/>
      <c r="M483" s="269"/>
      <c r="N483" s="270"/>
      <c r="O483" s="270"/>
      <c r="P483" s="270"/>
      <c r="Q483" s="270"/>
      <c r="R483" s="270"/>
      <c r="S483" s="270"/>
      <c r="T483" s="271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72" t="s">
        <v>201</v>
      </c>
      <c r="AU483" s="272" t="s">
        <v>212</v>
      </c>
      <c r="AV483" s="14" t="s">
        <v>83</v>
      </c>
      <c r="AW483" s="14" t="s">
        <v>30</v>
      </c>
      <c r="AX483" s="14" t="s">
        <v>73</v>
      </c>
      <c r="AY483" s="272" t="s">
        <v>191</v>
      </c>
    </row>
    <row r="484" s="15" customFormat="1">
      <c r="A484" s="15"/>
      <c r="B484" s="273"/>
      <c r="C484" s="274"/>
      <c r="D484" s="248" t="s">
        <v>201</v>
      </c>
      <c r="E484" s="275" t="s">
        <v>1</v>
      </c>
      <c r="F484" s="276" t="s">
        <v>205</v>
      </c>
      <c r="G484" s="274"/>
      <c r="H484" s="277">
        <v>34</v>
      </c>
      <c r="I484" s="278"/>
      <c r="J484" s="274"/>
      <c r="K484" s="274"/>
      <c r="L484" s="279"/>
      <c r="M484" s="280"/>
      <c r="N484" s="281"/>
      <c r="O484" s="281"/>
      <c r="P484" s="281"/>
      <c r="Q484" s="281"/>
      <c r="R484" s="281"/>
      <c r="S484" s="281"/>
      <c r="T484" s="282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83" t="s">
        <v>201</v>
      </c>
      <c r="AU484" s="283" t="s">
        <v>212</v>
      </c>
      <c r="AV484" s="15" t="s">
        <v>198</v>
      </c>
      <c r="AW484" s="15" t="s">
        <v>30</v>
      </c>
      <c r="AX484" s="15" t="s">
        <v>81</v>
      </c>
      <c r="AY484" s="283" t="s">
        <v>191</v>
      </c>
    </row>
    <row r="485" s="2" customFormat="1" ht="21.75" customHeight="1">
      <c r="A485" s="39"/>
      <c r="B485" s="40"/>
      <c r="C485" s="236" t="s">
        <v>613</v>
      </c>
      <c r="D485" s="236" t="s">
        <v>194</v>
      </c>
      <c r="E485" s="237" t="s">
        <v>3912</v>
      </c>
      <c r="F485" s="238" t="s">
        <v>3913</v>
      </c>
      <c r="G485" s="239" t="s">
        <v>197</v>
      </c>
      <c r="H485" s="240">
        <v>39.899999999999999</v>
      </c>
      <c r="I485" s="241"/>
      <c r="J485" s="240">
        <f>ROUND(I485*H485,2)</f>
        <v>0</v>
      </c>
      <c r="K485" s="238" t="s">
        <v>275</v>
      </c>
      <c r="L485" s="45"/>
      <c r="M485" s="242" t="s">
        <v>1</v>
      </c>
      <c r="N485" s="243" t="s">
        <v>38</v>
      </c>
      <c r="O485" s="92"/>
      <c r="P485" s="244">
        <f>O485*H485</f>
        <v>0</v>
      </c>
      <c r="Q485" s="244">
        <v>0.084250000000000005</v>
      </c>
      <c r="R485" s="244">
        <f>Q485*H485</f>
        <v>3.3615750000000002</v>
      </c>
      <c r="S485" s="244">
        <v>0</v>
      </c>
      <c r="T485" s="245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46" t="s">
        <v>198</v>
      </c>
      <c r="AT485" s="246" t="s">
        <v>194</v>
      </c>
      <c r="AU485" s="246" t="s">
        <v>212</v>
      </c>
      <c r="AY485" s="18" t="s">
        <v>191</v>
      </c>
      <c r="BE485" s="247">
        <f>IF(N485="základní",J485,0)</f>
        <v>0</v>
      </c>
      <c r="BF485" s="247">
        <f>IF(N485="snížená",J485,0)</f>
        <v>0</v>
      </c>
      <c r="BG485" s="247">
        <f>IF(N485="zákl. přenesená",J485,0)</f>
        <v>0</v>
      </c>
      <c r="BH485" s="247">
        <f>IF(N485="sníž. přenesená",J485,0)</f>
        <v>0</v>
      </c>
      <c r="BI485" s="247">
        <f>IF(N485="nulová",J485,0)</f>
        <v>0</v>
      </c>
      <c r="BJ485" s="18" t="s">
        <v>81</v>
      </c>
      <c r="BK485" s="247">
        <f>ROUND(I485*H485,2)</f>
        <v>0</v>
      </c>
      <c r="BL485" s="18" t="s">
        <v>198</v>
      </c>
      <c r="BM485" s="246" t="s">
        <v>4335</v>
      </c>
    </row>
    <row r="486" s="2" customFormat="1">
      <c r="A486" s="39"/>
      <c r="B486" s="40"/>
      <c r="C486" s="41"/>
      <c r="D486" s="248" t="s">
        <v>200</v>
      </c>
      <c r="E486" s="41"/>
      <c r="F486" s="249" t="s">
        <v>3913</v>
      </c>
      <c r="G486" s="41"/>
      <c r="H486" s="41"/>
      <c r="I486" s="145"/>
      <c r="J486" s="41"/>
      <c r="K486" s="41"/>
      <c r="L486" s="45"/>
      <c r="M486" s="250"/>
      <c r="N486" s="251"/>
      <c r="O486" s="92"/>
      <c r="P486" s="92"/>
      <c r="Q486" s="92"/>
      <c r="R486" s="92"/>
      <c r="S486" s="92"/>
      <c r="T486" s="93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200</v>
      </c>
      <c r="AU486" s="18" t="s">
        <v>212</v>
      </c>
    </row>
    <row r="487" s="13" customFormat="1">
      <c r="A487" s="13"/>
      <c r="B487" s="252"/>
      <c r="C487" s="253"/>
      <c r="D487" s="248" t="s">
        <v>201</v>
      </c>
      <c r="E487" s="254" t="s">
        <v>1</v>
      </c>
      <c r="F487" s="255" t="s">
        <v>4336</v>
      </c>
      <c r="G487" s="253"/>
      <c r="H487" s="254" t="s">
        <v>1</v>
      </c>
      <c r="I487" s="256"/>
      <c r="J487" s="253"/>
      <c r="K487" s="253"/>
      <c r="L487" s="257"/>
      <c r="M487" s="258"/>
      <c r="N487" s="259"/>
      <c r="O487" s="259"/>
      <c r="P487" s="259"/>
      <c r="Q487" s="259"/>
      <c r="R487" s="259"/>
      <c r="S487" s="259"/>
      <c r="T487" s="260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1" t="s">
        <v>201</v>
      </c>
      <c r="AU487" s="261" t="s">
        <v>212</v>
      </c>
      <c r="AV487" s="13" t="s">
        <v>81</v>
      </c>
      <c r="AW487" s="13" t="s">
        <v>30</v>
      </c>
      <c r="AX487" s="13" t="s">
        <v>73</v>
      </c>
      <c r="AY487" s="261" t="s">
        <v>191</v>
      </c>
    </row>
    <row r="488" s="13" customFormat="1">
      <c r="A488" s="13"/>
      <c r="B488" s="252"/>
      <c r="C488" s="253"/>
      <c r="D488" s="248" t="s">
        <v>201</v>
      </c>
      <c r="E488" s="254" t="s">
        <v>1</v>
      </c>
      <c r="F488" s="255" t="s">
        <v>4337</v>
      </c>
      <c r="G488" s="253"/>
      <c r="H488" s="254" t="s">
        <v>1</v>
      </c>
      <c r="I488" s="256"/>
      <c r="J488" s="253"/>
      <c r="K488" s="253"/>
      <c r="L488" s="257"/>
      <c r="M488" s="258"/>
      <c r="N488" s="259"/>
      <c r="O488" s="259"/>
      <c r="P488" s="259"/>
      <c r="Q488" s="259"/>
      <c r="R488" s="259"/>
      <c r="S488" s="259"/>
      <c r="T488" s="260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1" t="s">
        <v>201</v>
      </c>
      <c r="AU488" s="261" t="s">
        <v>212</v>
      </c>
      <c r="AV488" s="13" t="s">
        <v>81</v>
      </c>
      <c r="AW488" s="13" t="s">
        <v>30</v>
      </c>
      <c r="AX488" s="13" t="s">
        <v>73</v>
      </c>
      <c r="AY488" s="261" t="s">
        <v>191</v>
      </c>
    </row>
    <row r="489" s="14" customFormat="1">
      <c r="A489" s="14"/>
      <c r="B489" s="262"/>
      <c r="C489" s="263"/>
      <c r="D489" s="248" t="s">
        <v>201</v>
      </c>
      <c r="E489" s="264" t="s">
        <v>1</v>
      </c>
      <c r="F489" s="265" t="s">
        <v>4209</v>
      </c>
      <c r="G489" s="263"/>
      <c r="H489" s="266">
        <v>4.2000000000000002</v>
      </c>
      <c r="I489" s="267"/>
      <c r="J489" s="263"/>
      <c r="K489" s="263"/>
      <c r="L489" s="268"/>
      <c r="M489" s="269"/>
      <c r="N489" s="270"/>
      <c r="O489" s="270"/>
      <c r="P489" s="270"/>
      <c r="Q489" s="270"/>
      <c r="R489" s="270"/>
      <c r="S489" s="270"/>
      <c r="T489" s="271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72" t="s">
        <v>201</v>
      </c>
      <c r="AU489" s="272" t="s">
        <v>212</v>
      </c>
      <c r="AV489" s="14" t="s">
        <v>83</v>
      </c>
      <c r="AW489" s="14" t="s">
        <v>30</v>
      </c>
      <c r="AX489" s="14" t="s">
        <v>73</v>
      </c>
      <c r="AY489" s="272" t="s">
        <v>191</v>
      </c>
    </row>
    <row r="490" s="13" customFormat="1">
      <c r="A490" s="13"/>
      <c r="B490" s="252"/>
      <c r="C490" s="253"/>
      <c r="D490" s="248" t="s">
        <v>201</v>
      </c>
      <c r="E490" s="254" t="s">
        <v>1</v>
      </c>
      <c r="F490" s="255" t="s">
        <v>4338</v>
      </c>
      <c r="G490" s="253"/>
      <c r="H490" s="254" t="s">
        <v>1</v>
      </c>
      <c r="I490" s="256"/>
      <c r="J490" s="253"/>
      <c r="K490" s="253"/>
      <c r="L490" s="257"/>
      <c r="M490" s="258"/>
      <c r="N490" s="259"/>
      <c r="O490" s="259"/>
      <c r="P490" s="259"/>
      <c r="Q490" s="259"/>
      <c r="R490" s="259"/>
      <c r="S490" s="259"/>
      <c r="T490" s="260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1" t="s">
        <v>201</v>
      </c>
      <c r="AU490" s="261" t="s">
        <v>212</v>
      </c>
      <c r="AV490" s="13" t="s">
        <v>81</v>
      </c>
      <c r="AW490" s="13" t="s">
        <v>30</v>
      </c>
      <c r="AX490" s="13" t="s">
        <v>73</v>
      </c>
      <c r="AY490" s="261" t="s">
        <v>191</v>
      </c>
    </row>
    <row r="491" s="14" customFormat="1">
      <c r="A491" s="14"/>
      <c r="B491" s="262"/>
      <c r="C491" s="263"/>
      <c r="D491" s="248" t="s">
        <v>201</v>
      </c>
      <c r="E491" s="264" t="s">
        <v>1</v>
      </c>
      <c r="F491" s="265" t="s">
        <v>4339</v>
      </c>
      <c r="G491" s="263"/>
      <c r="H491" s="266">
        <v>35.700000000000003</v>
      </c>
      <c r="I491" s="267"/>
      <c r="J491" s="263"/>
      <c r="K491" s="263"/>
      <c r="L491" s="268"/>
      <c r="M491" s="269"/>
      <c r="N491" s="270"/>
      <c r="O491" s="270"/>
      <c r="P491" s="270"/>
      <c r="Q491" s="270"/>
      <c r="R491" s="270"/>
      <c r="S491" s="270"/>
      <c r="T491" s="271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72" t="s">
        <v>201</v>
      </c>
      <c r="AU491" s="272" t="s">
        <v>212</v>
      </c>
      <c r="AV491" s="14" t="s">
        <v>83</v>
      </c>
      <c r="AW491" s="14" t="s">
        <v>30</v>
      </c>
      <c r="AX491" s="14" t="s">
        <v>73</v>
      </c>
      <c r="AY491" s="272" t="s">
        <v>191</v>
      </c>
    </row>
    <row r="492" s="15" customFormat="1">
      <c r="A492" s="15"/>
      <c r="B492" s="273"/>
      <c r="C492" s="274"/>
      <c r="D492" s="248" t="s">
        <v>201</v>
      </c>
      <c r="E492" s="275" t="s">
        <v>1</v>
      </c>
      <c r="F492" s="276" t="s">
        <v>205</v>
      </c>
      <c r="G492" s="274"/>
      <c r="H492" s="277">
        <v>39.900000000000006</v>
      </c>
      <c r="I492" s="278"/>
      <c r="J492" s="274"/>
      <c r="K492" s="274"/>
      <c r="L492" s="279"/>
      <c r="M492" s="280"/>
      <c r="N492" s="281"/>
      <c r="O492" s="281"/>
      <c r="P492" s="281"/>
      <c r="Q492" s="281"/>
      <c r="R492" s="281"/>
      <c r="S492" s="281"/>
      <c r="T492" s="282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83" t="s">
        <v>201</v>
      </c>
      <c r="AU492" s="283" t="s">
        <v>212</v>
      </c>
      <c r="AV492" s="15" t="s">
        <v>198</v>
      </c>
      <c r="AW492" s="15" t="s">
        <v>30</v>
      </c>
      <c r="AX492" s="15" t="s">
        <v>81</v>
      </c>
      <c r="AY492" s="283" t="s">
        <v>191</v>
      </c>
    </row>
    <row r="493" s="2" customFormat="1" ht="16.5" customHeight="1">
      <c r="A493" s="39"/>
      <c r="B493" s="40"/>
      <c r="C493" s="285" t="s">
        <v>365</v>
      </c>
      <c r="D493" s="285" t="s">
        <v>341</v>
      </c>
      <c r="E493" s="286" t="s">
        <v>982</v>
      </c>
      <c r="F493" s="287" t="s">
        <v>3605</v>
      </c>
      <c r="G493" s="288" t="s">
        <v>314</v>
      </c>
      <c r="H493" s="289">
        <v>4</v>
      </c>
      <c r="I493" s="290"/>
      <c r="J493" s="289">
        <f>ROUND(I493*H493,2)</f>
        <v>0</v>
      </c>
      <c r="K493" s="287" t="s">
        <v>1</v>
      </c>
      <c r="L493" s="291"/>
      <c r="M493" s="292" t="s">
        <v>1</v>
      </c>
      <c r="N493" s="293" t="s">
        <v>38</v>
      </c>
      <c r="O493" s="92"/>
      <c r="P493" s="244">
        <f>O493*H493</f>
        <v>0</v>
      </c>
      <c r="Q493" s="244">
        <v>0.14999999999999999</v>
      </c>
      <c r="R493" s="244">
        <f>Q493*H493</f>
        <v>0.59999999999999998</v>
      </c>
      <c r="S493" s="244">
        <v>0</v>
      </c>
      <c r="T493" s="245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46" t="s">
        <v>255</v>
      </c>
      <c r="AT493" s="246" t="s">
        <v>341</v>
      </c>
      <c r="AU493" s="246" t="s">
        <v>212</v>
      </c>
      <c r="AY493" s="18" t="s">
        <v>191</v>
      </c>
      <c r="BE493" s="247">
        <f>IF(N493="základní",J493,0)</f>
        <v>0</v>
      </c>
      <c r="BF493" s="247">
        <f>IF(N493="snížená",J493,0)</f>
        <v>0</v>
      </c>
      <c r="BG493" s="247">
        <f>IF(N493="zákl. přenesená",J493,0)</f>
        <v>0</v>
      </c>
      <c r="BH493" s="247">
        <f>IF(N493="sníž. přenesená",J493,0)</f>
        <v>0</v>
      </c>
      <c r="BI493" s="247">
        <f>IF(N493="nulová",J493,0)</f>
        <v>0</v>
      </c>
      <c r="BJ493" s="18" t="s">
        <v>81</v>
      </c>
      <c r="BK493" s="247">
        <f>ROUND(I493*H493,2)</f>
        <v>0</v>
      </c>
      <c r="BL493" s="18" t="s">
        <v>198</v>
      </c>
      <c r="BM493" s="246" t="s">
        <v>4340</v>
      </c>
    </row>
    <row r="494" s="2" customFormat="1">
      <c r="A494" s="39"/>
      <c r="B494" s="40"/>
      <c r="C494" s="41"/>
      <c r="D494" s="248" t="s">
        <v>200</v>
      </c>
      <c r="E494" s="41"/>
      <c r="F494" s="249" t="s">
        <v>3605</v>
      </c>
      <c r="G494" s="41"/>
      <c r="H494" s="41"/>
      <c r="I494" s="145"/>
      <c r="J494" s="41"/>
      <c r="K494" s="41"/>
      <c r="L494" s="45"/>
      <c r="M494" s="250"/>
      <c r="N494" s="251"/>
      <c r="O494" s="92"/>
      <c r="P494" s="92"/>
      <c r="Q494" s="92"/>
      <c r="R494" s="92"/>
      <c r="S494" s="92"/>
      <c r="T494" s="93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200</v>
      </c>
      <c r="AU494" s="18" t="s">
        <v>212</v>
      </c>
    </row>
    <row r="495" s="13" customFormat="1">
      <c r="A495" s="13"/>
      <c r="B495" s="252"/>
      <c r="C495" s="253"/>
      <c r="D495" s="248" t="s">
        <v>201</v>
      </c>
      <c r="E495" s="254" t="s">
        <v>1</v>
      </c>
      <c r="F495" s="255" t="s">
        <v>4341</v>
      </c>
      <c r="G495" s="253"/>
      <c r="H495" s="254" t="s">
        <v>1</v>
      </c>
      <c r="I495" s="256"/>
      <c r="J495" s="253"/>
      <c r="K495" s="253"/>
      <c r="L495" s="257"/>
      <c r="M495" s="258"/>
      <c r="N495" s="259"/>
      <c r="O495" s="259"/>
      <c r="P495" s="259"/>
      <c r="Q495" s="259"/>
      <c r="R495" s="259"/>
      <c r="S495" s="259"/>
      <c r="T495" s="260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1" t="s">
        <v>201</v>
      </c>
      <c r="AU495" s="261" t="s">
        <v>212</v>
      </c>
      <c r="AV495" s="13" t="s">
        <v>81</v>
      </c>
      <c r="AW495" s="13" t="s">
        <v>30</v>
      </c>
      <c r="AX495" s="13" t="s">
        <v>73</v>
      </c>
      <c r="AY495" s="261" t="s">
        <v>191</v>
      </c>
    </row>
    <row r="496" s="14" customFormat="1">
      <c r="A496" s="14"/>
      <c r="B496" s="262"/>
      <c r="C496" s="263"/>
      <c r="D496" s="248" t="s">
        <v>201</v>
      </c>
      <c r="E496" s="264" t="s">
        <v>1</v>
      </c>
      <c r="F496" s="265" t="s">
        <v>198</v>
      </c>
      <c r="G496" s="263"/>
      <c r="H496" s="266">
        <v>4</v>
      </c>
      <c r="I496" s="267"/>
      <c r="J496" s="263"/>
      <c r="K496" s="263"/>
      <c r="L496" s="268"/>
      <c r="M496" s="269"/>
      <c r="N496" s="270"/>
      <c r="O496" s="270"/>
      <c r="P496" s="270"/>
      <c r="Q496" s="270"/>
      <c r="R496" s="270"/>
      <c r="S496" s="270"/>
      <c r="T496" s="271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72" t="s">
        <v>201</v>
      </c>
      <c r="AU496" s="272" t="s">
        <v>212</v>
      </c>
      <c r="AV496" s="14" t="s">
        <v>83</v>
      </c>
      <c r="AW496" s="14" t="s">
        <v>30</v>
      </c>
      <c r="AX496" s="14" t="s">
        <v>73</v>
      </c>
      <c r="AY496" s="272" t="s">
        <v>191</v>
      </c>
    </row>
    <row r="497" s="15" customFormat="1">
      <c r="A497" s="15"/>
      <c r="B497" s="273"/>
      <c r="C497" s="274"/>
      <c r="D497" s="248" t="s">
        <v>201</v>
      </c>
      <c r="E497" s="275" t="s">
        <v>1</v>
      </c>
      <c r="F497" s="276" t="s">
        <v>205</v>
      </c>
      <c r="G497" s="274"/>
      <c r="H497" s="277">
        <v>4</v>
      </c>
      <c r="I497" s="278"/>
      <c r="J497" s="274"/>
      <c r="K497" s="274"/>
      <c r="L497" s="279"/>
      <c r="M497" s="280"/>
      <c r="N497" s="281"/>
      <c r="O497" s="281"/>
      <c r="P497" s="281"/>
      <c r="Q497" s="281"/>
      <c r="R497" s="281"/>
      <c r="S497" s="281"/>
      <c r="T497" s="282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83" t="s">
        <v>201</v>
      </c>
      <c r="AU497" s="283" t="s">
        <v>212</v>
      </c>
      <c r="AV497" s="15" t="s">
        <v>198</v>
      </c>
      <c r="AW497" s="15" t="s">
        <v>30</v>
      </c>
      <c r="AX497" s="15" t="s">
        <v>81</v>
      </c>
      <c r="AY497" s="283" t="s">
        <v>191</v>
      </c>
    </row>
    <row r="498" s="2" customFormat="1" ht="21.75" customHeight="1">
      <c r="A498" s="39"/>
      <c r="B498" s="40"/>
      <c r="C498" s="236" t="s">
        <v>627</v>
      </c>
      <c r="D498" s="236" t="s">
        <v>194</v>
      </c>
      <c r="E498" s="237" t="s">
        <v>999</v>
      </c>
      <c r="F498" s="238" t="s">
        <v>1000</v>
      </c>
      <c r="G498" s="239" t="s">
        <v>314</v>
      </c>
      <c r="H498" s="240">
        <v>4</v>
      </c>
      <c r="I498" s="241"/>
      <c r="J498" s="240">
        <f>ROUND(I498*H498,2)</f>
        <v>0</v>
      </c>
      <c r="K498" s="238" t="s">
        <v>275</v>
      </c>
      <c r="L498" s="45"/>
      <c r="M498" s="242" t="s">
        <v>1</v>
      </c>
      <c r="N498" s="243" t="s">
        <v>38</v>
      </c>
      <c r="O498" s="92"/>
      <c r="P498" s="244">
        <f>O498*H498</f>
        <v>0</v>
      </c>
      <c r="Q498" s="244">
        <v>0.16849</v>
      </c>
      <c r="R498" s="244">
        <f>Q498*H498</f>
        <v>0.67396</v>
      </c>
      <c r="S498" s="244">
        <v>0</v>
      </c>
      <c r="T498" s="245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46" t="s">
        <v>198</v>
      </c>
      <c r="AT498" s="246" t="s">
        <v>194</v>
      </c>
      <c r="AU498" s="246" t="s">
        <v>212</v>
      </c>
      <c r="AY498" s="18" t="s">
        <v>191</v>
      </c>
      <c r="BE498" s="247">
        <f>IF(N498="základní",J498,0)</f>
        <v>0</v>
      </c>
      <c r="BF498" s="247">
        <f>IF(N498="snížená",J498,0)</f>
        <v>0</v>
      </c>
      <c r="BG498" s="247">
        <f>IF(N498="zákl. přenesená",J498,0)</f>
        <v>0</v>
      </c>
      <c r="BH498" s="247">
        <f>IF(N498="sníž. přenesená",J498,0)</f>
        <v>0</v>
      </c>
      <c r="BI498" s="247">
        <f>IF(N498="nulová",J498,0)</f>
        <v>0</v>
      </c>
      <c r="BJ498" s="18" t="s">
        <v>81</v>
      </c>
      <c r="BK498" s="247">
        <f>ROUND(I498*H498,2)</f>
        <v>0</v>
      </c>
      <c r="BL498" s="18" t="s">
        <v>198</v>
      </c>
      <c r="BM498" s="246" t="s">
        <v>4342</v>
      </c>
    </row>
    <row r="499" s="2" customFormat="1">
      <c r="A499" s="39"/>
      <c r="B499" s="40"/>
      <c r="C499" s="41"/>
      <c r="D499" s="248" t="s">
        <v>200</v>
      </c>
      <c r="E499" s="41"/>
      <c r="F499" s="249" t="s">
        <v>1000</v>
      </c>
      <c r="G499" s="41"/>
      <c r="H499" s="41"/>
      <c r="I499" s="145"/>
      <c r="J499" s="41"/>
      <c r="K499" s="41"/>
      <c r="L499" s="45"/>
      <c r="M499" s="250"/>
      <c r="N499" s="251"/>
      <c r="O499" s="92"/>
      <c r="P499" s="92"/>
      <c r="Q499" s="92"/>
      <c r="R499" s="92"/>
      <c r="S499" s="92"/>
      <c r="T499" s="93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200</v>
      </c>
      <c r="AU499" s="18" t="s">
        <v>212</v>
      </c>
    </row>
    <row r="500" s="13" customFormat="1">
      <c r="A500" s="13"/>
      <c r="B500" s="252"/>
      <c r="C500" s="253"/>
      <c r="D500" s="248" t="s">
        <v>201</v>
      </c>
      <c r="E500" s="254" t="s">
        <v>1</v>
      </c>
      <c r="F500" s="255" t="s">
        <v>4343</v>
      </c>
      <c r="G500" s="253"/>
      <c r="H500" s="254" t="s">
        <v>1</v>
      </c>
      <c r="I500" s="256"/>
      <c r="J500" s="253"/>
      <c r="K500" s="253"/>
      <c r="L500" s="257"/>
      <c r="M500" s="258"/>
      <c r="N500" s="259"/>
      <c r="O500" s="259"/>
      <c r="P500" s="259"/>
      <c r="Q500" s="259"/>
      <c r="R500" s="259"/>
      <c r="S500" s="259"/>
      <c r="T500" s="260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1" t="s">
        <v>201</v>
      </c>
      <c r="AU500" s="261" t="s">
        <v>212</v>
      </c>
      <c r="AV500" s="13" t="s">
        <v>81</v>
      </c>
      <c r="AW500" s="13" t="s">
        <v>30</v>
      </c>
      <c r="AX500" s="13" t="s">
        <v>73</v>
      </c>
      <c r="AY500" s="261" t="s">
        <v>191</v>
      </c>
    </row>
    <row r="501" s="13" customFormat="1">
      <c r="A501" s="13"/>
      <c r="B501" s="252"/>
      <c r="C501" s="253"/>
      <c r="D501" s="248" t="s">
        <v>201</v>
      </c>
      <c r="E501" s="254" t="s">
        <v>1</v>
      </c>
      <c r="F501" s="255" t="s">
        <v>4344</v>
      </c>
      <c r="G501" s="253"/>
      <c r="H501" s="254" t="s">
        <v>1</v>
      </c>
      <c r="I501" s="256"/>
      <c r="J501" s="253"/>
      <c r="K501" s="253"/>
      <c r="L501" s="257"/>
      <c r="M501" s="258"/>
      <c r="N501" s="259"/>
      <c r="O501" s="259"/>
      <c r="P501" s="259"/>
      <c r="Q501" s="259"/>
      <c r="R501" s="259"/>
      <c r="S501" s="259"/>
      <c r="T501" s="260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1" t="s">
        <v>201</v>
      </c>
      <c r="AU501" s="261" t="s">
        <v>212</v>
      </c>
      <c r="AV501" s="13" t="s">
        <v>81</v>
      </c>
      <c r="AW501" s="13" t="s">
        <v>30</v>
      </c>
      <c r="AX501" s="13" t="s">
        <v>73</v>
      </c>
      <c r="AY501" s="261" t="s">
        <v>191</v>
      </c>
    </row>
    <row r="502" s="14" customFormat="1">
      <c r="A502" s="14"/>
      <c r="B502" s="262"/>
      <c r="C502" s="263"/>
      <c r="D502" s="248" t="s">
        <v>201</v>
      </c>
      <c r="E502" s="264" t="s">
        <v>1</v>
      </c>
      <c r="F502" s="265" t="s">
        <v>198</v>
      </c>
      <c r="G502" s="263"/>
      <c r="H502" s="266">
        <v>4</v>
      </c>
      <c r="I502" s="267"/>
      <c r="J502" s="263"/>
      <c r="K502" s="263"/>
      <c r="L502" s="268"/>
      <c r="M502" s="269"/>
      <c r="N502" s="270"/>
      <c r="O502" s="270"/>
      <c r="P502" s="270"/>
      <c r="Q502" s="270"/>
      <c r="R502" s="270"/>
      <c r="S502" s="270"/>
      <c r="T502" s="271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72" t="s">
        <v>201</v>
      </c>
      <c r="AU502" s="272" t="s">
        <v>212</v>
      </c>
      <c r="AV502" s="14" t="s">
        <v>83</v>
      </c>
      <c r="AW502" s="14" t="s">
        <v>30</v>
      </c>
      <c r="AX502" s="14" t="s">
        <v>73</v>
      </c>
      <c r="AY502" s="272" t="s">
        <v>191</v>
      </c>
    </row>
    <row r="503" s="15" customFormat="1">
      <c r="A503" s="15"/>
      <c r="B503" s="273"/>
      <c r="C503" s="274"/>
      <c r="D503" s="248" t="s">
        <v>201</v>
      </c>
      <c r="E503" s="275" t="s">
        <v>1</v>
      </c>
      <c r="F503" s="276" t="s">
        <v>205</v>
      </c>
      <c r="G503" s="274"/>
      <c r="H503" s="277">
        <v>4</v>
      </c>
      <c r="I503" s="278"/>
      <c r="J503" s="274"/>
      <c r="K503" s="274"/>
      <c r="L503" s="279"/>
      <c r="M503" s="280"/>
      <c r="N503" s="281"/>
      <c r="O503" s="281"/>
      <c r="P503" s="281"/>
      <c r="Q503" s="281"/>
      <c r="R503" s="281"/>
      <c r="S503" s="281"/>
      <c r="T503" s="282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83" t="s">
        <v>201</v>
      </c>
      <c r="AU503" s="283" t="s">
        <v>212</v>
      </c>
      <c r="AV503" s="15" t="s">
        <v>198</v>
      </c>
      <c r="AW503" s="15" t="s">
        <v>30</v>
      </c>
      <c r="AX503" s="15" t="s">
        <v>81</v>
      </c>
      <c r="AY503" s="283" t="s">
        <v>191</v>
      </c>
    </row>
    <row r="504" s="12" customFormat="1" ht="22.8" customHeight="1">
      <c r="A504" s="12"/>
      <c r="B504" s="220"/>
      <c r="C504" s="221"/>
      <c r="D504" s="222" t="s">
        <v>72</v>
      </c>
      <c r="E504" s="234" t="s">
        <v>272</v>
      </c>
      <c r="F504" s="234" t="s">
        <v>645</v>
      </c>
      <c r="G504" s="221"/>
      <c r="H504" s="221"/>
      <c r="I504" s="224"/>
      <c r="J504" s="235">
        <f>BK504</f>
        <v>0</v>
      </c>
      <c r="K504" s="221"/>
      <c r="L504" s="226"/>
      <c r="M504" s="227"/>
      <c r="N504" s="228"/>
      <c r="O504" s="228"/>
      <c r="P504" s="229">
        <f>P505</f>
        <v>0</v>
      </c>
      <c r="Q504" s="228"/>
      <c r="R504" s="229">
        <f>R505</f>
        <v>10.53307</v>
      </c>
      <c r="S504" s="228"/>
      <c r="T504" s="230">
        <f>T505</f>
        <v>0.62514000000000003</v>
      </c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R504" s="231" t="s">
        <v>81</v>
      </c>
      <c r="AT504" s="232" t="s">
        <v>72</v>
      </c>
      <c r="AU504" s="232" t="s">
        <v>81</v>
      </c>
      <c r="AY504" s="231" t="s">
        <v>191</v>
      </c>
      <c r="BK504" s="233">
        <f>BK505</f>
        <v>0</v>
      </c>
    </row>
    <row r="505" s="12" customFormat="1" ht="20.88" customHeight="1">
      <c r="A505" s="12"/>
      <c r="B505" s="220"/>
      <c r="C505" s="221"/>
      <c r="D505" s="222" t="s">
        <v>72</v>
      </c>
      <c r="E505" s="234" t="s">
        <v>740</v>
      </c>
      <c r="F505" s="234" t="s">
        <v>741</v>
      </c>
      <c r="G505" s="221"/>
      <c r="H505" s="221"/>
      <c r="I505" s="224"/>
      <c r="J505" s="235">
        <f>BK505</f>
        <v>0</v>
      </c>
      <c r="K505" s="221"/>
      <c r="L505" s="226"/>
      <c r="M505" s="227"/>
      <c r="N505" s="228"/>
      <c r="O505" s="228"/>
      <c r="P505" s="229">
        <f>SUM(P506:P635)</f>
        <v>0</v>
      </c>
      <c r="Q505" s="228"/>
      <c r="R505" s="229">
        <f>SUM(R506:R635)</f>
        <v>10.53307</v>
      </c>
      <c r="S505" s="228"/>
      <c r="T505" s="230">
        <f>SUM(T506:T635)</f>
        <v>0.62514000000000003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31" t="s">
        <v>81</v>
      </c>
      <c r="AT505" s="232" t="s">
        <v>72</v>
      </c>
      <c r="AU505" s="232" t="s">
        <v>83</v>
      </c>
      <c r="AY505" s="231" t="s">
        <v>191</v>
      </c>
      <c r="BK505" s="233">
        <f>SUM(BK506:BK635)</f>
        <v>0</v>
      </c>
    </row>
    <row r="506" s="2" customFormat="1" ht="21.75" customHeight="1">
      <c r="A506" s="39"/>
      <c r="B506" s="40"/>
      <c r="C506" s="236" t="s">
        <v>511</v>
      </c>
      <c r="D506" s="236" t="s">
        <v>194</v>
      </c>
      <c r="E506" s="237" t="s">
        <v>4345</v>
      </c>
      <c r="F506" s="238" t="s">
        <v>4346</v>
      </c>
      <c r="G506" s="239" t="s">
        <v>314</v>
      </c>
      <c r="H506" s="240">
        <v>7</v>
      </c>
      <c r="I506" s="241"/>
      <c r="J506" s="240">
        <f>ROUND(I506*H506,2)</f>
        <v>0</v>
      </c>
      <c r="K506" s="238" t="s">
        <v>1</v>
      </c>
      <c r="L506" s="45"/>
      <c r="M506" s="242" t="s">
        <v>1</v>
      </c>
      <c r="N506" s="243" t="s">
        <v>38</v>
      </c>
      <c r="O506" s="92"/>
      <c r="P506" s="244">
        <f>O506*H506</f>
        <v>0</v>
      </c>
      <c r="Q506" s="244">
        <v>0</v>
      </c>
      <c r="R506" s="244">
        <f>Q506*H506</f>
        <v>0</v>
      </c>
      <c r="S506" s="244">
        <v>0</v>
      </c>
      <c r="T506" s="245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46" t="s">
        <v>198</v>
      </c>
      <c r="AT506" s="246" t="s">
        <v>194</v>
      </c>
      <c r="AU506" s="246" t="s">
        <v>212</v>
      </c>
      <c r="AY506" s="18" t="s">
        <v>191</v>
      </c>
      <c r="BE506" s="247">
        <f>IF(N506="základní",J506,0)</f>
        <v>0</v>
      </c>
      <c r="BF506" s="247">
        <f>IF(N506="snížená",J506,0)</f>
        <v>0</v>
      </c>
      <c r="BG506" s="247">
        <f>IF(N506="zákl. přenesená",J506,0)</f>
        <v>0</v>
      </c>
      <c r="BH506" s="247">
        <f>IF(N506="sníž. přenesená",J506,0)</f>
        <v>0</v>
      </c>
      <c r="BI506" s="247">
        <f>IF(N506="nulová",J506,0)</f>
        <v>0</v>
      </c>
      <c r="BJ506" s="18" t="s">
        <v>81</v>
      </c>
      <c r="BK506" s="247">
        <f>ROUND(I506*H506,2)</f>
        <v>0</v>
      </c>
      <c r="BL506" s="18" t="s">
        <v>198</v>
      </c>
      <c r="BM506" s="246" t="s">
        <v>4347</v>
      </c>
    </row>
    <row r="507" s="2" customFormat="1">
      <c r="A507" s="39"/>
      <c r="B507" s="40"/>
      <c r="C507" s="41"/>
      <c r="D507" s="248" t="s">
        <v>200</v>
      </c>
      <c r="E507" s="41"/>
      <c r="F507" s="249" t="s">
        <v>4346</v>
      </c>
      <c r="G507" s="41"/>
      <c r="H507" s="41"/>
      <c r="I507" s="145"/>
      <c r="J507" s="41"/>
      <c r="K507" s="41"/>
      <c r="L507" s="45"/>
      <c r="M507" s="250"/>
      <c r="N507" s="251"/>
      <c r="O507" s="92"/>
      <c r="P507" s="92"/>
      <c r="Q507" s="92"/>
      <c r="R507" s="92"/>
      <c r="S507" s="92"/>
      <c r="T507" s="93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200</v>
      </c>
      <c r="AU507" s="18" t="s">
        <v>212</v>
      </c>
    </row>
    <row r="508" s="13" customFormat="1">
      <c r="A508" s="13"/>
      <c r="B508" s="252"/>
      <c r="C508" s="253"/>
      <c r="D508" s="248" t="s">
        <v>201</v>
      </c>
      <c r="E508" s="254" t="s">
        <v>1</v>
      </c>
      <c r="F508" s="255" t="s">
        <v>4348</v>
      </c>
      <c r="G508" s="253"/>
      <c r="H508" s="254" t="s">
        <v>1</v>
      </c>
      <c r="I508" s="256"/>
      <c r="J508" s="253"/>
      <c r="K508" s="253"/>
      <c r="L508" s="257"/>
      <c r="M508" s="258"/>
      <c r="N508" s="259"/>
      <c r="O508" s="259"/>
      <c r="P508" s="259"/>
      <c r="Q508" s="259"/>
      <c r="R508" s="259"/>
      <c r="S508" s="259"/>
      <c r="T508" s="26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1" t="s">
        <v>201</v>
      </c>
      <c r="AU508" s="261" t="s">
        <v>212</v>
      </c>
      <c r="AV508" s="13" t="s">
        <v>81</v>
      </c>
      <c r="AW508" s="13" t="s">
        <v>30</v>
      </c>
      <c r="AX508" s="13" t="s">
        <v>73</v>
      </c>
      <c r="AY508" s="261" t="s">
        <v>191</v>
      </c>
    </row>
    <row r="509" s="13" customFormat="1">
      <c r="A509" s="13"/>
      <c r="B509" s="252"/>
      <c r="C509" s="253"/>
      <c r="D509" s="248" t="s">
        <v>201</v>
      </c>
      <c r="E509" s="254" t="s">
        <v>1</v>
      </c>
      <c r="F509" s="255" t="s">
        <v>4349</v>
      </c>
      <c r="G509" s="253"/>
      <c r="H509" s="254" t="s">
        <v>1</v>
      </c>
      <c r="I509" s="256"/>
      <c r="J509" s="253"/>
      <c r="K509" s="253"/>
      <c r="L509" s="257"/>
      <c r="M509" s="258"/>
      <c r="N509" s="259"/>
      <c r="O509" s="259"/>
      <c r="P509" s="259"/>
      <c r="Q509" s="259"/>
      <c r="R509" s="259"/>
      <c r="S509" s="259"/>
      <c r="T509" s="260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1" t="s">
        <v>201</v>
      </c>
      <c r="AU509" s="261" t="s">
        <v>212</v>
      </c>
      <c r="AV509" s="13" t="s">
        <v>81</v>
      </c>
      <c r="AW509" s="13" t="s">
        <v>30</v>
      </c>
      <c r="AX509" s="13" t="s">
        <v>73</v>
      </c>
      <c r="AY509" s="261" t="s">
        <v>191</v>
      </c>
    </row>
    <row r="510" s="14" customFormat="1">
      <c r="A510" s="14"/>
      <c r="B510" s="262"/>
      <c r="C510" s="263"/>
      <c r="D510" s="248" t="s">
        <v>201</v>
      </c>
      <c r="E510" s="264" t="s">
        <v>1</v>
      </c>
      <c r="F510" s="265" t="s">
        <v>244</v>
      </c>
      <c r="G510" s="263"/>
      <c r="H510" s="266">
        <v>7</v>
      </c>
      <c r="I510" s="267"/>
      <c r="J510" s="263"/>
      <c r="K510" s="263"/>
      <c r="L510" s="268"/>
      <c r="M510" s="269"/>
      <c r="N510" s="270"/>
      <c r="O510" s="270"/>
      <c r="P510" s="270"/>
      <c r="Q510" s="270"/>
      <c r="R510" s="270"/>
      <c r="S510" s="270"/>
      <c r="T510" s="271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72" t="s">
        <v>201</v>
      </c>
      <c r="AU510" s="272" t="s">
        <v>212</v>
      </c>
      <c r="AV510" s="14" t="s">
        <v>83</v>
      </c>
      <c r="AW510" s="14" t="s">
        <v>30</v>
      </c>
      <c r="AX510" s="14" t="s">
        <v>73</v>
      </c>
      <c r="AY510" s="272" t="s">
        <v>191</v>
      </c>
    </row>
    <row r="511" s="15" customFormat="1">
      <c r="A511" s="15"/>
      <c r="B511" s="273"/>
      <c r="C511" s="274"/>
      <c r="D511" s="248" t="s">
        <v>201</v>
      </c>
      <c r="E511" s="275" t="s">
        <v>1</v>
      </c>
      <c r="F511" s="276" t="s">
        <v>205</v>
      </c>
      <c r="G511" s="274"/>
      <c r="H511" s="277">
        <v>7</v>
      </c>
      <c r="I511" s="278"/>
      <c r="J511" s="274"/>
      <c r="K511" s="274"/>
      <c r="L511" s="279"/>
      <c r="M511" s="280"/>
      <c r="N511" s="281"/>
      <c r="O511" s="281"/>
      <c r="P511" s="281"/>
      <c r="Q511" s="281"/>
      <c r="R511" s="281"/>
      <c r="S511" s="281"/>
      <c r="T511" s="282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83" t="s">
        <v>201</v>
      </c>
      <c r="AU511" s="283" t="s">
        <v>212</v>
      </c>
      <c r="AV511" s="15" t="s">
        <v>198</v>
      </c>
      <c r="AW511" s="15" t="s">
        <v>30</v>
      </c>
      <c r="AX511" s="15" t="s">
        <v>81</v>
      </c>
      <c r="AY511" s="283" t="s">
        <v>191</v>
      </c>
    </row>
    <row r="512" s="2" customFormat="1" ht="21.75" customHeight="1">
      <c r="A512" s="39"/>
      <c r="B512" s="40"/>
      <c r="C512" s="236" t="s">
        <v>639</v>
      </c>
      <c r="D512" s="236" t="s">
        <v>194</v>
      </c>
      <c r="E512" s="237" t="s">
        <v>4350</v>
      </c>
      <c r="F512" s="238" t="s">
        <v>4351</v>
      </c>
      <c r="G512" s="239" t="s">
        <v>370</v>
      </c>
      <c r="H512" s="240">
        <v>55</v>
      </c>
      <c r="I512" s="241"/>
      <c r="J512" s="240">
        <f>ROUND(I512*H512,2)</f>
        <v>0</v>
      </c>
      <c r="K512" s="238" t="s">
        <v>275</v>
      </c>
      <c r="L512" s="45"/>
      <c r="M512" s="242" t="s">
        <v>1</v>
      </c>
      <c r="N512" s="243" t="s">
        <v>38</v>
      </c>
      <c r="O512" s="92"/>
      <c r="P512" s="244">
        <f>O512*H512</f>
        <v>0</v>
      </c>
      <c r="Q512" s="244">
        <v>0.17488999999999999</v>
      </c>
      <c r="R512" s="244">
        <f>Q512*H512</f>
        <v>9.6189499999999999</v>
      </c>
      <c r="S512" s="244">
        <v>0</v>
      </c>
      <c r="T512" s="245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46" t="s">
        <v>198</v>
      </c>
      <c r="AT512" s="246" t="s">
        <v>194</v>
      </c>
      <c r="AU512" s="246" t="s">
        <v>212</v>
      </c>
      <c r="AY512" s="18" t="s">
        <v>191</v>
      </c>
      <c r="BE512" s="247">
        <f>IF(N512="základní",J512,0)</f>
        <v>0</v>
      </c>
      <c r="BF512" s="247">
        <f>IF(N512="snížená",J512,0)</f>
        <v>0</v>
      </c>
      <c r="BG512" s="247">
        <f>IF(N512="zákl. přenesená",J512,0)</f>
        <v>0</v>
      </c>
      <c r="BH512" s="247">
        <f>IF(N512="sníž. přenesená",J512,0)</f>
        <v>0</v>
      </c>
      <c r="BI512" s="247">
        <f>IF(N512="nulová",J512,0)</f>
        <v>0</v>
      </c>
      <c r="BJ512" s="18" t="s">
        <v>81</v>
      </c>
      <c r="BK512" s="247">
        <f>ROUND(I512*H512,2)</f>
        <v>0</v>
      </c>
      <c r="BL512" s="18" t="s">
        <v>198</v>
      </c>
      <c r="BM512" s="246" t="s">
        <v>4352</v>
      </c>
    </row>
    <row r="513" s="2" customFormat="1">
      <c r="A513" s="39"/>
      <c r="B513" s="40"/>
      <c r="C513" s="41"/>
      <c r="D513" s="248" t="s">
        <v>200</v>
      </c>
      <c r="E513" s="41"/>
      <c r="F513" s="249" t="s">
        <v>4351</v>
      </c>
      <c r="G513" s="41"/>
      <c r="H513" s="41"/>
      <c r="I513" s="145"/>
      <c r="J513" s="41"/>
      <c r="K513" s="41"/>
      <c r="L513" s="45"/>
      <c r="M513" s="250"/>
      <c r="N513" s="251"/>
      <c r="O513" s="92"/>
      <c r="P513" s="92"/>
      <c r="Q513" s="92"/>
      <c r="R513" s="92"/>
      <c r="S513" s="92"/>
      <c r="T513" s="93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200</v>
      </c>
      <c r="AU513" s="18" t="s">
        <v>212</v>
      </c>
    </row>
    <row r="514" s="13" customFormat="1">
      <c r="A514" s="13"/>
      <c r="B514" s="252"/>
      <c r="C514" s="253"/>
      <c r="D514" s="248" t="s">
        <v>201</v>
      </c>
      <c r="E514" s="254" t="s">
        <v>1</v>
      </c>
      <c r="F514" s="255" t="s">
        <v>4353</v>
      </c>
      <c r="G514" s="253"/>
      <c r="H514" s="254" t="s">
        <v>1</v>
      </c>
      <c r="I514" s="256"/>
      <c r="J514" s="253"/>
      <c r="K514" s="253"/>
      <c r="L514" s="257"/>
      <c r="M514" s="258"/>
      <c r="N514" s="259"/>
      <c r="O514" s="259"/>
      <c r="P514" s="259"/>
      <c r="Q514" s="259"/>
      <c r="R514" s="259"/>
      <c r="S514" s="259"/>
      <c r="T514" s="26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1" t="s">
        <v>201</v>
      </c>
      <c r="AU514" s="261" t="s">
        <v>212</v>
      </c>
      <c r="AV514" s="13" t="s">
        <v>81</v>
      </c>
      <c r="AW514" s="13" t="s">
        <v>30</v>
      </c>
      <c r="AX514" s="13" t="s">
        <v>73</v>
      </c>
      <c r="AY514" s="261" t="s">
        <v>191</v>
      </c>
    </row>
    <row r="515" s="14" customFormat="1">
      <c r="A515" s="14"/>
      <c r="B515" s="262"/>
      <c r="C515" s="263"/>
      <c r="D515" s="248" t="s">
        <v>201</v>
      </c>
      <c r="E515" s="264" t="s">
        <v>1</v>
      </c>
      <c r="F515" s="265" t="s">
        <v>513</v>
      </c>
      <c r="G515" s="263"/>
      <c r="H515" s="266">
        <v>42</v>
      </c>
      <c r="I515" s="267"/>
      <c r="J515" s="263"/>
      <c r="K515" s="263"/>
      <c r="L515" s="268"/>
      <c r="M515" s="269"/>
      <c r="N515" s="270"/>
      <c r="O515" s="270"/>
      <c r="P515" s="270"/>
      <c r="Q515" s="270"/>
      <c r="R515" s="270"/>
      <c r="S515" s="270"/>
      <c r="T515" s="271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72" t="s">
        <v>201</v>
      </c>
      <c r="AU515" s="272" t="s">
        <v>212</v>
      </c>
      <c r="AV515" s="14" t="s">
        <v>83</v>
      </c>
      <c r="AW515" s="14" t="s">
        <v>30</v>
      </c>
      <c r="AX515" s="14" t="s">
        <v>73</v>
      </c>
      <c r="AY515" s="272" t="s">
        <v>191</v>
      </c>
    </row>
    <row r="516" s="13" customFormat="1">
      <c r="A516" s="13"/>
      <c r="B516" s="252"/>
      <c r="C516" s="253"/>
      <c r="D516" s="248" t="s">
        <v>201</v>
      </c>
      <c r="E516" s="254" t="s">
        <v>1</v>
      </c>
      <c r="F516" s="255" t="s">
        <v>4354</v>
      </c>
      <c r="G516" s="253"/>
      <c r="H516" s="254" t="s">
        <v>1</v>
      </c>
      <c r="I516" s="256"/>
      <c r="J516" s="253"/>
      <c r="K516" s="253"/>
      <c r="L516" s="257"/>
      <c r="M516" s="258"/>
      <c r="N516" s="259"/>
      <c r="O516" s="259"/>
      <c r="P516" s="259"/>
      <c r="Q516" s="259"/>
      <c r="R516" s="259"/>
      <c r="S516" s="259"/>
      <c r="T516" s="260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1" t="s">
        <v>201</v>
      </c>
      <c r="AU516" s="261" t="s">
        <v>212</v>
      </c>
      <c r="AV516" s="13" t="s">
        <v>81</v>
      </c>
      <c r="AW516" s="13" t="s">
        <v>30</v>
      </c>
      <c r="AX516" s="13" t="s">
        <v>73</v>
      </c>
      <c r="AY516" s="261" t="s">
        <v>191</v>
      </c>
    </row>
    <row r="517" s="14" customFormat="1">
      <c r="A517" s="14"/>
      <c r="B517" s="262"/>
      <c r="C517" s="263"/>
      <c r="D517" s="248" t="s">
        <v>201</v>
      </c>
      <c r="E517" s="264" t="s">
        <v>1</v>
      </c>
      <c r="F517" s="265" t="s">
        <v>299</v>
      </c>
      <c r="G517" s="263"/>
      <c r="H517" s="266">
        <v>13</v>
      </c>
      <c r="I517" s="267"/>
      <c r="J517" s="263"/>
      <c r="K517" s="263"/>
      <c r="L517" s="268"/>
      <c r="M517" s="269"/>
      <c r="N517" s="270"/>
      <c r="O517" s="270"/>
      <c r="P517" s="270"/>
      <c r="Q517" s="270"/>
      <c r="R517" s="270"/>
      <c r="S517" s="270"/>
      <c r="T517" s="271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72" t="s">
        <v>201</v>
      </c>
      <c r="AU517" s="272" t="s">
        <v>212</v>
      </c>
      <c r="AV517" s="14" t="s">
        <v>83</v>
      </c>
      <c r="AW517" s="14" t="s">
        <v>30</v>
      </c>
      <c r="AX517" s="14" t="s">
        <v>73</v>
      </c>
      <c r="AY517" s="272" t="s">
        <v>191</v>
      </c>
    </row>
    <row r="518" s="15" customFormat="1">
      <c r="A518" s="15"/>
      <c r="B518" s="273"/>
      <c r="C518" s="274"/>
      <c r="D518" s="248" t="s">
        <v>201</v>
      </c>
      <c r="E518" s="275" t="s">
        <v>1</v>
      </c>
      <c r="F518" s="276" t="s">
        <v>205</v>
      </c>
      <c r="G518" s="274"/>
      <c r="H518" s="277">
        <v>55</v>
      </c>
      <c r="I518" s="278"/>
      <c r="J518" s="274"/>
      <c r="K518" s="274"/>
      <c r="L518" s="279"/>
      <c r="M518" s="280"/>
      <c r="N518" s="281"/>
      <c r="O518" s="281"/>
      <c r="P518" s="281"/>
      <c r="Q518" s="281"/>
      <c r="R518" s="281"/>
      <c r="S518" s="281"/>
      <c r="T518" s="282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83" t="s">
        <v>201</v>
      </c>
      <c r="AU518" s="283" t="s">
        <v>212</v>
      </c>
      <c r="AV518" s="15" t="s">
        <v>198</v>
      </c>
      <c r="AW518" s="15" t="s">
        <v>30</v>
      </c>
      <c r="AX518" s="15" t="s">
        <v>81</v>
      </c>
      <c r="AY518" s="283" t="s">
        <v>191</v>
      </c>
    </row>
    <row r="519" s="2" customFormat="1" ht="21.75" customHeight="1">
      <c r="A519" s="39"/>
      <c r="B519" s="40"/>
      <c r="C519" s="236" t="s">
        <v>646</v>
      </c>
      <c r="D519" s="236" t="s">
        <v>194</v>
      </c>
      <c r="E519" s="237" t="s">
        <v>4355</v>
      </c>
      <c r="F519" s="238" t="s">
        <v>4356</v>
      </c>
      <c r="G519" s="239" t="s">
        <v>314</v>
      </c>
      <c r="H519" s="240">
        <v>130.90000000000001</v>
      </c>
      <c r="I519" s="241"/>
      <c r="J519" s="240">
        <f>ROUND(I519*H519,2)</f>
        <v>0</v>
      </c>
      <c r="K519" s="238" t="s">
        <v>275</v>
      </c>
      <c r="L519" s="45"/>
      <c r="M519" s="242" t="s">
        <v>1</v>
      </c>
      <c r="N519" s="243" t="s">
        <v>38</v>
      </c>
      <c r="O519" s="92"/>
      <c r="P519" s="244">
        <f>O519*H519</f>
        <v>0</v>
      </c>
      <c r="Q519" s="244">
        <v>0</v>
      </c>
      <c r="R519" s="244">
        <f>Q519*H519</f>
        <v>0</v>
      </c>
      <c r="S519" s="244">
        <v>0</v>
      </c>
      <c r="T519" s="245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46" t="s">
        <v>198</v>
      </c>
      <c r="AT519" s="246" t="s">
        <v>194</v>
      </c>
      <c r="AU519" s="246" t="s">
        <v>212</v>
      </c>
      <c r="AY519" s="18" t="s">
        <v>191</v>
      </c>
      <c r="BE519" s="247">
        <f>IF(N519="základní",J519,0)</f>
        <v>0</v>
      </c>
      <c r="BF519" s="247">
        <f>IF(N519="snížená",J519,0)</f>
        <v>0</v>
      </c>
      <c r="BG519" s="247">
        <f>IF(N519="zákl. přenesená",J519,0)</f>
        <v>0</v>
      </c>
      <c r="BH519" s="247">
        <f>IF(N519="sníž. přenesená",J519,0)</f>
        <v>0</v>
      </c>
      <c r="BI519" s="247">
        <f>IF(N519="nulová",J519,0)</f>
        <v>0</v>
      </c>
      <c r="BJ519" s="18" t="s">
        <v>81</v>
      </c>
      <c r="BK519" s="247">
        <f>ROUND(I519*H519,2)</f>
        <v>0</v>
      </c>
      <c r="BL519" s="18" t="s">
        <v>198</v>
      </c>
      <c r="BM519" s="246" t="s">
        <v>4357</v>
      </c>
    </row>
    <row r="520" s="2" customFormat="1">
      <c r="A520" s="39"/>
      <c r="B520" s="40"/>
      <c r="C520" s="41"/>
      <c r="D520" s="248" t="s">
        <v>200</v>
      </c>
      <c r="E520" s="41"/>
      <c r="F520" s="249" t="s">
        <v>4356</v>
      </c>
      <c r="G520" s="41"/>
      <c r="H520" s="41"/>
      <c r="I520" s="145"/>
      <c r="J520" s="41"/>
      <c r="K520" s="41"/>
      <c r="L520" s="45"/>
      <c r="M520" s="250"/>
      <c r="N520" s="251"/>
      <c r="O520" s="92"/>
      <c r="P520" s="92"/>
      <c r="Q520" s="92"/>
      <c r="R520" s="92"/>
      <c r="S520" s="92"/>
      <c r="T520" s="93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200</v>
      </c>
      <c r="AU520" s="18" t="s">
        <v>212</v>
      </c>
    </row>
    <row r="521" s="13" customFormat="1">
      <c r="A521" s="13"/>
      <c r="B521" s="252"/>
      <c r="C521" s="253"/>
      <c r="D521" s="248" t="s">
        <v>201</v>
      </c>
      <c r="E521" s="254" t="s">
        <v>1</v>
      </c>
      <c r="F521" s="255" t="s">
        <v>4358</v>
      </c>
      <c r="G521" s="253"/>
      <c r="H521" s="254" t="s">
        <v>1</v>
      </c>
      <c r="I521" s="256"/>
      <c r="J521" s="253"/>
      <c r="K521" s="253"/>
      <c r="L521" s="257"/>
      <c r="M521" s="258"/>
      <c r="N521" s="259"/>
      <c r="O521" s="259"/>
      <c r="P521" s="259"/>
      <c r="Q521" s="259"/>
      <c r="R521" s="259"/>
      <c r="S521" s="259"/>
      <c r="T521" s="260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1" t="s">
        <v>201</v>
      </c>
      <c r="AU521" s="261" t="s">
        <v>212</v>
      </c>
      <c r="AV521" s="13" t="s">
        <v>81</v>
      </c>
      <c r="AW521" s="13" t="s">
        <v>30</v>
      </c>
      <c r="AX521" s="13" t="s">
        <v>73</v>
      </c>
      <c r="AY521" s="261" t="s">
        <v>191</v>
      </c>
    </row>
    <row r="522" s="14" customFormat="1">
      <c r="A522" s="14"/>
      <c r="B522" s="262"/>
      <c r="C522" s="263"/>
      <c r="D522" s="248" t="s">
        <v>201</v>
      </c>
      <c r="E522" s="264" t="s">
        <v>1</v>
      </c>
      <c r="F522" s="265" t="s">
        <v>4359</v>
      </c>
      <c r="G522" s="263"/>
      <c r="H522" s="266">
        <v>130.90000000000001</v>
      </c>
      <c r="I522" s="267"/>
      <c r="J522" s="263"/>
      <c r="K522" s="263"/>
      <c r="L522" s="268"/>
      <c r="M522" s="269"/>
      <c r="N522" s="270"/>
      <c r="O522" s="270"/>
      <c r="P522" s="270"/>
      <c r="Q522" s="270"/>
      <c r="R522" s="270"/>
      <c r="S522" s="270"/>
      <c r="T522" s="271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72" t="s">
        <v>201</v>
      </c>
      <c r="AU522" s="272" t="s">
        <v>212</v>
      </c>
      <c r="AV522" s="14" t="s">
        <v>83</v>
      </c>
      <c r="AW522" s="14" t="s">
        <v>30</v>
      </c>
      <c r="AX522" s="14" t="s">
        <v>73</v>
      </c>
      <c r="AY522" s="272" t="s">
        <v>191</v>
      </c>
    </row>
    <row r="523" s="15" customFormat="1">
      <c r="A523" s="15"/>
      <c r="B523" s="273"/>
      <c r="C523" s="274"/>
      <c r="D523" s="248" t="s">
        <v>201</v>
      </c>
      <c r="E523" s="275" t="s">
        <v>1</v>
      </c>
      <c r="F523" s="276" t="s">
        <v>205</v>
      </c>
      <c r="G523" s="274"/>
      <c r="H523" s="277">
        <v>130.90000000000001</v>
      </c>
      <c r="I523" s="278"/>
      <c r="J523" s="274"/>
      <c r="K523" s="274"/>
      <c r="L523" s="279"/>
      <c r="M523" s="280"/>
      <c r="N523" s="281"/>
      <c r="O523" s="281"/>
      <c r="P523" s="281"/>
      <c r="Q523" s="281"/>
      <c r="R523" s="281"/>
      <c r="S523" s="281"/>
      <c r="T523" s="282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83" t="s">
        <v>201</v>
      </c>
      <c r="AU523" s="283" t="s">
        <v>212</v>
      </c>
      <c r="AV523" s="15" t="s">
        <v>198</v>
      </c>
      <c r="AW523" s="15" t="s">
        <v>30</v>
      </c>
      <c r="AX523" s="15" t="s">
        <v>81</v>
      </c>
      <c r="AY523" s="283" t="s">
        <v>191</v>
      </c>
    </row>
    <row r="524" s="2" customFormat="1" ht="21.75" customHeight="1">
      <c r="A524" s="39"/>
      <c r="B524" s="40"/>
      <c r="C524" s="285" t="s">
        <v>651</v>
      </c>
      <c r="D524" s="285" t="s">
        <v>341</v>
      </c>
      <c r="E524" s="286" t="s">
        <v>4360</v>
      </c>
      <c r="F524" s="287" t="s">
        <v>4361</v>
      </c>
      <c r="G524" s="288" t="s">
        <v>314</v>
      </c>
      <c r="H524" s="289">
        <v>130.90000000000001</v>
      </c>
      <c r="I524" s="290"/>
      <c r="J524" s="289">
        <f>ROUND(I524*H524,2)</f>
        <v>0</v>
      </c>
      <c r="K524" s="287" t="s">
        <v>1</v>
      </c>
      <c r="L524" s="291"/>
      <c r="M524" s="292" t="s">
        <v>1</v>
      </c>
      <c r="N524" s="293" t="s">
        <v>38</v>
      </c>
      <c r="O524" s="92"/>
      <c r="P524" s="244">
        <f>O524*H524</f>
        <v>0</v>
      </c>
      <c r="Q524" s="244">
        <v>0.0018</v>
      </c>
      <c r="R524" s="244">
        <f>Q524*H524</f>
        <v>0.23562</v>
      </c>
      <c r="S524" s="244">
        <v>0</v>
      </c>
      <c r="T524" s="245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46" t="s">
        <v>255</v>
      </c>
      <c r="AT524" s="246" t="s">
        <v>341</v>
      </c>
      <c r="AU524" s="246" t="s">
        <v>212</v>
      </c>
      <c r="AY524" s="18" t="s">
        <v>191</v>
      </c>
      <c r="BE524" s="247">
        <f>IF(N524="základní",J524,0)</f>
        <v>0</v>
      </c>
      <c r="BF524" s="247">
        <f>IF(N524="snížená",J524,0)</f>
        <v>0</v>
      </c>
      <c r="BG524" s="247">
        <f>IF(N524="zákl. přenesená",J524,0)</f>
        <v>0</v>
      </c>
      <c r="BH524" s="247">
        <f>IF(N524="sníž. přenesená",J524,0)</f>
        <v>0</v>
      </c>
      <c r="BI524" s="247">
        <f>IF(N524="nulová",J524,0)</f>
        <v>0</v>
      </c>
      <c r="BJ524" s="18" t="s">
        <v>81</v>
      </c>
      <c r="BK524" s="247">
        <f>ROUND(I524*H524,2)</f>
        <v>0</v>
      </c>
      <c r="BL524" s="18" t="s">
        <v>198</v>
      </c>
      <c r="BM524" s="246" t="s">
        <v>4362</v>
      </c>
    </row>
    <row r="525" s="2" customFormat="1">
      <c r="A525" s="39"/>
      <c r="B525" s="40"/>
      <c r="C525" s="41"/>
      <c r="D525" s="248" t="s">
        <v>200</v>
      </c>
      <c r="E525" s="41"/>
      <c r="F525" s="249" t="s">
        <v>4361</v>
      </c>
      <c r="G525" s="41"/>
      <c r="H525" s="41"/>
      <c r="I525" s="145"/>
      <c r="J525" s="41"/>
      <c r="K525" s="41"/>
      <c r="L525" s="45"/>
      <c r="M525" s="250"/>
      <c r="N525" s="251"/>
      <c r="O525" s="92"/>
      <c r="P525" s="92"/>
      <c r="Q525" s="92"/>
      <c r="R525" s="92"/>
      <c r="S525" s="92"/>
      <c r="T525" s="93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200</v>
      </c>
      <c r="AU525" s="18" t="s">
        <v>212</v>
      </c>
    </row>
    <row r="526" s="13" customFormat="1">
      <c r="A526" s="13"/>
      <c r="B526" s="252"/>
      <c r="C526" s="253"/>
      <c r="D526" s="248" t="s">
        <v>201</v>
      </c>
      <c r="E526" s="254" t="s">
        <v>1</v>
      </c>
      <c r="F526" s="255" t="s">
        <v>4363</v>
      </c>
      <c r="G526" s="253"/>
      <c r="H526" s="254" t="s">
        <v>1</v>
      </c>
      <c r="I526" s="256"/>
      <c r="J526" s="253"/>
      <c r="K526" s="253"/>
      <c r="L526" s="257"/>
      <c r="M526" s="258"/>
      <c r="N526" s="259"/>
      <c r="O526" s="259"/>
      <c r="P526" s="259"/>
      <c r="Q526" s="259"/>
      <c r="R526" s="259"/>
      <c r="S526" s="259"/>
      <c r="T526" s="260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61" t="s">
        <v>201</v>
      </c>
      <c r="AU526" s="261" t="s">
        <v>212</v>
      </c>
      <c r="AV526" s="13" t="s">
        <v>81</v>
      </c>
      <c r="AW526" s="13" t="s">
        <v>30</v>
      </c>
      <c r="AX526" s="13" t="s">
        <v>73</v>
      </c>
      <c r="AY526" s="261" t="s">
        <v>191</v>
      </c>
    </row>
    <row r="527" s="13" customFormat="1">
      <c r="A527" s="13"/>
      <c r="B527" s="252"/>
      <c r="C527" s="253"/>
      <c r="D527" s="248" t="s">
        <v>201</v>
      </c>
      <c r="E527" s="254" t="s">
        <v>1</v>
      </c>
      <c r="F527" s="255" t="s">
        <v>4364</v>
      </c>
      <c r="G527" s="253"/>
      <c r="H527" s="254" t="s">
        <v>1</v>
      </c>
      <c r="I527" s="256"/>
      <c r="J527" s="253"/>
      <c r="K527" s="253"/>
      <c r="L527" s="257"/>
      <c r="M527" s="258"/>
      <c r="N527" s="259"/>
      <c r="O527" s="259"/>
      <c r="P527" s="259"/>
      <c r="Q527" s="259"/>
      <c r="R527" s="259"/>
      <c r="S527" s="259"/>
      <c r="T527" s="260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1" t="s">
        <v>201</v>
      </c>
      <c r="AU527" s="261" t="s">
        <v>212</v>
      </c>
      <c r="AV527" s="13" t="s">
        <v>81</v>
      </c>
      <c r="AW527" s="13" t="s">
        <v>30</v>
      </c>
      <c r="AX527" s="13" t="s">
        <v>73</v>
      </c>
      <c r="AY527" s="261" t="s">
        <v>191</v>
      </c>
    </row>
    <row r="528" s="14" customFormat="1">
      <c r="A528" s="14"/>
      <c r="B528" s="262"/>
      <c r="C528" s="263"/>
      <c r="D528" s="248" t="s">
        <v>201</v>
      </c>
      <c r="E528" s="264" t="s">
        <v>1</v>
      </c>
      <c r="F528" s="265" t="s">
        <v>4359</v>
      </c>
      <c r="G528" s="263"/>
      <c r="H528" s="266">
        <v>130.90000000000001</v>
      </c>
      <c r="I528" s="267"/>
      <c r="J528" s="263"/>
      <c r="K528" s="263"/>
      <c r="L528" s="268"/>
      <c r="M528" s="269"/>
      <c r="N528" s="270"/>
      <c r="O528" s="270"/>
      <c r="P528" s="270"/>
      <c r="Q528" s="270"/>
      <c r="R528" s="270"/>
      <c r="S528" s="270"/>
      <c r="T528" s="271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72" t="s">
        <v>201</v>
      </c>
      <c r="AU528" s="272" t="s">
        <v>212</v>
      </c>
      <c r="AV528" s="14" t="s">
        <v>83</v>
      </c>
      <c r="AW528" s="14" t="s">
        <v>30</v>
      </c>
      <c r="AX528" s="14" t="s">
        <v>73</v>
      </c>
      <c r="AY528" s="272" t="s">
        <v>191</v>
      </c>
    </row>
    <row r="529" s="15" customFormat="1">
      <c r="A529" s="15"/>
      <c r="B529" s="273"/>
      <c r="C529" s="274"/>
      <c r="D529" s="248" t="s">
        <v>201</v>
      </c>
      <c r="E529" s="275" t="s">
        <v>1</v>
      </c>
      <c r="F529" s="276" t="s">
        <v>205</v>
      </c>
      <c r="G529" s="274"/>
      <c r="H529" s="277">
        <v>130.90000000000001</v>
      </c>
      <c r="I529" s="278"/>
      <c r="J529" s="274"/>
      <c r="K529" s="274"/>
      <c r="L529" s="279"/>
      <c r="M529" s="280"/>
      <c r="N529" s="281"/>
      <c r="O529" s="281"/>
      <c r="P529" s="281"/>
      <c r="Q529" s="281"/>
      <c r="R529" s="281"/>
      <c r="S529" s="281"/>
      <c r="T529" s="282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83" t="s">
        <v>201</v>
      </c>
      <c r="AU529" s="283" t="s">
        <v>212</v>
      </c>
      <c r="AV529" s="15" t="s">
        <v>198</v>
      </c>
      <c r="AW529" s="15" t="s">
        <v>30</v>
      </c>
      <c r="AX529" s="15" t="s">
        <v>81</v>
      </c>
      <c r="AY529" s="283" t="s">
        <v>191</v>
      </c>
    </row>
    <row r="530" s="2" customFormat="1" ht="16.5" customHeight="1">
      <c r="A530" s="39"/>
      <c r="B530" s="40"/>
      <c r="C530" s="236" t="s">
        <v>661</v>
      </c>
      <c r="D530" s="236" t="s">
        <v>194</v>
      </c>
      <c r="E530" s="237" t="s">
        <v>4365</v>
      </c>
      <c r="F530" s="238" t="s">
        <v>4366</v>
      </c>
      <c r="G530" s="239" t="s">
        <v>314</v>
      </c>
      <c r="H530" s="240">
        <v>392.69999999999999</v>
      </c>
      <c r="I530" s="241"/>
      <c r="J530" s="240">
        <f>ROUND(I530*H530,2)</f>
        <v>0</v>
      </c>
      <c r="K530" s="238" t="s">
        <v>275</v>
      </c>
      <c r="L530" s="45"/>
      <c r="M530" s="242" t="s">
        <v>1</v>
      </c>
      <c r="N530" s="243" t="s">
        <v>38</v>
      </c>
      <c r="O530" s="92"/>
      <c r="P530" s="244">
        <f>O530*H530</f>
        <v>0</v>
      </c>
      <c r="Q530" s="244">
        <v>0</v>
      </c>
      <c r="R530" s="244">
        <f>Q530*H530</f>
        <v>0</v>
      </c>
      <c r="S530" s="244">
        <v>0</v>
      </c>
      <c r="T530" s="245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46" t="s">
        <v>198</v>
      </c>
      <c r="AT530" s="246" t="s">
        <v>194</v>
      </c>
      <c r="AU530" s="246" t="s">
        <v>212</v>
      </c>
      <c r="AY530" s="18" t="s">
        <v>191</v>
      </c>
      <c r="BE530" s="247">
        <f>IF(N530="základní",J530,0)</f>
        <v>0</v>
      </c>
      <c r="BF530" s="247">
        <f>IF(N530="snížená",J530,0)</f>
        <v>0</v>
      </c>
      <c r="BG530" s="247">
        <f>IF(N530="zákl. přenesená",J530,0)</f>
        <v>0</v>
      </c>
      <c r="BH530" s="247">
        <f>IF(N530="sníž. přenesená",J530,0)</f>
        <v>0</v>
      </c>
      <c r="BI530" s="247">
        <f>IF(N530="nulová",J530,0)</f>
        <v>0</v>
      </c>
      <c r="BJ530" s="18" t="s">
        <v>81</v>
      </c>
      <c r="BK530" s="247">
        <f>ROUND(I530*H530,2)</f>
        <v>0</v>
      </c>
      <c r="BL530" s="18" t="s">
        <v>198</v>
      </c>
      <c r="BM530" s="246" t="s">
        <v>4367</v>
      </c>
    </row>
    <row r="531" s="2" customFormat="1">
      <c r="A531" s="39"/>
      <c r="B531" s="40"/>
      <c r="C531" s="41"/>
      <c r="D531" s="248" t="s">
        <v>200</v>
      </c>
      <c r="E531" s="41"/>
      <c r="F531" s="249" t="s">
        <v>4366</v>
      </c>
      <c r="G531" s="41"/>
      <c r="H531" s="41"/>
      <c r="I531" s="145"/>
      <c r="J531" s="41"/>
      <c r="K531" s="41"/>
      <c r="L531" s="45"/>
      <c r="M531" s="250"/>
      <c r="N531" s="251"/>
      <c r="O531" s="92"/>
      <c r="P531" s="92"/>
      <c r="Q531" s="92"/>
      <c r="R531" s="92"/>
      <c r="S531" s="92"/>
      <c r="T531" s="93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200</v>
      </c>
      <c r="AU531" s="18" t="s">
        <v>212</v>
      </c>
    </row>
    <row r="532" s="13" customFormat="1">
      <c r="A532" s="13"/>
      <c r="B532" s="252"/>
      <c r="C532" s="253"/>
      <c r="D532" s="248" t="s">
        <v>201</v>
      </c>
      <c r="E532" s="254" t="s">
        <v>1</v>
      </c>
      <c r="F532" s="255" t="s">
        <v>4368</v>
      </c>
      <c r="G532" s="253"/>
      <c r="H532" s="254" t="s">
        <v>1</v>
      </c>
      <c r="I532" s="256"/>
      <c r="J532" s="253"/>
      <c r="K532" s="253"/>
      <c r="L532" s="257"/>
      <c r="M532" s="258"/>
      <c r="N532" s="259"/>
      <c r="O532" s="259"/>
      <c r="P532" s="259"/>
      <c r="Q532" s="259"/>
      <c r="R532" s="259"/>
      <c r="S532" s="259"/>
      <c r="T532" s="260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61" t="s">
        <v>201</v>
      </c>
      <c r="AU532" s="261" t="s">
        <v>212</v>
      </c>
      <c r="AV532" s="13" t="s">
        <v>81</v>
      </c>
      <c r="AW532" s="13" t="s">
        <v>30</v>
      </c>
      <c r="AX532" s="13" t="s">
        <v>73</v>
      </c>
      <c r="AY532" s="261" t="s">
        <v>191</v>
      </c>
    </row>
    <row r="533" s="14" customFormat="1">
      <c r="A533" s="14"/>
      <c r="B533" s="262"/>
      <c r="C533" s="263"/>
      <c r="D533" s="248" t="s">
        <v>201</v>
      </c>
      <c r="E533" s="264" t="s">
        <v>1</v>
      </c>
      <c r="F533" s="265" t="s">
        <v>4369</v>
      </c>
      <c r="G533" s="263"/>
      <c r="H533" s="266">
        <v>392.69999999999999</v>
      </c>
      <c r="I533" s="267"/>
      <c r="J533" s="263"/>
      <c r="K533" s="263"/>
      <c r="L533" s="268"/>
      <c r="M533" s="269"/>
      <c r="N533" s="270"/>
      <c r="O533" s="270"/>
      <c r="P533" s="270"/>
      <c r="Q533" s="270"/>
      <c r="R533" s="270"/>
      <c r="S533" s="270"/>
      <c r="T533" s="271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72" t="s">
        <v>201</v>
      </c>
      <c r="AU533" s="272" t="s">
        <v>212</v>
      </c>
      <c r="AV533" s="14" t="s">
        <v>83</v>
      </c>
      <c r="AW533" s="14" t="s">
        <v>30</v>
      </c>
      <c r="AX533" s="14" t="s">
        <v>73</v>
      </c>
      <c r="AY533" s="272" t="s">
        <v>191</v>
      </c>
    </row>
    <row r="534" s="15" customFormat="1">
      <c r="A534" s="15"/>
      <c r="B534" s="273"/>
      <c r="C534" s="274"/>
      <c r="D534" s="248" t="s">
        <v>201</v>
      </c>
      <c r="E534" s="275" t="s">
        <v>1</v>
      </c>
      <c r="F534" s="276" t="s">
        <v>205</v>
      </c>
      <c r="G534" s="274"/>
      <c r="H534" s="277">
        <v>392.69999999999999</v>
      </c>
      <c r="I534" s="278"/>
      <c r="J534" s="274"/>
      <c r="K534" s="274"/>
      <c r="L534" s="279"/>
      <c r="M534" s="280"/>
      <c r="N534" s="281"/>
      <c r="O534" s="281"/>
      <c r="P534" s="281"/>
      <c r="Q534" s="281"/>
      <c r="R534" s="281"/>
      <c r="S534" s="281"/>
      <c r="T534" s="282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83" t="s">
        <v>201</v>
      </c>
      <c r="AU534" s="283" t="s">
        <v>212</v>
      </c>
      <c r="AV534" s="15" t="s">
        <v>198</v>
      </c>
      <c r="AW534" s="15" t="s">
        <v>30</v>
      </c>
      <c r="AX534" s="15" t="s">
        <v>81</v>
      </c>
      <c r="AY534" s="283" t="s">
        <v>191</v>
      </c>
    </row>
    <row r="535" s="2" customFormat="1" ht="16.5" customHeight="1">
      <c r="A535" s="39"/>
      <c r="B535" s="40"/>
      <c r="C535" s="285" t="s">
        <v>668</v>
      </c>
      <c r="D535" s="285" t="s">
        <v>341</v>
      </c>
      <c r="E535" s="286" t="s">
        <v>4370</v>
      </c>
      <c r="F535" s="287" t="s">
        <v>4371</v>
      </c>
      <c r="G535" s="288" t="s">
        <v>314</v>
      </c>
      <c r="H535" s="289">
        <v>392.69999999999999</v>
      </c>
      <c r="I535" s="290"/>
      <c r="J535" s="289">
        <f>ROUND(I535*H535,2)</f>
        <v>0</v>
      </c>
      <c r="K535" s="287" t="s">
        <v>275</v>
      </c>
      <c r="L535" s="291"/>
      <c r="M535" s="292" t="s">
        <v>1</v>
      </c>
      <c r="N535" s="293" t="s">
        <v>38</v>
      </c>
      <c r="O535" s="92"/>
      <c r="P535" s="244">
        <f>O535*H535</f>
        <v>0</v>
      </c>
      <c r="Q535" s="244">
        <v>0.00010000000000000001</v>
      </c>
      <c r="R535" s="244">
        <f>Q535*H535</f>
        <v>0.039269999999999999</v>
      </c>
      <c r="S535" s="244">
        <v>0</v>
      </c>
      <c r="T535" s="245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46" t="s">
        <v>255</v>
      </c>
      <c r="AT535" s="246" t="s">
        <v>341</v>
      </c>
      <c r="AU535" s="246" t="s">
        <v>212</v>
      </c>
      <c r="AY535" s="18" t="s">
        <v>191</v>
      </c>
      <c r="BE535" s="247">
        <f>IF(N535="základní",J535,0)</f>
        <v>0</v>
      </c>
      <c r="BF535" s="247">
        <f>IF(N535="snížená",J535,0)</f>
        <v>0</v>
      </c>
      <c r="BG535" s="247">
        <f>IF(N535="zákl. přenesená",J535,0)</f>
        <v>0</v>
      </c>
      <c r="BH535" s="247">
        <f>IF(N535="sníž. přenesená",J535,0)</f>
        <v>0</v>
      </c>
      <c r="BI535" s="247">
        <f>IF(N535="nulová",J535,0)</f>
        <v>0</v>
      </c>
      <c r="BJ535" s="18" t="s">
        <v>81</v>
      </c>
      <c r="BK535" s="247">
        <f>ROUND(I535*H535,2)</f>
        <v>0</v>
      </c>
      <c r="BL535" s="18" t="s">
        <v>198</v>
      </c>
      <c r="BM535" s="246" t="s">
        <v>4372</v>
      </c>
    </row>
    <row r="536" s="2" customFormat="1">
      <c r="A536" s="39"/>
      <c r="B536" s="40"/>
      <c r="C536" s="41"/>
      <c r="D536" s="248" t="s">
        <v>200</v>
      </c>
      <c r="E536" s="41"/>
      <c r="F536" s="249" t="s">
        <v>4371</v>
      </c>
      <c r="G536" s="41"/>
      <c r="H536" s="41"/>
      <c r="I536" s="145"/>
      <c r="J536" s="41"/>
      <c r="K536" s="41"/>
      <c r="L536" s="45"/>
      <c r="M536" s="250"/>
      <c r="N536" s="251"/>
      <c r="O536" s="92"/>
      <c r="P536" s="92"/>
      <c r="Q536" s="92"/>
      <c r="R536" s="92"/>
      <c r="S536" s="92"/>
      <c r="T536" s="93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200</v>
      </c>
      <c r="AU536" s="18" t="s">
        <v>212</v>
      </c>
    </row>
    <row r="537" s="13" customFormat="1">
      <c r="A537" s="13"/>
      <c r="B537" s="252"/>
      <c r="C537" s="253"/>
      <c r="D537" s="248" t="s">
        <v>201</v>
      </c>
      <c r="E537" s="254" t="s">
        <v>1</v>
      </c>
      <c r="F537" s="255" t="s">
        <v>4373</v>
      </c>
      <c r="G537" s="253"/>
      <c r="H537" s="254" t="s">
        <v>1</v>
      </c>
      <c r="I537" s="256"/>
      <c r="J537" s="253"/>
      <c r="K537" s="253"/>
      <c r="L537" s="257"/>
      <c r="M537" s="258"/>
      <c r="N537" s="259"/>
      <c r="O537" s="259"/>
      <c r="P537" s="259"/>
      <c r="Q537" s="259"/>
      <c r="R537" s="259"/>
      <c r="S537" s="259"/>
      <c r="T537" s="260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1" t="s">
        <v>201</v>
      </c>
      <c r="AU537" s="261" t="s">
        <v>212</v>
      </c>
      <c r="AV537" s="13" t="s">
        <v>81</v>
      </c>
      <c r="AW537" s="13" t="s">
        <v>30</v>
      </c>
      <c r="AX537" s="13" t="s">
        <v>73</v>
      </c>
      <c r="AY537" s="261" t="s">
        <v>191</v>
      </c>
    </row>
    <row r="538" s="14" customFormat="1">
      <c r="A538" s="14"/>
      <c r="B538" s="262"/>
      <c r="C538" s="263"/>
      <c r="D538" s="248" t="s">
        <v>201</v>
      </c>
      <c r="E538" s="264" t="s">
        <v>1</v>
      </c>
      <c r="F538" s="265" t="s">
        <v>4369</v>
      </c>
      <c r="G538" s="263"/>
      <c r="H538" s="266">
        <v>392.69999999999999</v>
      </c>
      <c r="I538" s="267"/>
      <c r="J538" s="263"/>
      <c r="K538" s="263"/>
      <c r="L538" s="268"/>
      <c r="M538" s="269"/>
      <c r="N538" s="270"/>
      <c r="O538" s="270"/>
      <c r="P538" s="270"/>
      <c r="Q538" s="270"/>
      <c r="R538" s="270"/>
      <c r="S538" s="270"/>
      <c r="T538" s="271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72" t="s">
        <v>201</v>
      </c>
      <c r="AU538" s="272" t="s">
        <v>212</v>
      </c>
      <c r="AV538" s="14" t="s">
        <v>83</v>
      </c>
      <c r="AW538" s="14" t="s">
        <v>30</v>
      </c>
      <c r="AX538" s="14" t="s">
        <v>73</v>
      </c>
      <c r="AY538" s="272" t="s">
        <v>191</v>
      </c>
    </row>
    <row r="539" s="15" customFormat="1">
      <c r="A539" s="15"/>
      <c r="B539" s="273"/>
      <c r="C539" s="274"/>
      <c r="D539" s="248" t="s">
        <v>201</v>
      </c>
      <c r="E539" s="275" t="s">
        <v>1</v>
      </c>
      <c r="F539" s="276" t="s">
        <v>205</v>
      </c>
      <c r="G539" s="274"/>
      <c r="H539" s="277">
        <v>392.69999999999999</v>
      </c>
      <c r="I539" s="278"/>
      <c r="J539" s="274"/>
      <c r="K539" s="274"/>
      <c r="L539" s="279"/>
      <c r="M539" s="280"/>
      <c r="N539" s="281"/>
      <c r="O539" s="281"/>
      <c r="P539" s="281"/>
      <c r="Q539" s="281"/>
      <c r="R539" s="281"/>
      <c r="S539" s="281"/>
      <c r="T539" s="282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83" t="s">
        <v>201</v>
      </c>
      <c r="AU539" s="283" t="s">
        <v>212</v>
      </c>
      <c r="AV539" s="15" t="s">
        <v>198</v>
      </c>
      <c r="AW539" s="15" t="s">
        <v>30</v>
      </c>
      <c r="AX539" s="15" t="s">
        <v>81</v>
      </c>
      <c r="AY539" s="283" t="s">
        <v>191</v>
      </c>
    </row>
    <row r="540" s="2" customFormat="1" ht="16.5" customHeight="1">
      <c r="A540" s="39"/>
      <c r="B540" s="40"/>
      <c r="C540" s="285" t="s">
        <v>673</v>
      </c>
      <c r="D540" s="285" t="s">
        <v>341</v>
      </c>
      <c r="E540" s="286" t="s">
        <v>4374</v>
      </c>
      <c r="F540" s="287" t="s">
        <v>4375</v>
      </c>
      <c r="G540" s="288" t="s">
        <v>370</v>
      </c>
      <c r="H540" s="289">
        <v>13</v>
      </c>
      <c r="I540" s="290"/>
      <c r="J540" s="289">
        <f>ROUND(I540*H540,2)</f>
        <v>0</v>
      </c>
      <c r="K540" s="287" t="s">
        <v>1</v>
      </c>
      <c r="L540" s="291"/>
      <c r="M540" s="292" t="s">
        <v>1</v>
      </c>
      <c r="N540" s="293" t="s">
        <v>38</v>
      </c>
      <c r="O540" s="92"/>
      <c r="P540" s="244">
        <f>O540*H540</f>
        <v>0</v>
      </c>
      <c r="Q540" s="244">
        <v>0.0033999999999999998</v>
      </c>
      <c r="R540" s="244">
        <f>Q540*H540</f>
        <v>0.044199999999999996</v>
      </c>
      <c r="S540" s="244">
        <v>0</v>
      </c>
      <c r="T540" s="245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46" t="s">
        <v>255</v>
      </c>
      <c r="AT540" s="246" t="s">
        <v>341</v>
      </c>
      <c r="AU540" s="246" t="s">
        <v>212</v>
      </c>
      <c r="AY540" s="18" t="s">
        <v>191</v>
      </c>
      <c r="BE540" s="247">
        <f>IF(N540="základní",J540,0)</f>
        <v>0</v>
      </c>
      <c r="BF540" s="247">
        <f>IF(N540="snížená",J540,0)</f>
        <v>0</v>
      </c>
      <c r="BG540" s="247">
        <f>IF(N540="zákl. přenesená",J540,0)</f>
        <v>0</v>
      </c>
      <c r="BH540" s="247">
        <f>IF(N540="sníž. přenesená",J540,0)</f>
        <v>0</v>
      </c>
      <c r="BI540" s="247">
        <f>IF(N540="nulová",J540,0)</f>
        <v>0</v>
      </c>
      <c r="BJ540" s="18" t="s">
        <v>81</v>
      </c>
      <c r="BK540" s="247">
        <f>ROUND(I540*H540,2)</f>
        <v>0</v>
      </c>
      <c r="BL540" s="18" t="s">
        <v>198</v>
      </c>
      <c r="BM540" s="246" t="s">
        <v>4376</v>
      </c>
    </row>
    <row r="541" s="2" customFormat="1">
      <c r="A541" s="39"/>
      <c r="B541" s="40"/>
      <c r="C541" s="41"/>
      <c r="D541" s="248" t="s">
        <v>200</v>
      </c>
      <c r="E541" s="41"/>
      <c r="F541" s="249" t="s">
        <v>4375</v>
      </c>
      <c r="G541" s="41"/>
      <c r="H541" s="41"/>
      <c r="I541" s="145"/>
      <c r="J541" s="41"/>
      <c r="K541" s="41"/>
      <c r="L541" s="45"/>
      <c r="M541" s="250"/>
      <c r="N541" s="251"/>
      <c r="O541" s="92"/>
      <c r="P541" s="92"/>
      <c r="Q541" s="92"/>
      <c r="R541" s="92"/>
      <c r="S541" s="92"/>
      <c r="T541" s="93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18" t="s">
        <v>200</v>
      </c>
      <c r="AU541" s="18" t="s">
        <v>212</v>
      </c>
    </row>
    <row r="542" s="2" customFormat="1" ht="33" customHeight="1">
      <c r="A542" s="39"/>
      <c r="B542" s="40"/>
      <c r="C542" s="285" t="s">
        <v>680</v>
      </c>
      <c r="D542" s="285" t="s">
        <v>341</v>
      </c>
      <c r="E542" s="286" t="s">
        <v>4377</v>
      </c>
      <c r="F542" s="287" t="s">
        <v>4378</v>
      </c>
      <c r="G542" s="288" t="s">
        <v>370</v>
      </c>
      <c r="H542" s="289">
        <v>42</v>
      </c>
      <c r="I542" s="290"/>
      <c r="J542" s="289">
        <f>ROUND(I542*H542,2)</f>
        <v>0</v>
      </c>
      <c r="K542" s="287" t="s">
        <v>275</v>
      </c>
      <c r="L542" s="291"/>
      <c r="M542" s="292" t="s">
        <v>1</v>
      </c>
      <c r="N542" s="293" t="s">
        <v>38</v>
      </c>
      <c r="O542" s="92"/>
      <c r="P542" s="244">
        <f>O542*H542</f>
        <v>0</v>
      </c>
      <c r="Q542" s="244">
        <v>0.0040000000000000001</v>
      </c>
      <c r="R542" s="244">
        <f>Q542*H542</f>
        <v>0.16800000000000001</v>
      </c>
      <c r="S542" s="244">
        <v>0</v>
      </c>
      <c r="T542" s="245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46" t="s">
        <v>255</v>
      </c>
      <c r="AT542" s="246" t="s">
        <v>341</v>
      </c>
      <c r="AU542" s="246" t="s">
        <v>212</v>
      </c>
      <c r="AY542" s="18" t="s">
        <v>191</v>
      </c>
      <c r="BE542" s="247">
        <f>IF(N542="základní",J542,0)</f>
        <v>0</v>
      </c>
      <c r="BF542" s="247">
        <f>IF(N542="snížená",J542,0)</f>
        <v>0</v>
      </c>
      <c r="BG542" s="247">
        <f>IF(N542="zákl. přenesená",J542,0)</f>
        <v>0</v>
      </c>
      <c r="BH542" s="247">
        <f>IF(N542="sníž. přenesená",J542,0)</f>
        <v>0</v>
      </c>
      <c r="BI542" s="247">
        <f>IF(N542="nulová",J542,0)</f>
        <v>0</v>
      </c>
      <c r="BJ542" s="18" t="s">
        <v>81</v>
      </c>
      <c r="BK542" s="247">
        <f>ROUND(I542*H542,2)</f>
        <v>0</v>
      </c>
      <c r="BL542" s="18" t="s">
        <v>198</v>
      </c>
      <c r="BM542" s="246" t="s">
        <v>4379</v>
      </c>
    </row>
    <row r="543" s="2" customFormat="1">
      <c r="A543" s="39"/>
      <c r="B543" s="40"/>
      <c r="C543" s="41"/>
      <c r="D543" s="248" t="s">
        <v>200</v>
      </c>
      <c r="E543" s="41"/>
      <c r="F543" s="249" t="s">
        <v>4378</v>
      </c>
      <c r="G543" s="41"/>
      <c r="H543" s="41"/>
      <c r="I543" s="145"/>
      <c r="J543" s="41"/>
      <c r="K543" s="41"/>
      <c r="L543" s="45"/>
      <c r="M543" s="250"/>
      <c r="N543" s="251"/>
      <c r="O543" s="92"/>
      <c r="P543" s="92"/>
      <c r="Q543" s="92"/>
      <c r="R543" s="92"/>
      <c r="S543" s="92"/>
      <c r="T543" s="93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200</v>
      </c>
      <c r="AU543" s="18" t="s">
        <v>212</v>
      </c>
    </row>
    <row r="544" s="13" customFormat="1">
      <c r="A544" s="13"/>
      <c r="B544" s="252"/>
      <c r="C544" s="253"/>
      <c r="D544" s="248" t="s">
        <v>201</v>
      </c>
      <c r="E544" s="254" t="s">
        <v>1</v>
      </c>
      <c r="F544" s="255" t="s">
        <v>4380</v>
      </c>
      <c r="G544" s="253"/>
      <c r="H544" s="254" t="s">
        <v>1</v>
      </c>
      <c r="I544" s="256"/>
      <c r="J544" s="253"/>
      <c r="K544" s="253"/>
      <c r="L544" s="257"/>
      <c r="M544" s="258"/>
      <c r="N544" s="259"/>
      <c r="O544" s="259"/>
      <c r="P544" s="259"/>
      <c r="Q544" s="259"/>
      <c r="R544" s="259"/>
      <c r="S544" s="259"/>
      <c r="T544" s="260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1" t="s">
        <v>201</v>
      </c>
      <c r="AU544" s="261" t="s">
        <v>212</v>
      </c>
      <c r="AV544" s="13" t="s">
        <v>81</v>
      </c>
      <c r="AW544" s="13" t="s">
        <v>30</v>
      </c>
      <c r="AX544" s="13" t="s">
        <v>73</v>
      </c>
      <c r="AY544" s="261" t="s">
        <v>191</v>
      </c>
    </row>
    <row r="545" s="13" customFormat="1">
      <c r="A545" s="13"/>
      <c r="B545" s="252"/>
      <c r="C545" s="253"/>
      <c r="D545" s="248" t="s">
        <v>201</v>
      </c>
      <c r="E545" s="254" t="s">
        <v>1</v>
      </c>
      <c r="F545" s="255" t="s">
        <v>4381</v>
      </c>
      <c r="G545" s="253"/>
      <c r="H545" s="254" t="s">
        <v>1</v>
      </c>
      <c r="I545" s="256"/>
      <c r="J545" s="253"/>
      <c r="K545" s="253"/>
      <c r="L545" s="257"/>
      <c r="M545" s="258"/>
      <c r="N545" s="259"/>
      <c r="O545" s="259"/>
      <c r="P545" s="259"/>
      <c r="Q545" s="259"/>
      <c r="R545" s="259"/>
      <c r="S545" s="259"/>
      <c r="T545" s="260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1" t="s">
        <v>201</v>
      </c>
      <c r="AU545" s="261" t="s">
        <v>212</v>
      </c>
      <c r="AV545" s="13" t="s">
        <v>81</v>
      </c>
      <c r="AW545" s="13" t="s">
        <v>30</v>
      </c>
      <c r="AX545" s="13" t="s">
        <v>73</v>
      </c>
      <c r="AY545" s="261" t="s">
        <v>191</v>
      </c>
    </row>
    <row r="546" s="13" customFormat="1">
      <c r="A546" s="13"/>
      <c r="B546" s="252"/>
      <c r="C546" s="253"/>
      <c r="D546" s="248" t="s">
        <v>201</v>
      </c>
      <c r="E546" s="254" t="s">
        <v>1</v>
      </c>
      <c r="F546" s="255" t="s">
        <v>4382</v>
      </c>
      <c r="G546" s="253"/>
      <c r="H546" s="254" t="s">
        <v>1</v>
      </c>
      <c r="I546" s="256"/>
      <c r="J546" s="253"/>
      <c r="K546" s="253"/>
      <c r="L546" s="257"/>
      <c r="M546" s="258"/>
      <c r="N546" s="259"/>
      <c r="O546" s="259"/>
      <c r="P546" s="259"/>
      <c r="Q546" s="259"/>
      <c r="R546" s="259"/>
      <c r="S546" s="259"/>
      <c r="T546" s="260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1" t="s">
        <v>201</v>
      </c>
      <c r="AU546" s="261" t="s">
        <v>212</v>
      </c>
      <c r="AV546" s="13" t="s">
        <v>81</v>
      </c>
      <c r="AW546" s="13" t="s">
        <v>30</v>
      </c>
      <c r="AX546" s="13" t="s">
        <v>73</v>
      </c>
      <c r="AY546" s="261" t="s">
        <v>191</v>
      </c>
    </row>
    <row r="547" s="14" customFormat="1">
      <c r="A547" s="14"/>
      <c r="B547" s="262"/>
      <c r="C547" s="263"/>
      <c r="D547" s="248" t="s">
        <v>201</v>
      </c>
      <c r="E547" s="264" t="s">
        <v>1</v>
      </c>
      <c r="F547" s="265" t="s">
        <v>513</v>
      </c>
      <c r="G547" s="263"/>
      <c r="H547" s="266">
        <v>42</v>
      </c>
      <c r="I547" s="267"/>
      <c r="J547" s="263"/>
      <c r="K547" s="263"/>
      <c r="L547" s="268"/>
      <c r="M547" s="269"/>
      <c r="N547" s="270"/>
      <c r="O547" s="270"/>
      <c r="P547" s="270"/>
      <c r="Q547" s="270"/>
      <c r="R547" s="270"/>
      <c r="S547" s="270"/>
      <c r="T547" s="271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72" t="s">
        <v>201</v>
      </c>
      <c r="AU547" s="272" t="s">
        <v>212</v>
      </c>
      <c r="AV547" s="14" t="s">
        <v>83</v>
      </c>
      <c r="AW547" s="14" t="s">
        <v>30</v>
      </c>
      <c r="AX547" s="14" t="s">
        <v>73</v>
      </c>
      <c r="AY547" s="272" t="s">
        <v>191</v>
      </c>
    </row>
    <row r="548" s="15" customFormat="1">
      <c r="A548" s="15"/>
      <c r="B548" s="273"/>
      <c r="C548" s="274"/>
      <c r="D548" s="248" t="s">
        <v>201</v>
      </c>
      <c r="E548" s="275" t="s">
        <v>1</v>
      </c>
      <c r="F548" s="276" t="s">
        <v>205</v>
      </c>
      <c r="G548" s="274"/>
      <c r="H548" s="277">
        <v>42</v>
      </c>
      <c r="I548" s="278"/>
      <c r="J548" s="274"/>
      <c r="K548" s="274"/>
      <c r="L548" s="279"/>
      <c r="M548" s="280"/>
      <c r="N548" s="281"/>
      <c r="O548" s="281"/>
      <c r="P548" s="281"/>
      <c r="Q548" s="281"/>
      <c r="R548" s="281"/>
      <c r="S548" s="281"/>
      <c r="T548" s="282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83" t="s">
        <v>201</v>
      </c>
      <c r="AU548" s="283" t="s">
        <v>212</v>
      </c>
      <c r="AV548" s="15" t="s">
        <v>198</v>
      </c>
      <c r="AW548" s="15" t="s">
        <v>30</v>
      </c>
      <c r="AX548" s="15" t="s">
        <v>81</v>
      </c>
      <c r="AY548" s="283" t="s">
        <v>191</v>
      </c>
    </row>
    <row r="549" s="2" customFormat="1" ht="21.75" customHeight="1">
      <c r="A549" s="39"/>
      <c r="B549" s="40"/>
      <c r="C549" s="236" t="s">
        <v>686</v>
      </c>
      <c r="D549" s="236" t="s">
        <v>194</v>
      </c>
      <c r="E549" s="237" t="s">
        <v>4383</v>
      </c>
      <c r="F549" s="238" t="s">
        <v>4384</v>
      </c>
      <c r="G549" s="239" t="s">
        <v>370</v>
      </c>
      <c r="H549" s="240">
        <v>1</v>
      </c>
      <c r="I549" s="241"/>
      <c r="J549" s="240">
        <f>ROUND(I549*H549,2)</f>
        <v>0</v>
      </c>
      <c r="K549" s="238" t="s">
        <v>275</v>
      </c>
      <c r="L549" s="45"/>
      <c r="M549" s="242" t="s">
        <v>1</v>
      </c>
      <c r="N549" s="243" t="s">
        <v>38</v>
      </c>
      <c r="O549" s="92"/>
      <c r="P549" s="244">
        <f>O549*H549</f>
        <v>0</v>
      </c>
      <c r="Q549" s="244">
        <v>0.42080000000000001</v>
      </c>
      <c r="R549" s="244">
        <f>Q549*H549</f>
        <v>0.42080000000000001</v>
      </c>
      <c r="S549" s="244">
        <v>0</v>
      </c>
      <c r="T549" s="245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46" t="s">
        <v>198</v>
      </c>
      <c r="AT549" s="246" t="s">
        <v>194</v>
      </c>
      <c r="AU549" s="246" t="s">
        <v>212</v>
      </c>
      <c r="AY549" s="18" t="s">
        <v>191</v>
      </c>
      <c r="BE549" s="247">
        <f>IF(N549="základní",J549,0)</f>
        <v>0</v>
      </c>
      <c r="BF549" s="247">
        <f>IF(N549="snížená",J549,0)</f>
        <v>0</v>
      </c>
      <c r="BG549" s="247">
        <f>IF(N549="zákl. přenesená",J549,0)</f>
        <v>0</v>
      </c>
      <c r="BH549" s="247">
        <f>IF(N549="sníž. přenesená",J549,0)</f>
        <v>0</v>
      </c>
      <c r="BI549" s="247">
        <f>IF(N549="nulová",J549,0)</f>
        <v>0</v>
      </c>
      <c r="BJ549" s="18" t="s">
        <v>81</v>
      </c>
      <c r="BK549" s="247">
        <f>ROUND(I549*H549,2)</f>
        <v>0</v>
      </c>
      <c r="BL549" s="18" t="s">
        <v>198</v>
      </c>
      <c r="BM549" s="246" t="s">
        <v>4385</v>
      </c>
    </row>
    <row r="550" s="2" customFormat="1">
      <c r="A550" s="39"/>
      <c r="B550" s="40"/>
      <c r="C550" s="41"/>
      <c r="D550" s="248" t="s">
        <v>200</v>
      </c>
      <c r="E550" s="41"/>
      <c r="F550" s="249" t="s">
        <v>4384</v>
      </c>
      <c r="G550" s="41"/>
      <c r="H550" s="41"/>
      <c r="I550" s="145"/>
      <c r="J550" s="41"/>
      <c r="K550" s="41"/>
      <c r="L550" s="45"/>
      <c r="M550" s="250"/>
      <c r="N550" s="251"/>
      <c r="O550" s="92"/>
      <c r="P550" s="92"/>
      <c r="Q550" s="92"/>
      <c r="R550" s="92"/>
      <c r="S550" s="92"/>
      <c r="T550" s="93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18" t="s">
        <v>200</v>
      </c>
      <c r="AU550" s="18" t="s">
        <v>212</v>
      </c>
    </row>
    <row r="551" s="13" customFormat="1">
      <c r="A551" s="13"/>
      <c r="B551" s="252"/>
      <c r="C551" s="253"/>
      <c r="D551" s="248" t="s">
        <v>201</v>
      </c>
      <c r="E551" s="254" t="s">
        <v>1</v>
      </c>
      <c r="F551" s="255" t="s">
        <v>4386</v>
      </c>
      <c r="G551" s="253"/>
      <c r="H551" s="254" t="s">
        <v>1</v>
      </c>
      <c r="I551" s="256"/>
      <c r="J551" s="253"/>
      <c r="K551" s="253"/>
      <c r="L551" s="257"/>
      <c r="M551" s="258"/>
      <c r="N551" s="259"/>
      <c r="O551" s="259"/>
      <c r="P551" s="259"/>
      <c r="Q551" s="259"/>
      <c r="R551" s="259"/>
      <c r="S551" s="259"/>
      <c r="T551" s="260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1" t="s">
        <v>201</v>
      </c>
      <c r="AU551" s="261" t="s">
        <v>212</v>
      </c>
      <c r="AV551" s="13" t="s">
        <v>81</v>
      </c>
      <c r="AW551" s="13" t="s">
        <v>30</v>
      </c>
      <c r="AX551" s="13" t="s">
        <v>73</v>
      </c>
      <c r="AY551" s="261" t="s">
        <v>191</v>
      </c>
    </row>
    <row r="552" s="14" customFormat="1">
      <c r="A552" s="14"/>
      <c r="B552" s="262"/>
      <c r="C552" s="263"/>
      <c r="D552" s="248" t="s">
        <v>201</v>
      </c>
      <c r="E552" s="264" t="s">
        <v>1</v>
      </c>
      <c r="F552" s="265" t="s">
        <v>81</v>
      </c>
      <c r="G552" s="263"/>
      <c r="H552" s="266">
        <v>1</v>
      </c>
      <c r="I552" s="267"/>
      <c r="J552" s="263"/>
      <c r="K552" s="263"/>
      <c r="L552" s="268"/>
      <c r="M552" s="269"/>
      <c r="N552" s="270"/>
      <c r="O552" s="270"/>
      <c r="P552" s="270"/>
      <c r="Q552" s="270"/>
      <c r="R552" s="270"/>
      <c r="S552" s="270"/>
      <c r="T552" s="271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72" t="s">
        <v>201</v>
      </c>
      <c r="AU552" s="272" t="s">
        <v>212</v>
      </c>
      <c r="AV552" s="14" t="s">
        <v>83</v>
      </c>
      <c r="AW552" s="14" t="s">
        <v>30</v>
      </c>
      <c r="AX552" s="14" t="s">
        <v>73</v>
      </c>
      <c r="AY552" s="272" t="s">
        <v>191</v>
      </c>
    </row>
    <row r="553" s="15" customFormat="1">
      <c r="A553" s="15"/>
      <c r="B553" s="273"/>
      <c r="C553" s="274"/>
      <c r="D553" s="248" t="s">
        <v>201</v>
      </c>
      <c r="E553" s="275" t="s">
        <v>1</v>
      </c>
      <c r="F553" s="276" t="s">
        <v>205</v>
      </c>
      <c r="G553" s="274"/>
      <c r="H553" s="277">
        <v>1</v>
      </c>
      <c r="I553" s="278"/>
      <c r="J553" s="274"/>
      <c r="K553" s="274"/>
      <c r="L553" s="279"/>
      <c r="M553" s="280"/>
      <c r="N553" s="281"/>
      <c r="O553" s="281"/>
      <c r="P553" s="281"/>
      <c r="Q553" s="281"/>
      <c r="R553" s="281"/>
      <c r="S553" s="281"/>
      <c r="T553" s="282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83" t="s">
        <v>201</v>
      </c>
      <c r="AU553" s="283" t="s">
        <v>212</v>
      </c>
      <c r="AV553" s="15" t="s">
        <v>198</v>
      </c>
      <c r="AW553" s="15" t="s">
        <v>30</v>
      </c>
      <c r="AX553" s="15" t="s">
        <v>81</v>
      </c>
      <c r="AY553" s="283" t="s">
        <v>191</v>
      </c>
    </row>
    <row r="554" s="2" customFormat="1" ht="21.75" customHeight="1">
      <c r="A554" s="39"/>
      <c r="B554" s="40"/>
      <c r="C554" s="236" t="s">
        <v>693</v>
      </c>
      <c r="D554" s="236" t="s">
        <v>194</v>
      </c>
      <c r="E554" s="237" t="s">
        <v>3197</v>
      </c>
      <c r="F554" s="238" t="s">
        <v>663</v>
      </c>
      <c r="G554" s="239" t="s">
        <v>314</v>
      </c>
      <c r="H554" s="240">
        <v>7</v>
      </c>
      <c r="I554" s="241"/>
      <c r="J554" s="240">
        <f>ROUND(I554*H554,2)</f>
        <v>0</v>
      </c>
      <c r="K554" s="238" t="s">
        <v>1</v>
      </c>
      <c r="L554" s="45"/>
      <c r="M554" s="242" t="s">
        <v>1</v>
      </c>
      <c r="N554" s="243" t="s">
        <v>38</v>
      </c>
      <c r="O554" s="92"/>
      <c r="P554" s="244">
        <f>O554*H554</f>
        <v>0</v>
      </c>
      <c r="Q554" s="244">
        <v>1.0000000000000001E-05</v>
      </c>
      <c r="R554" s="244">
        <f>Q554*H554</f>
        <v>7.0000000000000007E-05</v>
      </c>
      <c r="S554" s="244">
        <v>0</v>
      </c>
      <c r="T554" s="245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46" t="s">
        <v>198</v>
      </c>
      <c r="AT554" s="246" t="s">
        <v>194</v>
      </c>
      <c r="AU554" s="246" t="s">
        <v>212</v>
      </c>
      <c r="AY554" s="18" t="s">
        <v>191</v>
      </c>
      <c r="BE554" s="247">
        <f>IF(N554="základní",J554,0)</f>
        <v>0</v>
      </c>
      <c r="BF554" s="247">
        <f>IF(N554="snížená",J554,0)</f>
        <v>0</v>
      </c>
      <c r="BG554" s="247">
        <f>IF(N554="zákl. přenesená",J554,0)</f>
        <v>0</v>
      </c>
      <c r="BH554" s="247">
        <f>IF(N554="sníž. přenesená",J554,0)</f>
        <v>0</v>
      </c>
      <c r="BI554" s="247">
        <f>IF(N554="nulová",J554,0)</f>
        <v>0</v>
      </c>
      <c r="BJ554" s="18" t="s">
        <v>81</v>
      </c>
      <c r="BK554" s="247">
        <f>ROUND(I554*H554,2)</f>
        <v>0</v>
      </c>
      <c r="BL554" s="18" t="s">
        <v>198</v>
      </c>
      <c r="BM554" s="246" t="s">
        <v>4387</v>
      </c>
    </row>
    <row r="555" s="2" customFormat="1">
      <c r="A555" s="39"/>
      <c r="B555" s="40"/>
      <c r="C555" s="41"/>
      <c r="D555" s="248" t="s">
        <v>200</v>
      </c>
      <c r="E555" s="41"/>
      <c r="F555" s="249" t="s">
        <v>663</v>
      </c>
      <c r="G555" s="41"/>
      <c r="H555" s="41"/>
      <c r="I555" s="145"/>
      <c r="J555" s="41"/>
      <c r="K555" s="41"/>
      <c r="L555" s="45"/>
      <c r="M555" s="250"/>
      <c r="N555" s="251"/>
      <c r="O555" s="92"/>
      <c r="P555" s="92"/>
      <c r="Q555" s="92"/>
      <c r="R555" s="92"/>
      <c r="S555" s="92"/>
      <c r="T555" s="93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T555" s="18" t="s">
        <v>200</v>
      </c>
      <c r="AU555" s="18" t="s">
        <v>212</v>
      </c>
    </row>
    <row r="556" s="13" customFormat="1">
      <c r="A556" s="13"/>
      <c r="B556" s="252"/>
      <c r="C556" s="253"/>
      <c r="D556" s="248" t="s">
        <v>201</v>
      </c>
      <c r="E556" s="254" t="s">
        <v>1</v>
      </c>
      <c r="F556" s="255" t="s">
        <v>4388</v>
      </c>
      <c r="G556" s="253"/>
      <c r="H556" s="254" t="s">
        <v>1</v>
      </c>
      <c r="I556" s="256"/>
      <c r="J556" s="253"/>
      <c r="K556" s="253"/>
      <c r="L556" s="257"/>
      <c r="M556" s="258"/>
      <c r="N556" s="259"/>
      <c r="O556" s="259"/>
      <c r="P556" s="259"/>
      <c r="Q556" s="259"/>
      <c r="R556" s="259"/>
      <c r="S556" s="259"/>
      <c r="T556" s="260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61" t="s">
        <v>201</v>
      </c>
      <c r="AU556" s="261" t="s">
        <v>212</v>
      </c>
      <c r="AV556" s="13" t="s">
        <v>81</v>
      </c>
      <c r="AW556" s="13" t="s">
        <v>30</v>
      </c>
      <c r="AX556" s="13" t="s">
        <v>73</v>
      </c>
      <c r="AY556" s="261" t="s">
        <v>191</v>
      </c>
    </row>
    <row r="557" s="13" customFormat="1">
      <c r="A557" s="13"/>
      <c r="B557" s="252"/>
      <c r="C557" s="253"/>
      <c r="D557" s="248" t="s">
        <v>201</v>
      </c>
      <c r="E557" s="254" t="s">
        <v>1</v>
      </c>
      <c r="F557" s="255" t="s">
        <v>4389</v>
      </c>
      <c r="G557" s="253"/>
      <c r="H557" s="254" t="s">
        <v>1</v>
      </c>
      <c r="I557" s="256"/>
      <c r="J557" s="253"/>
      <c r="K557" s="253"/>
      <c r="L557" s="257"/>
      <c r="M557" s="258"/>
      <c r="N557" s="259"/>
      <c r="O557" s="259"/>
      <c r="P557" s="259"/>
      <c r="Q557" s="259"/>
      <c r="R557" s="259"/>
      <c r="S557" s="259"/>
      <c r="T557" s="26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1" t="s">
        <v>201</v>
      </c>
      <c r="AU557" s="261" t="s">
        <v>212</v>
      </c>
      <c r="AV557" s="13" t="s">
        <v>81</v>
      </c>
      <c r="AW557" s="13" t="s">
        <v>30</v>
      </c>
      <c r="AX557" s="13" t="s">
        <v>73</v>
      </c>
      <c r="AY557" s="261" t="s">
        <v>191</v>
      </c>
    </row>
    <row r="558" s="14" customFormat="1">
      <c r="A558" s="14"/>
      <c r="B558" s="262"/>
      <c r="C558" s="263"/>
      <c r="D558" s="248" t="s">
        <v>201</v>
      </c>
      <c r="E558" s="264" t="s">
        <v>1</v>
      </c>
      <c r="F558" s="265" t="s">
        <v>244</v>
      </c>
      <c r="G558" s="263"/>
      <c r="H558" s="266">
        <v>7</v>
      </c>
      <c r="I558" s="267"/>
      <c r="J558" s="263"/>
      <c r="K558" s="263"/>
      <c r="L558" s="268"/>
      <c r="M558" s="269"/>
      <c r="N558" s="270"/>
      <c r="O558" s="270"/>
      <c r="P558" s="270"/>
      <c r="Q558" s="270"/>
      <c r="R558" s="270"/>
      <c r="S558" s="270"/>
      <c r="T558" s="271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72" t="s">
        <v>201</v>
      </c>
      <c r="AU558" s="272" t="s">
        <v>212</v>
      </c>
      <c r="AV558" s="14" t="s">
        <v>83</v>
      </c>
      <c r="AW558" s="14" t="s">
        <v>30</v>
      </c>
      <c r="AX558" s="14" t="s">
        <v>73</v>
      </c>
      <c r="AY558" s="272" t="s">
        <v>191</v>
      </c>
    </row>
    <row r="559" s="15" customFormat="1">
      <c r="A559" s="15"/>
      <c r="B559" s="273"/>
      <c r="C559" s="274"/>
      <c r="D559" s="248" t="s">
        <v>201</v>
      </c>
      <c r="E559" s="275" t="s">
        <v>1</v>
      </c>
      <c r="F559" s="276" t="s">
        <v>205</v>
      </c>
      <c r="G559" s="274"/>
      <c r="H559" s="277">
        <v>7</v>
      </c>
      <c r="I559" s="278"/>
      <c r="J559" s="274"/>
      <c r="K559" s="274"/>
      <c r="L559" s="279"/>
      <c r="M559" s="280"/>
      <c r="N559" s="281"/>
      <c r="O559" s="281"/>
      <c r="P559" s="281"/>
      <c r="Q559" s="281"/>
      <c r="R559" s="281"/>
      <c r="S559" s="281"/>
      <c r="T559" s="282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83" t="s">
        <v>201</v>
      </c>
      <c r="AU559" s="283" t="s">
        <v>212</v>
      </c>
      <c r="AV559" s="15" t="s">
        <v>198</v>
      </c>
      <c r="AW559" s="15" t="s">
        <v>30</v>
      </c>
      <c r="AX559" s="15" t="s">
        <v>81</v>
      </c>
      <c r="AY559" s="283" t="s">
        <v>191</v>
      </c>
    </row>
    <row r="560" s="2" customFormat="1" ht="21.75" customHeight="1">
      <c r="A560" s="39"/>
      <c r="B560" s="40"/>
      <c r="C560" s="236" t="s">
        <v>700</v>
      </c>
      <c r="D560" s="236" t="s">
        <v>194</v>
      </c>
      <c r="E560" s="237" t="s">
        <v>3202</v>
      </c>
      <c r="F560" s="238" t="s">
        <v>3203</v>
      </c>
      <c r="G560" s="239" t="s">
        <v>314</v>
      </c>
      <c r="H560" s="240">
        <v>7</v>
      </c>
      <c r="I560" s="241"/>
      <c r="J560" s="240">
        <f>ROUND(I560*H560,2)</f>
        <v>0</v>
      </c>
      <c r="K560" s="238" t="s">
        <v>275</v>
      </c>
      <c r="L560" s="45"/>
      <c r="M560" s="242" t="s">
        <v>1</v>
      </c>
      <c r="N560" s="243" t="s">
        <v>38</v>
      </c>
      <c r="O560" s="92"/>
      <c r="P560" s="244">
        <f>O560*H560</f>
        <v>0</v>
      </c>
      <c r="Q560" s="244">
        <v>0.00088000000000000003</v>
      </c>
      <c r="R560" s="244">
        <f>Q560*H560</f>
        <v>0.0061600000000000005</v>
      </c>
      <c r="S560" s="244">
        <v>0</v>
      </c>
      <c r="T560" s="245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46" t="s">
        <v>198</v>
      </c>
      <c r="AT560" s="246" t="s">
        <v>194</v>
      </c>
      <c r="AU560" s="246" t="s">
        <v>212</v>
      </c>
      <c r="AY560" s="18" t="s">
        <v>191</v>
      </c>
      <c r="BE560" s="247">
        <f>IF(N560="základní",J560,0)</f>
        <v>0</v>
      </c>
      <c r="BF560" s="247">
        <f>IF(N560="snížená",J560,0)</f>
        <v>0</v>
      </c>
      <c r="BG560" s="247">
        <f>IF(N560="zákl. přenesená",J560,0)</f>
        <v>0</v>
      </c>
      <c r="BH560" s="247">
        <f>IF(N560="sníž. přenesená",J560,0)</f>
        <v>0</v>
      </c>
      <c r="BI560" s="247">
        <f>IF(N560="nulová",J560,0)</f>
        <v>0</v>
      </c>
      <c r="BJ560" s="18" t="s">
        <v>81</v>
      </c>
      <c r="BK560" s="247">
        <f>ROUND(I560*H560,2)</f>
        <v>0</v>
      </c>
      <c r="BL560" s="18" t="s">
        <v>198</v>
      </c>
      <c r="BM560" s="246" t="s">
        <v>4390</v>
      </c>
    </row>
    <row r="561" s="2" customFormat="1">
      <c r="A561" s="39"/>
      <c r="B561" s="40"/>
      <c r="C561" s="41"/>
      <c r="D561" s="248" t="s">
        <v>200</v>
      </c>
      <c r="E561" s="41"/>
      <c r="F561" s="249" t="s">
        <v>3203</v>
      </c>
      <c r="G561" s="41"/>
      <c r="H561" s="41"/>
      <c r="I561" s="145"/>
      <c r="J561" s="41"/>
      <c r="K561" s="41"/>
      <c r="L561" s="45"/>
      <c r="M561" s="250"/>
      <c r="N561" s="251"/>
      <c r="O561" s="92"/>
      <c r="P561" s="92"/>
      <c r="Q561" s="92"/>
      <c r="R561" s="92"/>
      <c r="S561" s="92"/>
      <c r="T561" s="93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200</v>
      </c>
      <c r="AU561" s="18" t="s">
        <v>212</v>
      </c>
    </row>
    <row r="562" s="13" customFormat="1">
      <c r="A562" s="13"/>
      <c r="B562" s="252"/>
      <c r="C562" s="253"/>
      <c r="D562" s="248" t="s">
        <v>201</v>
      </c>
      <c r="E562" s="254" t="s">
        <v>1</v>
      </c>
      <c r="F562" s="255" t="s">
        <v>4391</v>
      </c>
      <c r="G562" s="253"/>
      <c r="H562" s="254" t="s">
        <v>1</v>
      </c>
      <c r="I562" s="256"/>
      <c r="J562" s="253"/>
      <c r="K562" s="253"/>
      <c r="L562" s="257"/>
      <c r="M562" s="258"/>
      <c r="N562" s="259"/>
      <c r="O562" s="259"/>
      <c r="P562" s="259"/>
      <c r="Q562" s="259"/>
      <c r="R562" s="259"/>
      <c r="S562" s="259"/>
      <c r="T562" s="260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61" t="s">
        <v>201</v>
      </c>
      <c r="AU562" s="261" t="s">
        <v>212</v>
      </c>
      <c r="AV562" s="13" t="s">
        <v>81</v>
      </c>
      <c r="AW562" s="13" t="s">
        <v>30</v>
      </c>
      <c r="AX562" s="13" t="s">
        <v>73</v>
      </c>
      <c r="AY562" s="261" t="s">
        <v>191</v>
      </c>
    </row>
    <row r="563" s="13" customFormat="1">
      <c r="A563" s="13"/>
      <c r="B563" s="252"/>
      <c r="C563" s="253"/>
      <c r="D563" s="248" t="s">
        <v>201</v>
      </c>
      <c r="E563" s="254" t="s">
        <v>1</v>
      </c>
      <c r="F563" s="255" t="s">
        <v>3206</v>
      </c>
      <c r="G563" s="253"/>
      <c r="H563" s="254" t="s">
        <v>1</v>
      </c>
      <c r="I563" s="256"/>
      <c r="J563" s="253"/>
      <c r="K563" s="253"/>
      <c r="L563" s="257"/>
      <c r="M563" s="258"/>
      <c r="N563" s="259"/>
      <c r="O563" s="259"/>
      <c r="P563" s="259"/>
      <c r="Q563" s="259"/>
      <c r="R563" s="259"/>
      <c r="S563" s="259"/>
      <c r="T563" s="260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61" t="s">
        <v>201</v>
      </c>
      <c r="AU563" s="261" t="s">
        <v>212</v>
      </c>
      <c r="AV563" s="13" t="s">
        <v>81</v>
      </c>
      <c r="AW563" s="13" t="s">
        <v>30</v>
      </c>
      <c r="AX563" s="13" t="s">
        <v>73</v>
      </c>
      <c r="AY563" s="261" t="s">
        <v>191</v>
      </c>
    </row>
    <row r="564" s="14" customFormat="1">
      <c r="A564" s="14"/>
      <c r="B564" s="262"/>
      <c r="C564" s="263"/>
      <c r="D564" s="248" t="s">
        <v>201</v>
      </c>
      <c r="E564" s="264" t="s">
        <v>1</v>
      </c>
      <c r="F564" s="265" t="s">
        <v>244</v>
      </c>
      <c r="G564" s="263"/>
      <c r="H564" s="266">
        <v>7</v>
      </c>
      <c r="I564" s="267"/>
      <c r="J564" s="263"/>
      <c r="K564" s="263"/>
      <c r="L564" s="268"/>
      <c r="M564" s="269"/>
      <c r="N564" s="270"/>
      <c r="O564" s="270"/>
      <c r="P564" s="270"/>
      <c r="Q564" s="270"/>
      <c r="R564" s="270"/>
      <c r="S564" s="270"/>
      <c r="T564" s="271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72" t="s">
        <v>201</v>
      </c>
      <c r="AU564" s="272" t="s">
        <v>212</v>
      </c>
      <c r="AV564" s="14" t="s">
        <v>83</v>
      </c>
      <c r="AW564" s="14" t="s">
        <v>30</v>
      </c>
      <c r="AX564" s="14" t="s">
        <v>73</v>
      </c>
      <c r="AY564" s="272" t="s">
        <v>191</v>
      </c>
    </row>
    <row r="565" s="15" customFormat="1">
      <c r="A565" s="15"/>
      <c r="B565" s="273"/>
      <c r="C565" s="274"/>
      <c r="D565" s="248" t="s">
        <v>201</v>
      </c>
      <c r="E565" s="275" t="s">
        <v>1</v>
      </c>
      <c r="F565" s="276" t="s">
        <v>205</v>
      </c>
      <c r="G565" s="274"/>
      <c r="H565" s="277">
        <v>7</v>
      </c>
      <c r="I565" s="278"/>
      <c r="J565" s="274"/>
      <c r="K565" s="274"/>
      <c r="L565" s="279"/>
      <c r="M565" s="280"/>
      <c r="N565" s="281"/>
      <c r="O565" s="281"/>
      <c r="P565" s="281"/>
      <c r="Q565" s="281"/>
      <c r="R565" s="281"/>
      <c r="S565" s="281"/>
      <c r="T565" s="282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83" t="s">
        <v>201</v>
      </c>
      <c r="AU565" s="283" t="s">
        <v>212</v>
      </c>
      <c r="AV565" s="15" t="s">
        <v>198</v>
      </c>
      <c r="AW565" s="15" t="s">
        <v>30</v>
      </c>
      <c r="AX565" s="15" t="s">
        <v>81</v>
      </c>
      <c r="AY565" s="283" t="s">
        <v>191</v>
      </c>
    </row>
    <row r="566" s="2" customFormat="1" ht="21.75" customHeight="1">
      <c r="A566" s="39"/>
      <c r="B566" s="40"/>
      <c r="C566" s="236" t="s">
        <v>707</v>
      </c>
      <c r="D566" s="236" t="s">
        <v>194</v>
      </c>
      <c r="E566" s="237" t="s">
        <v>4392</v>
      </c>
      <c r="F566" s="238" t="s">
        <v>4393</v>
      </c>
      <c r="G566" s="239" t="s">
        <v>370</v>
      </c>
      <c r="H566" s="240">
        <v>47</v>
      </c>
      <c r="I566" s="241"/>
      <c r="J566" s="240">
        <f>ROUND(I566*H566,2)</f>
        <v>0</v>
      </c>
      <c r="K566" s="238" t="s">
        <v>275</v>
      </c>
      <c r="L566" s="45"/>
      <c r="M566" s="242" t="s">
        <v>1</v>
      </c>
      <c r="N566" s="243" t="s">
        <v>38</v>
      </c>
      <c r="O566" s="92"/>
      <c r="P566" s="244">
        <f>O566*H566</f>
        <v>0</v>
      </c>
      <c r="Q566" s="244">
        <v>0</v>
      </c>
      <c r="R566" s="244">
        <f>Q566*H566</f>
        <v>0</v>
      </c>
      <c r="S566" s="244">
        <v>0.0060000000000000001</v>
      </c>
      <c r="T566" s="245">
        <f>S566*H566</f>
        <v>0.28200000000000003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46" t="s">
        <v>198</v>
      </c>
      <c r="AT566" s="246" t="s">
        <v>194</v>
      </c>
      <c r="AU566" s="246" t="s">
        <v>212</v>
      </c>
      <c r="AY566" s="18" t="s">
        <v>191</v>
      </c>
      <c r="BE566" s="247">
        <f>IF(N566="základní",J566,0)</f>
        <v>0</v>
      </c>
      <c r="BF566" s="247">
        <f>IF(N566="snížená",J566,0)</f>
        <v>0</v>
      </c>
      <c r="BG566" s="247">
        <f>IF(N566="zákl. přenesená",J566,0)</f>
        <v>0</v>
      </c>
      <c r="BH566" s="247">
        <f>IF(N566="sníž. přenesená",J566,0)</f>
        <v>0</v>
      </c>
      <c r="BI566" s="247">
        <f>IF(N566="nulová",J566,0)</f>
        <v>0</v>
      </c>
      <c r="BJ566" s="18" t="s">
        <v>81</v>
      </c>
      <c r="BK566" s="247">
        <f>ROUND(I566*H566,2)</f>
        <v>0</v>
      </c>
      <c r="BL566" s="18" t="s">
        <v>198</v>
      </c>
      <c r="BM566" s="246" t="s">
        <v>4394</v>
      </c>
    </row>
    <row r="567" s="2" customFormat="1">
      <c r="A567" s="39"/>
      <c r="B567" s="40"/>
      <c r="C567" s="41"/>
      <c r="D567" s="248" t="s">
        <v>200</v>
      </c>
      <c r="E567" s="41"/>
      <c r="F567" s="249" t="s">
        <v>4393</v>
      </c>
      <c r="G567" s="41"/>
      <c r="H567" s="41"/>
      <c r="I567" s="145"/>
      <c r="J567" s="41"/>
      <c r="K567" s="41"/>
      <c r="L567" s="45"/>
      <c r="M567" s="250"/>
      <c r="N567" s="251"/>
      <c r="O567" s="92"/>
      <c r="P567" s="92"/>
      <c r="Q567" s="92"/>
      <c r="R567" s="92"/>
      <c r="S567" s="92"/>
      <c r="T567" s="93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T567" s="18" t="s">
        <v>200</v>
      </c>
      <c r="AU567" s="18" t="s">
        <v>212</v>
      </c>
    </row>
    <row r="568" s="13" customFormat="1">
      <c r="A568" s="13"/>
      <c r="B568" s="252"/>
      <c r="C568" s="253"/>
      <c r="D568" s="248" t="s">
        <v>201</v>
      </c>
      <c r="E568" s="254" t="s">
        <v>1</v>
      </c>
      <c r="F568" s="255" t="s">
        <v>4395</v>
      </c>
      <c r="G568" s="253"/>
      <c r="H568" s="254" t="s">
        <v>1</v>
      </c>
      <c r="I568" s="256"/>
      <c r="J568" s="253"/>
      <c r="K568" s="253"/>
      <c r="L568" s="257"/>
      <c r="M568" s="258"/>
      <c r="N568" s="259"/>
      <c r="O568" s="259"/>
      <c r="P568" s="259"/>
      <c r="Q568" s="259"/>
      <c r="R568" s="259"/>
      <c r="S568" s="259"/>
      <c r="T568" s="260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1" t="s">
        <v>201</v>
      </c>
      <c r="AU568" s="261" t="s">
        <v>212</v>
      </c>
      <c r="AV568" s="13" t="s">
        <v>81</v>
      </c>
      <c r="AW568" s="13" t="s">
        <v>30</v>
      </c>
      <c r="AX568" s="13" t="s">
        <v>73</v>
      </c>
      <c r="AY568" s="261" t="s">
        <v>191</v>
      </c>
    </row>
    <row r="569" s="13" customFormat="1">
      <c r="A569" s="13"/>
      <c r="B569" s="252"/>
      <c r="C569" s="253"/>
      <c r="D569" s="248" t="s">
        <v>201</v>
      </c>
      <c r="E569" s="254" t="s">
        <v>1</v>
      </c>
      <c r="F569" s="255" t="s">
        <v>4396</v>
      </c>
      <c r="G569" s="253"/>
      <c r="H569" s="254" t="s">
        <v>1</v>
      </c>
      <c r="I569" s="256"/>
      <c r="J569" s="253"/>
      <c r="K569" s="253"/>
      <c r="L569" s="257"/>
      <c r="M569" s="258"/>
      <c r="N569" s="259"/>
      <c r="O569" s="259"/>
      <c r="P569" s="259"/>
      <c r="Q569" s="259"/>
      <c r="R569" s="259"/>
      <c r="S569" s="259"/>
      <c r="T569" s="260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61" t="s">
        <v>201</v>
      </c>
      <c r="AU569" s="261" t="s">
        <v>212</v>
      </c>
      <c r="AV569" s="13" t="s">
        <v>81</v>
      </c>
      <c r="AW569" s="13" t="s">
        <v>30</v>
      </c>
      <c r="AX569" s="13" t="s">
        <v>73</v>
      </c>
      <c r="AY569" s="261" t="s">
        <v>191</v>
      </c>
    </row>
    <row r="570" s="14" customFormat="1">
      <c r="A570" s="14"/>
      <c r="B570" s="262"/>
      <c r="C570" s="263"/>
      <c r="D570" s="248" t="s">
        <v>201</v>
      </c>
      <c r="E570" s="264" t="s">
        <v>1</v>
      </c>
      <c r="F570" s="265" t="s">
        <v>548</v>
      </c>
      <c r="G570" s="263"/>
      <c r="H570" s="266">
        <v>47</v>
      </c>
      <c r="I570" s="267"/>
      <c r="J570" s="263"/>
      <c r="K570" s="263"/>
      <c r="L570" s="268"/>
      <c r="M570" s="269"/>
      <c r="N570" s="270"/>
      <c r="O570" s="270"/>
      <c r="P570" s="270"/>
      <c r="Q570" s="270"/>
      <c r="R570" s="270"/>
      <c r="S570" s="270"/>
      <c r="T570" s="271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72" t="s">
        <v>201</v>
      </c>
      <c r="AU570" s="272" t="s">
        <v>212</v>
      </c>
      <c r="AV570" s="14" t="s">
        <v>83</v>
      </c>
      <c r="AW570" s="14" t="s">
        <v>30</v>
      </c>
      <c r="AX570" s="14" t="s">
        <v>73</v>
      </c>
      <c r="AY570" s="272" t="s">
        <v>191</v>
      </c>
    </row>
    <row r="571" s="15" customFormat="1">
      <c r="A571" s="15"/>
      <c r="B571" s="273"/>
      <c r="C571" s="274"/>
      <c r="D571" s="248" t="s">
        <v>201</v>
      </c>
      <c r="E571" s="275" t="s">
        <v>1</v>
      </c>
      <c r="F571" s="276" t="s">
        <v>205</v>
      </c>
      <c r="G571" s="274"/>
      <c r="H571" s="277">
        <v>47</v>
      </c>
      <c r="I571" s="278"/>
      <c r="J571" s="274"/>
      <c r="K571" s="274"/>
      <c r="L571" s="279"/>
      <c r="M571" s="280"/>
      <c r="N571" s="281"/>
      <c r="O571" s="281"/>
      <c r="P571" s="281"/>
      <c r="Q571" s="281"/>
      <c r="R571" s="281"/>
      <c r="S571" s="281"/>
      <c r="T571" s="282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83" t="s">
        <v>201</v>
      </c>
      <c r="AU571" s="283" t="s">
        <v>212</v>
      </c>
      <c r="AV571" s="15" t="s">
        <v>198</v>
      </c>
      <c r="AW571" s="15" t="s">
        <v>30</v>
      </c>
      <c r="AX571" s="15" t="s">
        <v>81</v>
      </c>
      <c r="AY571" s="283" t="s">
        <v>191</v>
      </c>
    </row>
    <row r="572" s="2" customFormat="1" ht="21.75" customHeight="1">
      <c r="A572" s="39"/>
      <c r="B572" s="40"/>
      <c r="C572" s="236" t="s">
        <v>714</v>
      </c>
      <c r="D572" s="236" t="s">
        <v>194</v>
      </c>
      <c r="E572" s="237" t="s">
        <v>4397</v>
      </c>
      <c r="F572" s="238" t="s">
        <v>4398</v>
      </c>
      <c r="G572" s="239" t="s">
        <v>314</v>
      </c>
      <c r="H572" s="240">
        <v>133</v>
      </c>
      <c r="I572" s="241"/>
      <c r="J572" s="240">
        <f>ROUND(I572*H572,2)</f>
        <v>0</v>
      </c>
      <c r="K572" s="238" t="s">
        <v>275</v>
      </c>
      <c r="L572" s="45"/>
      <c r="M572" s="242" t="s">
        <v>1</v>
      </c>
      <c r="N572" s="243" t="s">
        <v>38</v>
      </c>
      <c r="O572" s="92"/>
      <c r="P572" s="244">
        <f>O572*H572</f>
        <v>0</v>
      </c>
      <c r="Q572" s="244">
        <v>0</v>
      </c>
      <c r="R572" s="244">
        <f>Q572*H572</f>
        <v>0</v>
      </c>
      <c r="S572" s="244">
        <v>0.00248</v>
      </c>
      <c r="T572" s="245">
        <f>S572*H572</f>
        <v>0.32984000000000002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46" t="s">
        <v>198</v>
      </c>
      <c r="AT572" s="246" t="s">
        <v>194</v>
      </c>
      <c r="AU572" s="246" t="s">
        <v>212</v>
      </c>
      <c r="AY572" s="18" t="s">
        <v>191</v>
      </c>
      <c r="BE572" s="247">
        <f>IF(N572="základní",J572,0)</f>
        <v>0</v>
      </c>
      <c r="BF572" s="247">
        <f>IF(N572="snížená",J572,0)</f>
        <v>0</v>
      </c>
      <c r="BG572" s="247">
        <f>IF(N572="zákl. přenesená",J572,0)</f>
        <v>0</v>
      </c>
      <c r="BH572" s="247">
        <f>IF(N572="sníž. přenesená",J572,0)</f>
        <v>0</v>
      </c>
      <c r="BI572" s="247">
        <f>IF(N572="nulová",J572,0)</f>
        <v>0</v>
      </c>
      <c r="BJ572" s="18" t="s">
        <v>81</v>
      </c>
      <c r="BK572" s="247">
        <f>ROUND(I572*H572,2)</f>
        <v>0</v>
      </c>
      <c r="BL572" s="18" t="s">
        <v>198</v>
      </c>
      <c r="BM572" s="246" t="s">
        <v>4399</v>
      </c>
    </row>
    <row r="573" s="2" customFormat="1">
      <c r="A573" s="39"/>
      <c r="B573" s="40"/>
      <c r="C573" s="41"/>
      <c r="D573" s="248" t="s">
        <v>200</v>
      </c>
      <c r="E573" s="41"/>
      <c r="F573" s="249" t="s">
        <v>4398</v>
      </c>
      <c r="G573" s="41"/>
      <c r="H573" s="41"/>
      <c r="I573" s="145"/>
      <c r="J573" s="41"/>
      <c r="K573" s="41"/>
      <c r="L573" s="45"/>
      <c r="M573" s="250"/>
      <c r="N573" s="251"/>
      <c r="O573" s="92"/>
      <c r="P573" s="92"/>
      <c r="Q573" s="92"/>
      <c r="R573" s="92"/>
      <c r="S573" s="92"/>
      <c r="T573" s="93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200</v>
      </c>
      <c r="AU573" s="18" t="s">
        <v>212</v>
      </c>
    </row>
    <row r="574" s="13" customFormat="1">
      <c r="A574" s="13"/>
      <c r="B574" s="252"/>
      <c r="C574" s="253"/>
      <c r="D574" s="248" t="s">
        <v>201</v>
      </c>
      <c r="E574" s="254" t="s">
        <v>1</v>
      </c>
      <c r="F574" s="255" t="s">
        <v>4400</v>
      </c>
      <c r="G574" s="253"/>
      <c r="H574" s="254" t="s">
        <v>1</v>
      </c>
      <c r="I574" s="256"/>
      <c r="J574" s="253"/>
      <c r="K574" s="253"/>
      <c r="L574" s="257"/>
      <c r="M574" s="258"/>
      <c r="N574" s="259"/>
      <c r="O574" s="259"/>
      <c r="P574" s="259"/>
      <c r="Q574" s="259"/>
      <c r="R574" s="259"/>
      <c r="S574" s="259"/>
      <c r="T574" s="260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61" t="s">
        <v>201</v>
      </c>
      <c r="AU574" s="261" t="s">
        <v>212</v>
      </c>
      <c r="AV574" s="13" t="s">
        <v>81</v>
      </c>
      <c r="AW574" s="13" t="s">
        <v>30</v>
      </c>
      <c r="AX574" s="13" t="s">
        <v>73</v>
      </c>
      <c r="AY574" s="261" t="s">
        <v>191</v>
      </c>
    </row>
    <row r="575" s="13" customFormat="1">
      <c r="A575" s="13"/>
      <c r="B575" s="252"/>
      <c r="C575" s="253"/>
      <c r="D575" s="248" t="s">
        <v>201</v>
      </c>
      <c r="E575" s="254" t="s">
        <v>1</v>
      </c>
      <c r="F575" s="255" t="s">
        <v>4396</v>
      </c>
      <c r="G575" s="253"/>
      <c r="H575" s="254" t="s">
        <v>1</v>
      </c>
      <c r="I575" s="256"/>
      <c r="J575" s="253"/>
      <c r="K575" s="253"/>
      <c r="L575" s="257"/>
      <c r="M575" s="258"/>
      <c r="N575" s="259"/>
      <c r="O575" s="259"/>
      <c r="P575" s="259"/>
      <c r="Q575" s="259"/>
      <c r="R575" s="259"/>
      <c r="S575" s="259"/>
      <c r="T575" s="260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61" t="s">
        <v>201</v>
      </c>
      <c r="AU575" s="261" t="s">
        <v>212</v>
      </c>
      <c r="AV575" s="13" t="s">
        <v>81</v>
      </c>
      <c r="AW575" s="13" t="s">
        <v>30</v>
      </c>
      <c r="AX575" s="13" t="s">
        <v>73</v>
      </c>
      <c r="AY575" s="261" t="s">
        <v>191</v>
      </c>
    </row>
    <row r="576" s="14" customFormat="1">
      <c r="A576" s="14"/>
      <c r="B576" s="262"/>
      <c r="C576" s="263"/>
      <c r="D576" s="248" t="s">
        <v>201</v>
      </c>
      <c r="E576" s="264" t="s">
        <v>1</v>
      </c>
      <c r="F576" s="265" t="s">
        <v>4401</v>
      </c>
      <c r="G576" s="263"/>
      <c r="H576" s="266">
        <v>133</v>
      </c>
      <c r="I576" s="267"/>
      <c r="J576" s="263"/>
      <c r="K576" s="263"/>
      <c r="L576" s="268"/>
      <c r="M576" s="269"/>
      <c r="N576" s="270"/>
      <c r="O576" s="270"/>
      <c r="P576" s="270"/>
      <c r="Q576" s="270"/>
      <c r="R576" s="270"/>
      <c r="S576" s="270"/>
      <c r="T576" s="271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72" t="s">
        <v>201</v>
      </c>
      <c r="AU576" s="272" t="s">
        <v>212</v>
      </c>
      <c r="AV576" s="14" t="s">
        <v>83</v>
      </c>
      <c r="AW576" s="14" t="s">
        <v>30</v>
      </c>
      <c r="AX576" s="14" t="s">
        <v>73</v>
      </c>
      <c r="AY576" s="272" t="s">
        <v>191</v>
      </c>
    </row>
    <row r="577" s="15" customFormat="1">
      <c r="A577" s="15"/>
      <c r="B577" s="273"/>
      <c r="C577" s="274"/>
      <c r="D577" s="248" t="s">
        <v>201</v>
      </c>
      <c r="E577" s="275" t="s">
        <v>1</v>
      </c>
      <c r="F577" s="276" t="s">
        <v>205</v>
      </c>
      <c r="G577" s="274"/>
      <c r="H577" s="277">
        <v>133</v>
      </c>
      <c r="I577" s="278"/>
      <c r="J577" s="274"/>
      <c r="K577" s="274"/>
      <c r="L577" s="279"/>
      <c r="M577" s="280"/>
      <c r="N577" s="281"/>
      <c r="O577" s="281"/>
      <c r="P577" s="281"/>
      <c r="Q577" s="281"/>
      <c r="R577" s="281"/>
      <c r="S577" s="281"/>
      <c r="T577" s="282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83" t="s">
        <v>201</v>
      </c>
      <c r="AU577" s="283" t="s">
        <v>212</v>
      </c>
      <c r="AV577" s="15" t="s">
        <v>198</v>
      </c>
      <c r="AW577" s="15" t="s">
        <v>30</v>
      </c>
      <c r="AX577" s="15" t="s">
        <v>81</v>
      </c>
      <c r="AY577" s="283" t="s">
        <v>191</v>
      </c>
    </row>
    <row r="578" s="2" customFormat="1" ht="16.5" customHeight="1">
      <c r="A578" s="39"/>
      <c r="B578" s="40"/>
      <c r="C578" s="236" t="s">
        <v>721</v>
      </c>
      <c r="D578" s="236" t="s">
        <v>194</v>
      </c>
      <c r="E578" s="237" t="s">
        <v>4402</v>
      </c>
      <c r="F578" s="238" t="s">
        <v>4403</v>
      </c>
      <c r="G578" s="239" t="s">
        <v>314</v>
      </c>
      <c r="H578" s="240">
        <v>133</v>
      </c>
      <c r="I578" s="241"/>
      <c r="J578" s="240">
        <f>ROUND(I578*H578,2)</f>
        <v>0</v>
      </c>
      <c r="K578" s="238" t="s">
        <v>275</v>
      </c>
      <c r="L578" s="45"/>
      <c r="M578" s="242" t="s">
        <v>1</v>
      </c>
      <c r="N578" s="243" t="s">
        <v>38</v>
      </c>
      <c r="O578" s="92"/>
      <c r="P578" s="244">
        <f>O578*H578</f>
        <v>0</v>
      </c>
      <c r="Q578" s="244">
        <v>0</v>
      </c>
      <c r="R578" s="244">
        <f>Q578*H578</f>
        <v>0</v>
      </c>
      <c r="S578" s="244">
        <v>0.00010000000000000001</v>
      </c>
      <c r="T578" s="245">
        <f>S578*H578</f>
        <v>0.013300000000000001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46" t="s">
        <v>198</v>
      </c>
      <c r="AT578" s="246" t="s">
        <v>194</v>
      </c>
      <c r="AU578" s="246" t="s">
        <v>212</v>
      </c>
      <c r="AY578" s="18" t="s">
        <v>191</v>
      </c>
      <c r="BE578" s="247">
        <f>IF(N578="základní",J578,0)</f>
        <v>0</v>
      </c>
      <c r="BF578" s="247">
        <f>IF(N578="snížená",J578,0)</f>
        <v>0</v>
      </c>
      <c r="BG578" s="247">
        <f>IF(N578="zákl. přenesená",J578,0)</f>
        <v>0</v>
      </c>
      <c r="BH578" s="247">
        <f>IF(N578="sníž. přenesená",J578,0)</f>
        <v>0</v>
      </c>
      <c r="BI578" s="247">
        <f>IF(N578="nulová",J578,0)</f>
        <v>0</v>
      </c>
      <c r="BJ578" s="18" t="s">
        <v>81</v>
      </c>
      <c r="BK578" s="247">
        <f>ROUND(I578*H578,2)</f>
        <v>0</v>
      </c>
      <c r="BL578" s="18" t="s">
        <v>198</v>
      </c>
      <c r="BM578" s="246" t="s">
        <v>4404</v>
      </c>
    </row>
    <row r="579" s="2" customFormat="1">
      <c r="A579" s="39"/>
      <c r="B579" s="40"/>
      <c r="C579" s="41"/>
      <c r="D579" s="248" t="s">
        <v>200</v>
      </c>
      <c r="E579" s="41"/>
      <c r="F579" s="249" t="s">
        <v>4403</v>
      </c>
      <c r="G579" s="41"/>
      <c r="H579" s="41"/>
      <c r="I579" s="145"/>
      <c r="J579" s="41"/>
      <c r="K579" s="41"/>
      <c r="L579" s="45"/>
      <c r="M579" s="250"/>
      <c r="N579" s="251"/>
      <c r="O579" s="92"/>
      <c r="P579" s="92"/>
      <c r="Q579" s="92"/>
      <c r="R579" s="92"/>
      <c r="S579" s="92"/>
      <c r="T579" s="93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200</v>
      </c>
      <c r="AU579" s="18" t="s">
        <v>212</v>
      </c>
    </row>
    <row r="580" s="13" customFormat="1">
      <c r="A580" s="13"/>
      <c r="B580" s="252"/>
      <c r="C580" s="253"/>
      <c r="D580" s="248" t="s">
        <v>201</v>
      </c>
      <c r="E580" s="254" t="s">
        <v>1</v>
      </c>
      <c r="F580" s="255" t="s">
        <v>4405</v>
      </c>
      <c r="G580" s="253"/>
      <c r="H580" s="254" t="s">
        <v>1</v>
      </c>
      <c r="I580" s="256"/>
      <c r="J580" s="253"/>
      <c r="K580" s="253"/>
      <c r="L580" s="257"/>
      <c r="M580" s="258"/>
      <c r="N580" s="259"/>
      <c r="O580" s="259"/>
      <c r="P580" s="259"/>
      <c r="Q580" s="259"/>
      <c r="R580" s="259"/>
      <c r="S580" s="259"/>
      <c r="T580" s="260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61" t="s">
        <v>201</v>
      </c>
      <c r="AU580" s="261" t="s">
        <v>212</v>
      </c>
      <c r="AV580" s="13" t="s">
        <v>81</v>
      </c>
      <c r="AW580" s="13" t="s">
        <v>30</v>
      </c>
      <c r="AX580" s="13" t="s">
        <v>73</v>
      </c>
      <c r="AY580" s="261" t="s">
        <v>191</v>
      </c>
    </row>
    <row r="581" s="13" customFormat="1">
      <c r="A581" s="13"/>
      <c r="B581" s="252"/>
      <c r="C581" s="253"/>
      <c r="D581" s="248" t="s">
        <v>201</v>
      </c>
      <c r="E581" s="254" t="s">
        <v>1</v>
      </c>
      <c r="F581" s="255" t="s">
        <v>4396</v>
      </c>
      <c r="G581" s="253"/>
      <c r="H581" s="254" t="s">
        <v>1</v>
      </c>
      <c r="I581" s="256"/>
      <c r="J581" s="253"/>
      <c r="K581" s="253"/>
      <c r="L581" s="257"/>
      <c r="M581" s="258"/>
      <c r="N581" s="259"/>
      <c r="O581" s="259"/>
      <c r="P581" s="259"/>
      <c r="Q581" s="259"/>
      <c r="R581" s="259"/>
      <c r="S581" s="259"/>
      <c r="T581" s="260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61" t="s">
        <v>201</v>
      </c>
      <c r="AU581" s="261" t="s">
        <v>212</v>
      </c>
      <c r="AV581" s="13" t="s">
        <v>81</v>
      </c>
      <c r="AW581" s="13" t="s">
        <v>30</v>
      </c>
      <c r="AX581" s="13" t="s">
        <v>73</v>
      </c>
      <c r="AY581" s="261" t="s">
        <v>191</v>
      </c>
    </row>
    <row r="582" s="14" customFormat="1">
      <c r="A582" s="14"/>
      <c r="B582" s="262"/>
      <c r="C582" s="263"/>
      <c r="D582" s="248" t="s">
        <v>201</v>
      </c>
      <c r="E582" s="264" t="s">
        <v>1</v>
      </c>
      <c r="F582" s="265" t="s">
        <v>4401</v>
      </c>
      <c r="G582" s="263"/>
      <c r="H582" s="266">
        <v>133</v>
      </c>
      <c r="I582" s="267"/>
      <c r="J582" s="263"/>
      <c r="K582" s="263"/>
      <c r="L582" s="268"/>
      <c r="M582" s="269"/>
      <c r="N582" s="270"/>
      <c r="O582" s="270"/>
      <c r="P582" s="270"/>
      <c r="Q582" s="270"/>
      <c r="R582" s="270"/>
      <c r="S582" s="270"/>
      <c r="T582" s="271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72" t="s">
        <v>201</v>
      </c>
      <c r="AU582" s="272" t="s">
        <v>212</v>
      </c>
      <c r="AV582" s="14" t="s">
        <v>83</v>
      </c>
      <c r="AW582" s="14" t="s">
        <v>30</v>
      </c>
      <c r="AX582" s="14" t="s">
        <v>73</v>
      </c>
      <c r="AY582" s="272" t="s">
        <v>191</v>
      </c>
    </row>
    <row r="583" s="15" customFormat="1">
      <c r="A583" s="15"/>
      <c r="B583" s="273"/>
      <c r="C583" s="274"/>
      <c r="D583" s="248" t="s">
        <v>201</v>
      </c>
      <c r="E583" s="275" t="s">
        <v>1</v>
      </c>
      <c r="F583" s="276" t="s">
        <v>205</v>
      </c>
      <c r="G583" s="274"/>
      <c r="H583" s="277">
        <v>133</v>
      </c>
      <c r="I583" s="278"/>
      <c r="J583" s="274"/>
      <c r="K583" s="274"/>
      <c r="L583" s="279"/>
      <c r="M583" s="280"/>
      <c r="N583" s="281"/>
      <c r="O583" s="281"/>
      <c r="P583" s="281"/>
      <c r="Q583" s="281"/>
      <c r="R583" s="281"/>
      <c r="S583" s="281"/>
      <c r="T583" s="282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83" t="s">
        <v>201</v>
      </c>
      <c r="AU583" s="283" t="s">
        <v>212</v>
      </c>
      <c r="AV583" s="15" t="s">
        <v>198</v>
      </c>
      <c r="AW583" s="15" t="s">
        <v>30</v>
      </c>
      <c r="AX583" s="15" t="s">
        <v>81</v>
      </c>
      <c r="AY583" s="283" t="s">
        <v>191</v>
      </c>
    </row>
    <row r="584" s="2" customFormat="1" ht="33" customHeight="1">
      <c r="A584" s="39"/>
      <c r="B584" s="40"/>
      <c r="C584" s="236" t="s">
        <v>742</v>
      </c>
      <c r="D584" s="236" t="s">
        <v>194</v>
      </c>
      <c r="E584" s="237" t="s">
        <v>4406</v>
      </c>
      <c r="F584" s="238" t="s">
        <v>4407</v>
      </c>
      <c r="G584" s="239" t="s">
        <v>370</v>
      </c>
      <c r="H584" s="240">
        <v>1</v>
      </c>
      <c r="I584" s="241"/>
      <c r="J584" s="240">
        <f>ROUND(I584*H584,2)</f>
        <v>0</v>
      </c>
      <c r="K584" s="238" t="s">
        <v>1</v>
      </c>
      <c r="L584" s="45"/>
      <c r="M584" s="242" t="s">
        <v>1</v>
      </c>
      <c r="N584" s="243" t="s">
        <v>38</v>
      </c>
      <c r="O584" s="92"/>
      <c r="P584" s="244">
        <f>O584*H584</f>
        <v>0</v>
      </c>
      <c r="Q584" s="244">
        <v>0</v>
      </c>
      <c r="R584" s="244">
        <f>Q584*H584</f>
        <v>0</v>
      </c>
      <c r="S584" s="244">
        <v>0</v>
      </c>
      <c r="T584" s="245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46" t="s">
        <v>198</v>
      </c>
      <c r="AT584" s="246" t="s">
        <v>194</v>
      </c>
      <c r="AU584" s="246" t="s">
        <v>212</v>
      </c>
      <c r="AY584" s="18" t="s">
        <v>191</v>
      </c>
      <c r="BE584" s="247">
        <f>IF(N584="základní",J584,0)</f>
        <v>0</v>
      </c>
      <c r="BF584" s="247">
        <f>IF(N584="snížená",J584,0)</f>
        <v>0</v>
      </c>
      <c r="BG584" s="247">
        <f>IF(N584="zákl. přenesená",J584,0)</f>
        <v>0</v>
      </c>
      <c r="BH584" s="247">
        <f>IF(N584="sníž. přenesená",J584,0)</f>
        <v>0</v>
      </c>
      <c r="BI584" s="247">
        <f>IF(N584="nulová",J584,0)</f>
        <v>0</v>
      </c>
      <c r="BJ584" s="18" t="s">
        <v>81</v>
      </c>
      <c r="BK584" s="247">
        <f>ROUND(I584*H584,2)</f>
        <v>0</v>
      </c>
      <c r="BL584" s="18" t="s">
        <v>198</v>
      </c>
      <c r="BM584" s="246" t="s">
        <v>4408</v>
      </c>
    </row>
    <row r="585" s="2" customFormat="1">
      <c r="A585" s="39"/>
      <c r="B585" s="40"/>
      <c r="C585" s="41"/>
      <c r="D585" s="248" t="s">
        <v>200</v>
      </c>
      <c r="E585" s="41"/>
      <c r="F585" s="249" t="s">
        <v>4407</v>
      </c>
      <c r="G585" s="41"/>
      <c r="H585" s="41"/>
      <c r="I585" s="145"/>
      <c r="J585" s="41"/>
      <c r="K585" s="41"/>
      <c r="L585" s="45"/>
      <c r="M585" s="250"/>
      <c r="N585" s="251"/>
      <c r="O585" s="92"/>
      <c r="P585" s="92"/>
      <c r="Q585" s="92"/>
      <c r="R585" s="92"/>
      <c r="S585" s="92"/>
      <c r="T585" s="93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200</v>
      </c>
      <c r="AU585" s="18" t="s">
        <v>212</v>
      </c>
    </row>
    <row r="586" s="13" customFormat="1">
      <c r="A586" s="13"/>
      <c r="B586" s="252"/>
      <c r="C586" s="253"/>
      <c r="D586" s="248" t="s">
        <v>201</v>
      </c>
      <c r="E586" s="254" t="s">
        <v>1</v>
      </c>
      <c r="F586" s="255" t="s">
        <v>4407</v>
      </c>
      <c r="G586" s="253"/>
      <c r="H586" s="254" t="s">
        <v>1</v>
      </c>
      <c r="I586" s="256"/>
      <c r="J586" s="253"/>
      <c r="K586" s="253"/>
      <c r="L586" s="257"/>
      <c r="M586" s="258"/>
      <c r="N586" s="259"/>
      <c r="O586" s="259"/>
      <c r="P586" s="259"/>
      <c r="Q586" s="259"/>
      <c r="R586" s="259"/>
      <c r="S586" s="259"/>
      <c r="T586" s="26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61" t="s">
        <v>201</v>
      </c>
      <c r="AU586" s="261" t="s">
        <v>212</v>
      </c>
      <c r="AV586" s="13" t="s">
        <v>81</v>
      </c>
      <c r="AW586" s="13" t="s">
        <v>30</v>
      </c>
      <c r="AX586" s="13" t="s">
        <v>73</v>
      </c>
      <c r="AY586" s="261" t="s">
        <v>191</v>
      </c>
    </row>
    <row r="587" s="14" customFormat="1">
      <c r="A587" s="14"/>
      <c r="B587" s="262"/>
      <c r="C587" s="263"/>
      <c r="D587" s="248" t="s">
        <v>201</v>
      </c>
      <c r="E587" s="264" t="s">
        <v>1</v>
      </c>
      <c r="F587" s="265" t="s">
        <v>81</v>
      </c>
      <c r="G587" s="263"/>
      <c r="H587" s="266">
        <v>1</v>
      </c>
      <c r="I587" s="267"/>
      <c r="J587" s="263"/>
      <c r="K587" s="263"/>
      <c r="L587" s="268"/>
      <c r="M587" s="269"/>
      <c r="N587" s="270"/>
      <c r="O587" s="270"/>
      <c r="P587" s="270"/>
      <c r="Q587" s="270"/>
      <c r="R587" s="270"/>
      <c r="S587" s="270"/>
      <c r="T587" s="271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72" t="s">
        <v>201</v>
      </c>
      <c r="AU587" s="272" t="s">
        <v>212</v>
      </c>
      <c r="AV587" s="14" t="s">
        <v>83</v>
      </c>
      <c r="AW587" s="14" t="s">
        <v>30</v>
      </c>
      <c r="AX587" s="14" t="s">
        <v>73</v>
      </c>
      <c r="AY587" s="272" t="s">
        <v>191</v>
      </c>
    </row>
    <row r="588" s="15" customFormat="1">
      <c r="A588" s="15"/>
      <c r="B588" s="273"/>
      <c r="C588" s="274"/>
      <c r="D588" s="248" t="s">
        <v>201</v>
      </c>
      <c r="E588" s="275" t="s">
        <v>1</v>
      </c>
      <c r="F588" s="276" t="s">
        <v>205</v>
      </c>
      <c r="G588" s="274"/>
      <c r="H588" s="277">
        <v>1</v>
      </c>
      <c r="I588" s="278"/>
      <c r="J588" s="274"/>
      <c r="K588" s="274"/>
      <c r="L588" s="279"/>
      <c r="M588" s="280"/>
      <c r="N588" s="281"/>
      <c r="O588" s="281"/>
      <c r="P588" s="281"/>
      <c r="Q588" s="281"/>
      <c r="R588" s="281"/>
      <c r="S588" s="281"/>
      <c r="T588" s="282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83" t="s">
        <v>201</v>
      </c>
      <c r="AU588" s="283" t="s">
        <v>212</v>
      </c>
      <c r="AV588" s="15" t="s">
        <v>198</v>
      </c>
      <c r="AW588" s="15" t="s">
        <v>30</v>
      </c>
      <c r="AX588" s="15" t="s">
        <v>81</v>
      </c>
      <c r="AY588" s="283" t="s">
        <v>191</v>
      </c>
    </row>
    <row r="589" s="2" customFormat="1" ht="33" customHeight="1">
      <c r="A589" s="39"/>
      <c r="B589" s="40"/>
      <c r="C589" s="236" t="s">
        <v>751</v>
      </c>
      <c r="D589" s="236" t="s">
        <v>194</v>
      </c>
      <c r="E589" s="237" t="s">
        <v>4409</v>
      </c>
      <c r="F589" s="238" t="s">
        <v>4407</v>
      </c>
      <c r="G589" s="239" t="s">
        <v>370</v>
      </c>
      <c r="H589" s="240">
        <v>1</v>
      </c>
      <c r="I589" s="241"/>
      <c r="J589" s="240">
        <f>ROUND(I589*H589,2)</f>
        <v>0</v>
      </c>
      <c r="K589" s="238" t="s">
        <v>1</v>
      </c>
      <c r="L589" s="45"/>
      <c r="M589" s="242" t="s">
        <v>1</v>
      </c>
      <c r="N589" s="243" t="s">
        <v>38</v>
      </c>
      <c r="O589" s="92"/>
      <c r="P589" s="244">
        <f>O589*H589</f>
        <v>0</v>
      </c>
      <c r="Q589" s="244">
        <v>0</v>
      </c>
      <c r="R589" s="244">
        <f>Q589*H589</f>
        <v>0</v>
      </c>
      <c r="S589" s="244">
        <v>0</v>
      </c>
      <c r="T589" s="245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46" t="s">
        <v>198</v>
      </c>
      <c r="AT589" s="246" t="s">
        <v>194</v>
      </c>
      <c r="AU589" s="246" t="s">
        <v>212</v>
      </c>
      <c r="AY589" s="18" t="s">
        <v>191</v>
      </c>
      <c r="BE589" s="247">
        <f>IF(N589="základní",J589,0)</f>
        <v>0</v>
      </c>
      <c r="BF589" s="247">
        <f>IF(N589="snížená",J589,0)</f>
        <v>0</v>
      </c>
      <c r="BG589" s="247">
        <f>IF(N589="zákl. přenesená",J589,0)</f>
        <v>0</v>
      </c>
      <c r="BH589" s="247">
        <f>IF(N589="sníž. přenesená",J589,0)</f>
        <v>0</v>
      </c>
      <c r="BI589" s="247">
        <f>IF(N589="nulová",J589,0)</f>
        <v>0</v>
      </c>
      <c r="BJ589" s="18" t="s">
        <v>81</v>
      </c>
      <c r="BK589" s="247">
        <f>ROUND(I589*H589,2)</f>
        <v>0</v>
      </c>
      <c r="BL589" s="18" t="s">
        <v>198</v>
      </c>
      <c r="BM589" s="246" t="s">
        <v>4410</v>
      </c>
    </row>
    <row r="590" s="2" customFormat="1">
      <c r="A590" s="39"/>
      <c r="B590" s="40"/>
      <c r="C590" s="41"/>
      <c r="D590" s="248" t="s">
        <v>200</v>
      </c>
      <c r="E590" s="41"/>
      <c r="F590" s="249" t="s">
        <v>4407</v>
      </c>
      <c r="G590" s="41"/>
      <c r="H590" s="41"/>
      <c r="I590" s="145"/>
      <c r="J590" s="41"/>
      <c r="K590" s="41"/>
      <c r="L590" s="45"/>
      <c r="M590" s="250"/>
      <c r="N590" s="251"/>
      <c r="O590" s="92"/>
      <c r="P590" s="92"/>
      <c r="Q590" s="92"/>
      <c r="R590" s="92"/>
      <c r="S590" s="92"/>
      <c r="T590" s="93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200</v>
      </c>
      <c r="AU590" s="18" t="s">
        <v>212</v>
      </c>
    </row>
    <row r="591" s="13" customFormat="1">
      <c r="A591" s="13"/>
      <c r="B591" s="252"/>
      <c r="C591" s="253"/>
      <c r="D591" s="248" t="s">
        <v>201</v>
      </c>
      <c r="E591" s="254" t="s">
        <v>1</v>
      </c>
      <c r="F591" s="255" t="s">
        <v>4411</v>
      </c>
      <c r="G591" s="253"/>
      <c r="H591" s="254" t="s">
        <v>1</v>
      </c>
      <c r="I591" s="256"/>
      <c r="J591" s="253"/>
      <c r="K591" s="253"/>
      <c r="L591" s="257"/>
      <c r="M591" s="258"/>
      <c r="N591" s="259"/>
      <c r="O591" s="259"/>
      <c r="P591" s="259"/>
      <c r="Q591" s="259"/>
      <c r="R591" s="259"/>
      <c r="S591" s="259"/>
      <c r="T591" s="260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1" t="s">
        <v>201</v>
      </c>
      <c r="AU591" s="261" t="s">
        <v>212</v>
      </c>
      <c r="AV591" s="13" t="s">
        <v>81</v>
      </c>
      <c r="AW591" s="13" t="s">
        <v>30</v>
      </c>
      <c r="AX591" s="13" t="s">
        <v>73</v>
      </c>
      <c r="AY591" s="261" t="s">
        <v>191</v>
      </c>
    </row>
    <row r="592" s="13" customFormat="1">
      <c r="A592" s="13"/>
      <c r="B592" s="252"/>
      <c r="C592" s="253"/>
      <c r="D592" s="248" t="s">
        <v>201</v>
      </c>
      <c r="E592" s="254" t="s">
        <v>1</v>
      </c>
      <c r="F592" s="255" t="s">
        <v>4412</v>
      </c>
      <c r="G592" s="253"/>
      <c r="H592" s="254" t="s">
        <v>1</v>
      </c>
      <c r="I592" s="256"/>
      <c r="J592" s="253"/>
      <c r="K592" s="253"/>
      <c r="L592" s="257"/>
      <c r="M592" s="258"/>
      <c r="N592" s="259"/>
      <c r="O592" s="259"/>
      <c r="P592" s="259"/>
      <c r="Q592" s="259"/>
      <c r="R592" s="259"/>
      <c r="S592" s="259"/>
      <c r="T592" s="260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61" t="s">
        <v>201</v>
      </c>
      <c r="AU592" s="261" t="s">
        <v>212</v>
      </c>
      <c r="AV592" s="13" t="s">
        <v>81</v>
      </c>
      <c r="AW592" s="13" t="s">
        <v>30</v>
      </c>
      <c r="AX592" s="13" t="s">
        <v>73</v>
      </c>
      <c r="AY592" s="261" t="s">
        <v>191</v>
      </c>
    </row>
    <row r="593" s="14" customFormat="1">
      <c r="A593" s="14"/>
      <c r="B593" s="262"/>
      <c r="C593" s="263"/>
      <c r="D593" s="248" t="s">
        <v>201</v>
      </c>
      <c r="E593" s="264" t="s">
        <v>1</v>
      </c>
      <c r="F593" s="265" t="s">
        <v>81</v>
      </c>
      <c r="G593" s="263"/>
      <c r="H593" s="266">
        <v>1</v>
      </c>
      <c r="I593" s="267"/>
      <c r="J593" s="263"/>
      <c r="K593" s="263"/>
      <c r="L593" s="268"/>
      <c r="M593" s="269"/>
      <c r="N593" s="270"/>
      <c r="O593" s="270"/>
      <c r="P593" s="270"/>
      <c r="Q593" s="270"/>
      <c r="R593" s="270"/>
      <c r="S593" s="270"/>
      <c r="T593" s="271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72" t="s">
        <v>201</v>
      </c>
      <c r="AU593" s="272" t="s">
        <v>212</v>
      </c>
      <c r="AV593" s="14" t="s">
        <v>83</v>
      </c>
      <c r="AW593" s="14" t="s">
        <v>30</v>
      </c>
      <c r="AX593" s="14" t="s">
        <v>73</v>
      </c>
      <c r="AY593" s="272" t="s">
        <v>191</v>
      </c>
    </row>
    <row r="594" s="15" customFormat="1">
      <c r="A594" s="15"/>
      <c r="B594" s="273"/>
      <c r="C594" s="274"/>
      <c r="D594" s="248" t="s">
        <v>201</v>
      </c>
      <c r="E594" s="275" t="s">
        <v>1</v>
      </c>
      <c r="F594" s="276" t="s">
        <v>205</v>
      </c>
      <c r="G594" s="274"/>
      <c r="H594" s="277">
        <v>1</v>
      </c>
      <c r="I594" s="278"/>
      <c r="J594" s="274"/>
      <c r="K594" s="274"/>
      <c r="L594" s="279"/>
      <c r="M594" s="280"/>
      <c r="N594" s="281"/>
      <c r="O594" s="281"/>
      <c r="P594" s="281"/>
      <c r="Q594" s="281"/>
      <c r="R594" s="281"/>
      <c r="S594" s="281"/>
      <c r="T594" s="282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83" t="s">
        <v>201</v>
      </c>
      <c r="AU594" s="283" t="s">
        <v>212</v>
      </c>
      <c r="AV594" s="15" t="s">
        <v>198</v>
      </c>
      <c r="AW594" s="15" t="s">
        <v>30</v>
      </c>
      <c r="AX594" s="15" t="s">
        <v>81</v>
      </c>
      <c r="AY594" s="283" t="s">
        <v>191</v>
      </c>
    </row>
    <row r="595" s="2" customFormat="1" ht="16.5" customHeight="1">
      <c r="A595" s="39"/>
      <c r="B595" s="40"/>
      <c r="C595" s="236" t="s">
        <v>756</v>
      </c>
      <c r="D595" s="236" t="s">
        <v>194</v>
      </c>
      <c r="E595" s="237" t="s">
        <v>4413</v>
      </c>
      <c r="F595" s="238" t="s">
        <v>4414</v>
      </c>
      <c r="G595" s="239" t="s">
        <v>1043</v>
      </c>
      <c r="H595" s="240">
        <v>127.83</v>
      </c>
      <c r="I595" s="241"/>
      <c r="J595" s="240">
        <f>ROUND(I595*H595,2)</f>
        <v>0</v>
      </c>
      <c r="K595" s="238" t="s">
        <v>1</v>
      </c>
      <c r="L595" s="45"/>
      <c r="M595" s="242" t="s">
        <v>1</v>
      </c>
      <c r="N595" s="243" t="s">
        <v>38</v>
      </c>
      <c r="O595" s="92"/>
      <c r="P595" s="244">
        <f>O595*H595</f>
        <v>0</v>
      </c>
      <c r="Q595" s="244">
        <v>0</v>
      </c>
      <c r="R595" s="244">
        <f>Q595*H595</f>
        <v>0</v>
      </c>
      <c r="S595" s="244">
        <v>0</v>
      </c>
      <c r="T595" s="245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46" t="s">
        <v>198</v>
      </c>
      <c r="AT595" s="246" t="s">
        <v>194</v>
      </c>
      <c r="AU595" s="246" t="s">
        <v>212</v>
      </c>
      <c r="AY595" s="18" t="s">
        <v>191</v>
      </c>
      <c r="BE595" s="247">
        <f>IF(N595="základní",J595,0)</f>
        <v>0</v>
      </c>
      <c r="BF595" s="247">
        <f>IF(N595="snížená",J595,0)</f>
        <v>0</v>
      </c>
      <c r="BG595" s="247">
        <f>IF(N595="zákl. přenesená",J595,0)</f>
        <v>0</v>
      </c>
      <c r="BH595" s="247">
        <f>IF(N595="sníž. přenesená",J595,0)</f>
        <v>0</v>
      </c>
      <c r="BI595" s="247">
        <f>IF(N595="nulová",J595,0)</f>
        <v>0</v>
      </c>
      <c r="BJ595" s="18" t="s">
        <v>81</v>
      </c>
      <c r="BK595" s="247">
        <f>ROUND(I595*H595,2)</f>
        <v>0</v>
      </c>
      <c r="BL595" s="18" t="s">
        <v>198</v>
      </c>
      <c r="BM595" s="246" t="s">
        <v>4415</v>
      </c>
    </row>
    <row r="596" s="2" customFormat="1">
      <c r="A596" s="39"/>
      <c r="B596" s="40"/>
      <c r="C596" s="41"/>
      <c r="D596" s="248" t="s">
        <v>200</v>
      </c>
      <c r="E596" s="41"/>
      <c r="F596" s="249" t="s">
        <v>4414</v>
      </c>
      <c r="G596" s="41"/>
      <c r="H596" s="41"/>
      <c r="I596" s="145"/>
      <c r="J596" s="41"/>
      <c r="K596" s="41"/>
      <c r="L596" s="45"/>
      <c r="M596" s="250"/>
      <c r="N596" s="251"/>
      <c r="O596" s="92"/>
      <c r="P596" s="92"/>
      <c r="Q596" s="92"/>
      <c r="R596" s="92"/>
      <c r="S596" s="92"/>
      <c r="T596" s="93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200</v>
      </c>
      <c r="AU596" s="18" t="s">
        <v>212</v>
      </c>
    </row>
    <row r="597" s="14" customFormat="1">
      <c r="A597" s="14"/>
      <c r="B597" s="262"/>
      <c r="C597" s="263"/>
      <c r="D597" s="248" t="s">
        <v>201</v>
      </c>
      <c r="E597" s="264" t="s">
        <v>1</v>
      </c>
      <c r="F597" s="265" t="s">
        <v>4416</v>
      </c>
      <c r="G597" s="263"/>
      <c r="H597" s="266">
        <v>127.83</v>
      </c>
      <c r="I597" s="267"/>
      <c r="J597" s="263"/>
      <c r="K597" s="263"/>
      <c r="L597" s="268"/>
      <c r="M597" s="269"/>
      <c r="N597" s="270"/>
      <c r="O597" s="270"/>
      <c r="P597" s="270"/>
      <c r="Q597" s="270"/>
      <c r="R597" s="270"/>
      <c r="S597" s="270"/>
      <c r="T597" s="271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72" t="s">
        <v>201</v>
      </c>
      <c r="AU597" s="272" t="s">
        <v>212</v>
      </c>
      <c r="AV597" s="14" t="s">
        <v>83</v>
      </c>
      <c r="AW597" s="14" t="s">
        <v>30</v>
      </c>
      <c r="AX597" s="14" t="s">
        <v>73</v>
      </c>
      <c r="AY597" s="272" t="s">
        <v>191</v>
      </c>
    </row>
    <row r="598" s="15" customFormat="1">
      <c r="A598" s="15"/>
      <c r="B598" s="273"/>
      <c r="C598" s="274"/>
      <c r="D598" s="248" t="s">
        <v>201</v>
      </c>
      <c r="E598" s="275" t="s">
        <v>1</v>
      </c>
      <c r="F598" s="276" t="s">
        <v>205</v>
      </c>
      <c r="G598" s="274"/>
      <c r="H598" s="277">
        <v>127.83</v>
      </c>
      <c r="I598" s="278"/>
      <c r="J598" s="274"/>
      <c r="K598" s="274"/>
      <c r="L598" s="279"/>
      <c r="M598" s="280"/>
      <c r="N598" s="281"/>
      <c r="O598" s="281"/>
      <c r="P598" s="281"/>
      <c r="Q598" s="281"/>
      <c r="R598" s="281"/>
      <c r="S598" s="281"/>
      <c r="T598" s="282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83" t="s">
        <v>201</v>
      </c>
      <c r="AU598" s="283" t="s">
        <v>212</v>
      </c>
      <c r="AV598" s="15" t="s">
        <v>198</v>
      </c>
      <c r="AW598" s="15" t="s">
        <v>30</v>
      </c>
      <c r="AX598" s="15" t="s">
        <v>81</v>
      </c>
      <c r="AY598" s="283" t="s">
        <v>191</v>
      </c>
    </row>
    <row r="599" s="2" customFormat="1" ht="21.75" customHeight="1">
      <c r="A599" s="39"/>
      <c r="B599" s="40"/>
      <c r="C599" s="236" t="s">
        <v>765</v>
      </c>
      <c r="D599" s="236" t="s">
        <v>194</v>
      </c>
      <c r="E599" s="237" t="s">
        <v>4417</v>
      </c>
      <c r="F599" s="238" t="s">
        <v>4418</v>
      </c>
      <c r="G599" s="239" t="s">
        <v>1151</v>
      </c>
      <c r="H599" s="240">
        <v>1</v>
      </c>
      <c r="I599" s="241"/>
      <c r="J599" s="240">
        <f>ROUND(I599*H599,2)</f>
        <v>0</v>
      </c>
      <c r="K599" s="238" t="s">
        <v>1</v>
      </c>
      <c r="L599" s="45"/>
      <c r="M599" s="242" t="s">
        <v>1</v>
      </c>
      <c r="N599" s="243" t="s">
        <v>38</v>
      </c>
      <c r="O599" s="92"/>
      <c r="P599" s="244">
        <f>O599*H599</f>
        <v>0</v>
      </c>
      <c r="Q599" s="244">
        <v>0</v>
      </c>
      <c r="R599" s="244">
        <f>Q599*H599</f>
        <v>0</v>
      </c>
      <c r="S599" s="244">
        <v>0</v>
      </c>
      <c r="T599" s="245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46" t="s">
        <v>198</v>
      </c>
      <c r="AT599" s="246" t="s">
        <v>194</v>
      </c>
      <c r="AU599" s="246" t="s">
        <v>212</v>
      </c>
      <c r="AY599" s="18" t="s">
        <v>191</v>
      </c>
      <c r="BE599" s="247">
        <f>IF(N599="základní",J599,0)</f>
        <v>0</v>
      </c>
      <c r="BF599" s="247">
        <f>IF(N599="snížená",J599,0)</f>
        <v>0</v>
      </c>
      <c r="BG599" s="247">
        <f>IF(N599="zákl. přenesená",J599,0)</f>
        <v>0</v>
      </c>
      <c r="BH599" s="247">
        <f>IF(N599="sníž. přenesená",J599,0)</f>
        <v>0</v>
      </c>
      <c r="BI599" s="247">
        <f>IF(N599="nulová",J599,0)</f>
        <v>0</v>
      </c>
      <c r="BJ599" s="18" t="s">
        <v>81</v>
      </c>
      <c r="BK599" s="247">
        <f>ROUND(I599*H599,2)</f>
        <v>0</v>
      </c>
      <c r="BL599" s="18" t="s">
        <v>198</v>
      </c>
      <c r="BM599" s="246" t="s">
        <v>4419</v>
      </c>
    </row>
    <row r="600" s="2" customFormat="1">
      <c r="A600" s="39"/>
      <c r="B600" s="40"/>
      <c r="C600" s="41"/>
      <c r="D600" s="248" t="s">
        <v>200</v>
      </c>
      <c r="E600" s="41"/>
      <c r="F600" s="249" t="s">
        <v>4418</v>
      </c>
      <c r="G600" s="41"/>
      <c r="H600" s="41"/>
      <c r="I600" s="145"/>
      <c r="J600" s="41"/>
      <c r="K600" s="41"/>
      <c r="L600" s="45"/>
      <c r="M600" s="250"/>
      <c r="N600" s="251"/>
      <c r="O600" s="92"/>
      <c r="P600" s="92"/>
      <c r="Q600" s="92"/>
      <c r="R600" s="92"/>
      <c r="S600" s="92"/>
      <c r="T600" s="93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200</v>
      </c>
      <c r="AU600" s="18" t="s">
        <v>212</v>
      </c>
    </row>
    <row r="601" s="13" customFormat="1">
      <c r="A601" s="13"/>
      <c r="B601" s="252"/>
      <c r="C601" s="253"/>
      <c r="D601" s="248" t="s">
        <v>201</v>
      </c>
      <c r="E601" s="254" t="s">
        <v>1</v>
      </c>
      <c r="F601" s="255" t="s">
        <v>4418</v>
      </c>
      <c r="G601" s="253"/>
      <c r="H601" s="254" t="s">
        <v>1</v>
      </c>
      <c r="I601" s="256"/>
      <c r="J601" s="253"/>
      <c r="K601" s="253"/>
      <c r="L601" s="257"/>
      <c r="M601" s="258"/>
      <c r="N601" s="259"/>
      <c r="O601" s="259"/>
      <c r="P601" s="259"/>
      <c r="Q601" s="259"/>
      <c r="R601" s="259"/>
      <c r="S601" s="259"/>
      <c r="T601" s="260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1" t="s">
        <v>201</v>
      </c>
      <c r="AU601" s="261" t="s">
        <v>212</v>
      </c>
      <c r="AV601" s="13" t="s">
        <v>81</v>
      </c>
      <c r="AW601" s="13" t="s">
        <v>30</v>
      </c>
      <c r="AX601" s="13" t="s">
        <v>73</v>
      </c>
      <c r="AY601" s="261" t="s">
        <v>191</v>
      </c>
    </row>
    <row r="602" s="13" customFormat="1">
      <c r="A602" s="13"/>
      <c r="B602" s="252"/>
      <c r="C602" s="253"/>
      <c r="D602" s="248" t="s">
        <v>201</v>
      </c>
      <c r="E602" s="254" t="s">
        <v>1</v>
      </c>
      <c r="F602" s="255" t="s">
        <v>4396</v>
      </c>
      <c r="G602" s="253"/>
      <c r="H602" s="254" t="s">
        <v>1</v>
      </c>
      <c r="I602" s="256"/>
      <c r="J602" s="253"/>
      <c r="K602" s="253"/>
      <c r="L602" s="257"/>
      <c r="M602" s="258"/>
      <c r="N602" s="259"/>
      <c r="O602" s="259"/>
      <c r="P602" s="259"/>
      <c r="Q602" s="259"/>
      <c r="R602" s="259"/>
      <c r="S602" s="259"/>
      <c r="T602" s="260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61" t="s">
        <v>201</v>
      </c>
      <c r="AU602" s="261" t="s">
        <v>212</v>
      </c>
      <c r="AV602" s="13" t="s">
        <v>81</v>
      </c>
      <c r="AW602" s="13" t="s">
        <v>30</v>
      </c>
      <c r="AX602" s="13" t="s">
        <v>73</v>
      </c>
      <c r="AY602" s="261" t="s">
        <v>191</v>
      </c>
    </row>
    <row r="603" s="14" customFormat="1">
      <c r="A603" s="14"/>
      <c r="B603" s="262"/>
      <c r="C603" s="263"/>
      <c r="D603" s="248" t="s">
        <v>201</v>
      </c>
      <c r="E603" s="264" t="s">
        <v>1</v>
      </c>
      <c r="F603" s="265" t="s">
        <v>81</v>
      </c>
      <c r="G603" s="263"/>
      <c r="H603" s="266">
        <v>1</v>
      </c>
      <c r="I603" s="267"/>
      <c r="J603" s="263"/>
      <c r="K603" s="263"/>
      <c r="L603" s="268"/>
      <c r="M603" s="269"/>
      <c r="N603" s="270"/>
      <c r="O603" s="270"/>
      <c r="P603" s="270"/>
      <c r="Q603" s="270"/>
      <c r="R603" s="270"/>
      <c r="S603" s="270"/>
      <c r="T603" s="271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72" t="s">
        <v>201</v>
      </c>
      <c r="AU603" s="272" t="s">
        <v>212</v>
      </c>
      <c r="AV603" s="14" t="s">
        <v>83</v>
      </c>
      <c r="AW603" s="14" t="s">
        <v>30</v>
      </c>
      <c r="AX603" s="14" t="s">
        <v>73</v>
      </c>
      <c r="AY603" s="272" t="s">
        <v>191</v>
      </c>
    </row>
    <row r="604" s="15" customFormat="1">
      <c r="A604" s="15"/>
      <c r="B604" s="273"/>
      <c r="C604" s="274"/>
      <c r="D604" s="248" t="s">
        <v>201</v>
      </c>
      <c r="E604" s="275" t="s">
        <v>1</v>
      </c>
      <c r="F604" s="276" t="s">
        <v>205</v>
      </c>
      <c r="G604" s="274"/>
      <c r="H604" s="277">
        <v>1</v>
      </c>
      <c r="I604" s="278"/>
      <c r="J604" s="274"/>
      <c r="K604" s="274"/>
      <c r="L604" s="279"/>
      <c r="M604" s="280"/>
      <c r="N604" s="281"/>
      <c r="O604" s="281"/>
      <c r="P604" s="281"/>
      <c r="Q604" s="281"/>
      <c r="R604" s="281"/>
      <c r="S604" s="281"/>
      <c r="T604" s="282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83" t="s">
        <v>201</v>
      </c>
      <c r="AU604" s="283" t="s">
        <v>212</v>
      </c>
      <c r="AV604" s="15" t="s">
        <v>198</v>
      </c>
      <c r="AW604" s="15" t="s">
        <v>30</v>
      </c>
      <c r="AX604" s="15" t="s">
        <v>81</v>
      </c>
      <c r="AY604" s="283" t="s">
        <v>191</v>
      </c>
    </row>
    <row r="605" s="2" customFormat="1" ht="33" customHeight="1">
      <c r="A605" s="39"/>
      <c r="B605" s="40"/>
      <c r="C605" s="236" t="s">
        <v>776</v>
      </c>
      <c r="D605" s="236" t="s">
        <v>194</v>
      </c>
      <c r="E605" s="237" t="s">
        <v>4420</v>
      </c>
      <c r="F605" s="238" t="s">
        <v>4421</v>
      </c>
      <c r="G605" s="239" t="s">
        <v>1151</v>
      </c>
      <c r="H605" s="240">
        <v>1</v>
      </c>
      <c r="I605" s="241"/>
      <c r="J605" s="240">
        <f>ROUND(I605*H605,2)</f>
        <v>0</v>
      </c>
      <c r="K605" s="238" t="s">
        <v>1</v>
      </c>
      <c r="L605" s="45"/>
      <c r="M605" s="242" t="s">
        <v>1</v>
      </c>
      <c r="N605" s="243" t="s">
        <v>38</v>
      </c>
      <c r="O605" s="92"/>
      <c r="P605" s="244">
        <f>O605*H605</f>
        <v>0</v>
      </c>
      <c r="Q605" s="244">
        <v>0</v>
      </c>
      <c r="R605" s="244">
        <f>Q605*H605</f>
        <v>0</v>
      </c>
      <c r="S605" s="244">
        <v>0</v>
      </c>
      <c r="T605" s="245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46" t="s">
        <v>198</v>
      </c>
      <c r="AT605" s="246" t="s">
        <v>194</v>
      </c>
      <c r="AU605" s="246" t="s">
        <v>212</v>
      </c>
      <c r="AY605" s="18" t="s">
        <v>191</v>
      </c>
      <c r="BE605" s="247">
        <f>IF(N605="základní",J605,0)</f>
        <v>0</v>
      </c>
      <c r="BF605" s="247">
        <f>IF(N605="snížená",J605,0)</f>
        <v>0</v>
      </c>
      <c r="BG605" s="247">
        <f>IF(N605="zákl. přenesená",J605,0)</f>
        <v>0</v>
      </c>
      <c r="BH605" s="247">
        <f>IF(N605="sníž. přenesená",J605,0)</f>
        <v>0</v>
      </c>
      <c r="BI605" s="247">
        <f>IF(N605="nulová",J605,0)</f>
        <v>0</v>
      </c>
      <c r="BJ605" s="18" t="s">
        <v>81</v>
      </c>
      <c r="BK605" s="247">
        <f>ROUND(I605*H605,2)</f>
        <v>0</v>
      </c>
      <c r="BL605" s="18" t="s">
        <v>198</v>
      </c>
      <c r="BM605" s="246" t="s">
        <v>4422</v>
      </c>
    </row>
    <row r="606" s="2" customFormat="1">
      <c r="A606" s="39"/>
      <c r="B606" s="40"/>
      <c r="C606" s="41"/>
      <c r="D606" s="248" t="s">
        <v>200</v>
      </c>
      <c r="E606" s="41"/>
      <c r="F606" s="249" t="s">
        <v>4421</v>
      </c>
      <c r="G606" s="41"/>
      <c r="H606" s="41"/>
      <c r="I606" s="145"/>
      <c r="J606" s="41"/>
      <c r="K606" s="41"/>
      <c r="L606" s="45"/>
      <c r="M606" s="250"/>
      <c r="N606" s="251"/>
      <c r="O606" s="92"/>
      <c r="P606" s="92"/>
      <c r="Q606" s="92"/>
      <c r="R606" s="92"/>
      <c r="S606" s="92"/>
      <c r="T606" s="93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T606" s="18" t="s">
        <v>200</v>
      </c>
      <c r="AU606" s="18" t="s">
        <v>212</v>
      </c>
    </row>
    <row r="607" s="13" customFormat="1">
      <c r="A607" s="13"/>
      <c r="B607" s="252"/>
      <c r="C607" s="253"/>
      <c r="D607" s="248" t="s">
        <v>201</v>
      </c>
      <c r="E607" s="254" t="s">
        <v>1</v>
      </c>
      <c r="F607" s="255" t="s">
        <v>4421</v>
      </c>
      <c r="G607" s="253"/>
      <c r="H607" s="254" t="s">
        <v>1</v>
      </c>
      <c r="I607" s="256"/>
      <c r="J607" s="253"/>
      <c r="K607" s="253"/>
      <c r="L607" s="257"/>
      <c r="M607" s="258"/>
      <c r="N607" s="259"/>
      <c r="O607" s="259"/>
      <c r="P607" s="259"/>
      <c r="Q607" s="259"/>
      <c r="R607" s="259"/>
      <c r="S607" s="259"/>
      <c r="T607" s="260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61" t="s">
        <v>201</v>
      </c>
      <c r="AU607" s="261" t="s">
        <v>212</v>
      </c>
      <c r="AV607" s="13" t="s">
        <v>81</v>
      </c>
      <c r="AW607" s="13" t="s">
        <v>30</v>
      </c>
      <c r="AX607" s="13" t="s">
        <v>73</v>
      </c>
      <c r="AY607" s="261" t="s">
        <v>191</v>
      </c>
    </row>
    <row r="608" s="14" customFormat="1">
      <c r="A608" s="14"/>
      <c r="B608" s="262"/>
      <c r="C608" s="263"/>
      <c r="D608" s="248" t="s">
        <v>201</v>
      </c>
      <c r="E608" s="264" t="s">
        <v>1</v>
      </c>
      <c r="F608" s="265" t="s">
        <v>81</v>
      </c>
      <c r="G608" s="263"/>
      <c r="H608" s="266">
        <v>1</v>
      </c>
      <c r="I608" s="267"/>
      <c r="J608" s="263"/>
      <c r="K608" s="263"/>
      <c r="L608" s="268"/>
      <c r="M608" s="269"/>
      <c r="N608" s="270"/>
      <c r="O608" s="270"/>
      <c r="P608" s="270"/>
      <c r="Q608" s="270"/>
      <c r="R608" s="270"/>
      <c r="S608" s="270"/>
      <c r="T608" s="271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72" t="s">
        <v>201</v>
      </c>
      <c r="AU608" s="272" t="s">
        <v>212</v>
      </c>
      <c r="AV608" s="14" t="s">
        <v>83</v>
      </c>
      <c r="AW608" s="14" t="s">
        <v>30</v>
      </c>
      <c r="AX608" s="14" t="s">
        <v>73</v>
      </c>
      <c r="AY608" s="272" t="s">
        <v>191</v>
      </c>
    </row>
    <row r="609" s="15" customFormat="1">
      <c r="A609" s="15"/>
      <c r="B609" s="273"/>
      <c r="C609" s="274"/>
      <c r="D609" s="248" t="s">
        <v>201</v>
      </c>
      <c r="E609" s="275" t="s">
        <v>1</v>
      </c>
      <c r="F609" s="276" t="s">
        <v>205</v>
      </c>
      <c r="G609" s="274"/>
      <c r="H609" s="277">
        <v>1</v>
      </c>
      <c r="I609" s="278"/>
      <c r="J609" s="274"/>
      <c r="K609" s="274"/>
      <c r="L609" s="279"/>
      <c r="M609" s="280"/>
      <c r="N609" s="281"/>
      <c r="O609" s="281"/>
      <c r="P609" s="281"/>
      <c r="Q609" s="281"/>
      <c r="R609" s="281"/>
      <c r="S609" s="281"/>
      <c r="T609" s="282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83" t="s">
        <v>201</v>
      </c>
      <c r="AU609" s="283" t="s">
        <v>212</v>
      </c>
      <c r="AV609" s="15" t="s">
        <v>198</v>
      </c>
      <c r="AW609" s="15" t="s">
        <v>30</v>
      </c>
      <c r="AX609" s="15" t="s">
        <v>81</v>
      </c>
      <c r="AY609" s="283" t="s">
        <v>191</v>
      </c>
    </row>
    <row r="610" s="2" customFormat="1" ht="55.5" customHeight="1">
      <c r="A610" s="39"/>
      <c r="B610" s="40"/>
      <c r="C610" s="236" t="s">
        <v>782</v>
      </c>
      <c r="D610" s="236" t="s">
        <v>194</v>
      </c>
      <c r="E610" s="237" t="s">
        <v>4423</v>
      </c>
      <c r="F610" s="238" t="s">
        <v>4424</v>
      </c>
      <c r="G610" s="239" t="s">
        <v>370</v>
      </c>
      <c r="H610" s="240">
        <v>2</v>
      </c>
      <c r="I610" s="241"/>
      <c r="J610" s="240">
        <f>ROUND(I610*H610,2)</f>
        <v>0</v>
      </c>
      <c r="K610" s="238" t="s">
        <v>1</v>
      </c>
      <c r="L610" s="45"/>
      <c r="M610" s="242" t="s">
        <v>1</v>
      </c>
      <c r="N610" s="243" t="s">
        <v>38</v>
      </c>
      <c r="O610" s="92"/>
      <c r="P610" s="244">
        <f>O610*H610</f>
        <v>0</v>
      </c>
      <c r="Q610" s="244">
        <v>0</v>
      </c>
      <c r="R610" s="244">
        <f>Q610*H610</f>
        <v>0</v>
      </c>
      <c r="S610" s="244">
        <v>0</v>
      </c>
      <c r="T610" s="245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46" t="s">
        <v>198</v>
      </c>
      <c r="AT610" s="246" t="s">
        <v>194</v>
      </c>
      <c r="AU610" s="246" t="s">
        <v>212</v>
      </c>
      <c r="AY610" s="18" t="s">
        <v>191</v>
      </c>
      <c r="BE610" s="247">
        <f>IF(N610="základní",J610,0)</f>
        <v>0</v>
      </c>
      <c r="BF610" s="247">
        <f>IF(N610="snížená",J610,0)</f>
        <v>0</v>
      </c>
      <c r="BG610" s="247">
        <f>IF(N610="zákl. přenesená",J610,0)</f>
        <v>0</v>
      </c>
      <c r="BH610" s="247">
        <f>IF(N610="sníž. přenesená",J610,0)</f>
        <v>0</v>
      </c>
      <c r="BI610" s="247">
        <f>IF(N610="nulová",J610,0)</f>
        <v>0</v>
      </c>
      <c r="BJ610" s="18" t="s">
        <v>81</v>
      </c>
      <c r="BK610" s="247">
        <f>ROUND(I610*H610,2)</f>
        <v>0</v>
      </c>
      <c r="BL610" s="18" t="s">
        <v>198</v>
      </c>
      <c r="BM610" s="246" t="s">
        <v>4425</v>
      </c>
    </row>
    <row r="611" s="2" customFormat="1">
      <c r="A611" s="39"/>
      <c r="B611" s="40"/>
      <c r="C611" s="41"/>
      <c r="D611" s="248" t="s">
        <v>200</v>
      </c>
      <c r="E611" s="41"/>
      <c r="F611" s="249" t="s">
        <v>4426</v>
      </c>
      <c r="G611" s="41"/>
      <c r="H611" s="41"/>
      <c r="I611" s="145"/>
      <c r="J611" s="41"/>
      <c r="K611" s="41"/>
      <c r="L611" s="45"/>
      <c r="M611" s="250"/>
      <c r="N611" s="251"/>
      <c r="O611" s="92"/>
      <c r="P611" s="92"/>
      <c r="Q611" s="92"/>
      <c r="R611" s="92"/>
      <c r="S611" s="92"/>
      <c r="T611" s="93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T611" s="18" t="s">
        <v>200</v>
      </c>
      <c r="AU611" s="18" t="s">
        <v>212</v>
      </c>
    </row>
    <row r="612" s="13" customFormat="1">
      <c r="A612" s="13"/>
      <c r="B612" s="252"/>
      <c r="C612" s="253"/>
      <c r="D612" s="248" t="s">
        <v>201</v>
      </c>
      <c r="E612" s="254" t="s">
        <v>1</v>
      </c>
      <c r="F612" s="255" t="s">
        <v>4427</v>
      </c>
      <c r="G612" s="253"/>
      <c r="H612" s="254" t="s">
        <v>1</v>
      </c>
      <c r="I612" s="256"/>
      <c r="J612" s="253"/>
      <c r="K612" s="253"/>
      <c r="L612" s="257"/>
      <c r="M612" s="258"/>
      <c r="N612" s="259"/>
      <c r="O612" s="259"/>
      <c r="P612" s="259"/>
      <c r="Q612" s="259"/>
      <c r="R612" s="259"/>
      <c r="S612" s="259"/>
      <c r="T612" s="260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61" t="s">
        <v>201</v>
      </c>
      <c r="AU612" s="261" t="s">
        <v>212</v>
      </c>
      <c r="AV612" s="13" t="s">
        <v>81</v>
      </c>
      <c r="AW612" s="13" t="s">
        <v>30</v>
      </c>
      <c r="AX612" s="13" t="s">
        <v>73</v>
      </c>
      <c r="AY612" s="261" t="s">
        <v>191</v>
      </c>
    </row>
    <row r="613" s="13" customFormat="1">
      <c r="A613" s="13"/>
      <c r="B613" s="252"/>
      <c r="C613" s="253"/>
      <c r="D613" s="248" t="s">
        <v>201</v>
      </c>
      <c r="E613" s="254" t="s">
        <v>1</v>
      </c>
      <c r="F613" s="255" t="s">
        <v>4428</v>
      </c>
      <c r="G613" s="253"/>
      <c r="H613" s="254" t="s">
        <v>1</v>
      </c>
      <c r="I613" s="256"/>
      <c r="J613" s="253"/>
      <c r="K613" s="253"/>
      <c r="L613" s="257"/>
      <c r="M613" s="258"/>
      <c r="N613" s="259"/>
      <c r="O613" s="259"/>
      <c r="P613" s="259"/>
      <c r="Q613" s="259"/>
      <c r="R613" s="259"/>
      <c r="S613" s="259"/>
      <c r="T613" s="260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1" t="s">
        <v>201</v>
      </c>
      <c r="AU613" s="261" t="s">
        <v>212</v>
      </c>
      <c r="AV613" s="13" t="s">
        <v>81</v>
      </c>
      <c r="AW613" s="13" t="s">
        <v>30</v>
      </c>
      <c r="AX613" s="13" t="s">
        <v>73</v>
      </c>
      <c r="AY613" s="261" t="s">
        <v>191</v>
      </c>
    </row>
    <row r="614" s="14" customFormat="1">
      <c r="A614" s="14"/>
      <c r="B614" s="262"/>
      <c r="C614" s="263"/>
      <c r="D614" s="248" t="s">
        <v>201</v>
      </c>
      <c r="E614" s="264" t="s">
        <v>1</v>
      </c>
      <c r="F614" s="265" t="s">
        <v>1015</v>
      </c>
      <c r="G614" s="263"/>
      <c r="H614" s="266">
        <v>2</v>
      </c>
      <c r="I614" s="267"/>
      <c r="J614" s="263"/>
      <c r="K614" s="263"/>
      <c r="L614" s="268"/>
      <c r="M614" s="269"/>
      <c r="N614" s="270"/>
      <c r="O614" s="270"/>
      <c r="P614" s="270"/>
      <c r="Q614" s="270"/>
      <c r="R614" s="270"/>
      <c r="S614" s="270"/>
      <c r="T614" s="271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72" t="s">
        <v>201</v>
      </c>
      <c r="AU614" s="272" t="s">
        <v>212</v>
      </c>
      <c r="AV614" s="14" t="s">
        <v>83</v>
      </c>
      <c r="AW614" s="14" t="s">
        <v>30</v>
      </c>
      <c r="AX614" s="14" t="s">
        <v>73</v>
      </c>
      <c r="AY614" s="272" t="s">
        <v>191</v>
      </c>
    </row>
    <row r="615" s="15" customFormat="1">
      <c r="A615" s="15"/>
      <c r="B615" s="273"/>
      <c r="C615" s="274"/>
      <c r="D615" s="248" t="s">
        <v>201</v>
      </c>
      <c r="E615" s="275" t="s">
        <v>1</v>
      </c>
      <c r="F615" s="276" t="s">
        <v>205</v>
      </c>
      <c r="G615" s="274"/>
      <c r="H615" s="277">
        <v>2</v>
      </c>
      <c r="I615" s="278"/>
      <c r="J615" s="274"/>
      <c r="K615" s="274"/>
      <c r="L615" s="279"/>
      <c r="M615" s="280"/>
      <c r="N615" s="281"/>
      <c r="O615" s="281"/>
      <c r="P615" s="281"/>
      <c r="Q615" s="281"/>
      <c r="R615" s="281"/>
      <c r="S615" s="281"/>
      <c r="T615" s="282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83" t="s">
        <v>201</v>
      </c>
      <c r="AU615" s="283" t="s">
        <v>212</v>
      </c>
      <c r="AV615" s="15" t="s">
        <v>198</v>
      </c>
      <c r="AW615" s="15" t="s">
        <v>30</v>
      </c>
      <c r="AX615" s="15" t="s">
        <v>81</v>
      </c>
      <c r="AY615" s="283" t="s">
        <v>191</v>
      </c>
    </row>
    <row r="616" s="2" customFormat="1" ht="21.75" customHeight="1">
      <c r="A616" s="39"/>
      <c r="B616" s="40"/>
      <c r="C616" s="236" t="s">
        <v>789</v>
      </c>
      <c r="D616" s="236" t="s">
        <v>194</v>
      </c>
      <c r="E616" s="237" t="s">
        <v>4429</v>
      </c>
      <c r="F616" s="238" t="s">
        <v>4430</v>
      </c>
      <c r="G616" s="239" t="s">
        <v>1043</v>
      </c>
      <c r="H616" s="240">
        <v>27.329999999999998</v>
      </c>
      <c r="I616" s="241"/>
      <c r="J616" s="240">
        <f>ROUND(I616*H616,2)</f>
        <v>0</v>
      </c>
      <c r="K616" s="238" t="s">
        <v>1</v>
      </c>
      <c r="L616" s="45"/>
      <c r="M616" s="242" t="s">
        <v>1</v>
      </c>
      <c r="N616" s="243" t="s">
        <v>38</v>
      </c>
      <c r="O616" s="92"/>
      <c r="P616" s="244">
        <f>O616*H616</f>
        <v>0</v>
      </c>
      <c r="Q616" s="244">
        <v>0</v>
      </c>
      <c r="R616" s="244">
        <f>Q616*H616</f>
        <v>0</v>
      </c>
      <c r="S616" s="244">
        <v>0</v>
      </c>
      <c r="T616" s="245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46" t="s">
        <v>198</v>
      </c>
      <c r="AT616" s="246" t="s">
        <v>194</v>
      </c>
      <c r="AU616" s="246" t="s">
        <v>212</v>
      </c>
      <c r="AY616" s="18" t="s">
        <v>191</v>
      </c>
      <c r="BE616" s="247">
        <f>IF(N616="základní",J616,0)</f>
        <v>0</v>
      </c>
      <c r="BF616" s="247">
        <f>IF(N616="snížená",J616,0)</f>
        <v>0</v>
      </c>
      <c r="BG616" s="247">
        <f>IF(N616="zákl. přenesená",J616,0)</f>
        <v>0</v>
      </c>
      <c r="BH616" s="247">
        <f>IF(N616="sníž. přenesená",J616,0)</f>
        <v>0</v>
      </c>
      <c r="BI616" s="247">
        <f>IF(N616="nulová",J616,0)</f>
        <v>0</v>
      </c>
      <c r="BJ616" s="18" t="s">
        <v>81</v>
      </c>
      <c r="BK616" s="247">
        <f>ROUND(I616*H616,2)</f>
        <v>0</v>
      </c>
      <c r="BL616" s="18" t="s">
        <v>198</v>
      </c>
      <c r="BM616" s="246" t="s">
        <v>4431</v>
      </c>
    </row>
    <row r="617" s="2" customFormat="1">
      <c r="A617" s="39"/>
      <c r="B617" s="40"/>
      <c r="C617" s="41"/>
      <c r="D617" s="248" t="s">
        <v>200</v>
      </c>
      <c r="E617" s="41"/>
      <c r="F617" s="249" t="s">
        <v>4430</v>
      </c>
      <c r="G617" s="41"/>
      <c r="H617" s="41"/>
      <c r="I617" s="145"/>
      <c r="J617" s="41"/>
      <c r="K617" s="41"/>
      <c r="L617" s="45"/>
      <c r="M617" s="250"/>
      <c r="N617" s="251"/>
      <c r="O617" s="92"/>
      <c r="P617" s="92"/>
      <c r="Q617" s="92"/>
      <c r="R617" s="92"/>
      <c r="S617" s="92"/>
      <c r="T617" s="93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T617" s="18" t="s">
        <v>200</v>
      </c>
      <c r="AU617" s="18" t="s">
        <v>212</v>
      </c>
    </row>
    <row r="618" s="14" customFormat="1">
      <c r="A618" s="14"/>
      <c r="B618" s="262"/>
      <c r="C618" s="263"/>
      <c r="D618" s="248" t="s">
        <v>201</v>
      </c>
      <c r="E618" s="264" t="s">
        <v>1</v>
      </c>
      <c r="F618" s="265" t="s">
        <v>4432</v>
      </c>
      <c r="G618" s="263"/>
      <c r="H618" s="266">
        <v>27.329999999999998</v>
      </c>
      <c r="I618" s="267"/>
      <c r="J618" s="263"/>
      <c r="K618" s="263"/>
      <c r="L618" s="268"/>
      <c r="M618" s="269"/>
      <c r="N618" s="270"/>
      <c r="O618" s="270"/>
      <c r="P618" s="270"/>
      <c r="Q618" s="270"/>
      <c r="R618" s="270"/>
      <c r="S618" s="270"/>
      <c r="T618" s="271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72" t="s">
        <v>201</v>
      </c>
      <c r="AU618" s="272" t="s">
        <v>212</v>
      </c>
      <c r="AV618" s="14" t="s">
        <v>83</v>
      </c>
      <c r="AW618" s="14" t="s">
        <v>30</v>
      </c>
      <c r="AX618" s="14" t="s">
        <v>73</v>
      </c>
      <c r="AY618" s="272" t="s">
        <v>191</v>
      </c>
    </row>
    <row r="619" s="15" customFormat="1">
      <c r="A619" s="15"/>
      <c r="B619" s="273"/>
      <c r="C619" s="274"/>
      <c r="D619" s="248" t="s">
        <v>201</v>
      </c>
      <c r="E619" s="275" t="s">
        <v>1</v>
      </c>
      <c r="F619" s="276" t="s">
        <v>205</v>
      </c>
      <c r="G619" s="274"/>
      <c r="H619" s="277">
        <v>27.329999999999998</v>
      </c>
      <c r="I619" s="278"/>
      <c r="J619" s="274"/>
      <c r="K619" s="274"/>
      <c r="L619" s="279"/>
      <c r="M619" s="280"/>
      <c r="N619" s="281"/>
      <c r="O619" s="281"/>
      <c r="P619" s="281"/>
      <c r="Q619" s="281"/>
      <c r="R619" s="281"/>
      <c r="S619" s="281"/>
      <c r="T619" s="282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83" t="s">
        <v>201</v>
      </c>
      <c r="AU619" s="283" t="s">
        <v>212</v>
      </c>
      <c r="AV619" s="15" t="s">
        <v>198</v>
      </c>
      <c r="AW619" s="15" t="s">
        <v>30</v>
      </c>
      <c r="AX619" s="15" t="s">
        <v>81</v>
      </c>
      <c r="AY619" s="283" t="s">
        <v>191</v>
      </c>
    </row>
    <row r="620" s="2" customFormat="1" ht="33" customHeight="1">
      <c r="A620" s="39"/>
      <c r="B620" s="40"/>
      <c r="C620" s="236" t="s">
        <v>797</v>
      </c>
      <c r="D620" s="236" t="s">
        <v>194</v>
      </c>
      <c r="E620" s="237" t="s">
        <v>4433</v>
      </c>
      <c r="F620" s="238" t="s">
        <v>4434</v>
      </c>
      <c r="G620" s="239" t="s">
        <v>413</v>
      </c>
      <c r="H620" s="240">
        <v>2</v>
      </c>
      <c r="I620" s="241"/>
      <c r="J620" s="240">
        <f>ROUND(I620*H620,2)</f>
        <v>0</v>
      </c>
      <c r="K620" s="238" t="s">
        <v>1</v>
      </c>
      <c r="L620" s="45"/>
      <c r="M620" s="242" t="s">
        <v>1</v>
      </c>
      <c r="N620" s="243" t="s">
        <v>38</v>
      </c>
      <c r="O620" s="92"/>
      <c r="P620" s="244">
        <f>O620*H620</f>
        <v>0</v>
      </c>
      <c r="Q620" s="244">
        <v>0</v>
      </c>
      <c r="R620" s="244">
        <f>Q620*H620</f>
        <v>0</v>
      </c>
      <c r="S620" s="244">
        <v>0</v>
      </c>
      <c r="T620" s="245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46" t="s">
        <v>198</v>
      </c>
      <c r="AT620" s="246" t="s">
        <v>194</v>
      </c>
      <c r="AU620" s="246" t="s">
        <v>212</v>
      </c>
      <c r="AY620" s="18" t="s">
        <v>191</v>
      </c>
      <c r="BE620" s="247">
        <f>IF(N620="základní",J620,0)</f>
        <v>0</v>
      </c>
      <c r="BF620" s="247">
        <f>IF(N620="snížená",J620,0)</f>
        <v>0</v>
      </c>
      <c r="BG620" s="247">
        <f>IF(N620="zákl. přenesená",J620,0)</f>
        <v>0</v>
      </c>
      <c r="BH620" s="247">
        <f>IF(N620="sníž. přenesená",J620,0)</f>
        <v>0</v>
      </c>
      <c r="BI620" s="247">
        <f>IF(N620="nulová",J620,0)</f>
        <v>0</v>
      </c>
      <c r="BJ620" s="18" t="s">
        <v>81</v>
      </c>
      <c r="BK620" s="247">
        <f>ROUND(I620*H620,2)</f>
        <v>0</v>
      </c>
      <c r="BL620" s="18" t="s">
        <v>198</v>
      </c>
      <c r="BM620" s="246" t="s">
        <v>4435</v>
      </c>
    </row>
    <row r="621" s="2" customFormat="1">
      <c r="A621" s="39"/>
      <c r="B621" s="40"/>
      <c r="C621" s="41"/>
      <c r="D621" s="248" t="s">
        <v>200</v>
      </c>
      <c r="E621" s="41"/>
      <c r="F621" s="249" t="s">
        <v>4434</v>
      </c>
      <c r="G621" s="41"/>
      <c r="H621" s="41"/>
      <c r="I621" s="145"/>
      <c r="J621" s="41"/>
      <c r="K621" s="41"/>
      <c r="L621" s="45"/>
      <c r="M621" s="250"/>
      <c r="N621" s="251"/>
      <c r="O621" s="92"/>
      <c r="P621" s="92"/>
      <c r="Q621" s="92"/>
      <c r="R621" s="92"/>
      <c r="S621" s="92"/>
      <c r="T621" s="93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T621" s="18" t="s">
        <v>200</v>
      </c>
      <c r="AU621" s="18" t="s">
        <v>212</v>
      </c>
    </row>
    <row r="622" s="13" customFormat="1">
      <c r="A622" s="13"/>
      <c r="B622" s="252"/>
      <c r="C622" s="253"/>
      <c r="D622" s="248" t="s">
        <v>201</v>
      </c>
      <c r="E622" s="254" t="s">
        <v>1</v>
      </c>
      <c r="F622" s="255" t="s">
        <v>4434</v>
      </c>
      <c r="G622" s="253"/>
      <c r="H622" s="254" t="s">
        <v>1</v>
      </c>
      <c r="I622" s="256"/>
      <c r="J622" s="253"/>
      <c r="K622" s="253"/>
      <c r="L622" s="257"/>
      <c r="M622" s="258"/>
      <c r="N622" s="259"/>
      <c r="O622" s="259"/>
      <c r="P622" s="259"/>
      <c r="Q622" s="259"/>
      <c r="R622" s="259"/>
      <c r="S622" s="259"/>
      <c r="T622" s="260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1" t="s">
        <v>201</v>
      </c>
      <c r="AU622" s="261" t="s">
        <v>212</v>
      </c>
      <c r="AV622" s="13" t="s">
        <v>81</v>
      </c>
      <c r="AW622" s="13" t="s">
        <v>30</v>
      </c>
      <c r="AX622" s="13" t="s">
        <v>73</v>
      </c>
      <c r="AY622" s="261" t="s">
        <v>191</v>
      </c>
    </row>
    <row r="623" s="14" customFormat="1">
      <c r="A623" s="14"/>
      <c r="B623" s="262"/>
      <c r="C623" s="263"/>
      <c r="D623" s="248" t="s">
        <v>201</v>
      </c>
      <c r="E623" s="264" t="s">
        <v>1</v>
      </c>
      <c r="F623" s="265" t="s">
        <v>83</v>
      </c>
      <c r="G623" s="263"/>
      <c r="H623" s="266">
        <v>2</v>
      </c>
      <c r="I623" s="267"/>
      <c r="J623" s="263"/>
      <c r="K623" s="263"/>
      <c r="L623" s="268"/>
      <c r="M623" s="269"/>
      <c r="N623" s="270"/>
      <c r="O623" s="270"/>
      <c r="P623" s="270"/>
      <c r="Q623" s="270"/>
      <c r="R623" s="270"/>
      <c r="S623" s="270"/>
      <c r="T623" s="271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72" t="s">
        <v>201</v>
      </c>
      <c r="AU623" s="272" t="s">
        <v>212</v>
      </c>
      <c r="AV623" s="14" t="s">
        <v>83</v>
      </c>
      <c r="AW623" s="14" t="s">
        <v>30</v>
      </c>
      <c r="AX623" s="14" t="s">
        <v>73</v>
      </c>
      <c r="AY623" s="272" t="s">
        <v>191</v>
      </c>
    </row>
    <row r="624" s="15" customFormat="1">
      <c r="A624" s="15"/>
      <c r="B624" s="273"/>
      <c r="C624" s="274"/>
      <c r="D624" s="248" t="s">
        <v>201</v>
      </c>
      <c r="E624" s="275" t="s">
        <v>1</v>
      </c>
      <c r="F624" s="276" t="s">
        <v>205</v>
      </c>
      <c r="G624" s="274"/>
      <c r="H624" s="277">
        <v>2</v>
      </c>
      <c r="I624" s="278"/>
      <c r="J624" s="274"/>
      <c r="K624" s="274"/>
      <c r="L624" s="279"/>
      <c r="M624" s="280"/>
      <c r="N624" s="281"/>
      <c r="O624" s="281"/>
      <c r="P624" s="281"/>
      <c r="Q624" s="281"/>
      <c r="R624" s="281"/>
      <c r="S624" s="281"/>
      <c r="T624" s="282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83" t="s">
        <v>201</v>
      </c>
      <c r="AU624" s="283" t="s">
        <v>212</v>
      </c>
      <c r="AV624" s="15" t="s">
        <v>198</v>
      </c>
      <c r="AW624" s="15" t="s">
        <v>30</v>
      </c>
      <c r="AX624" s="15" t="s">
        <v>81</v>
      </c>
      <c r="AY624" s="283" t="s">
        <v>191</v>
      </c>
    </row>
    <row r="625" s="2" customFormat="1" ht="33" customHeight="1">
      <c r="A625" s="39"/>
      <c r="B625" s="40"/>
      <c r="C625" s="236" t="s">
        <v>804</v>
      </c>
      <c r="D625" s="236" t="s">
        <v>194</v>
      </c>
      <c r="E625" s="237" t="s">
        <v>4436</v>
      </c>
      <c r="F625" s="238" t="s">
        <v>4437</v>
      </c>
      <c r="G625" s="239" t="s">
        <v>370</v>
      </c>
      <c r="H625" s="240">
        <v>6</v>
      </c>
      <c r="I625" s="241"/>
      <c r="J625" s="240">
        <f>ROUND(I625*H625,2)</f>
        <v>0</v>
      </c>
      <c r="K625" s="238" t="s">
        <v>1</v>
      </c>
      <c r="L625" s="45"/>
      <c r="M625" s="242" t="s">
        <v>1</v>
      </c>
      <c r="N625" s="243" t="s">
        <v>38</v>
      </c>
      <c r="O625" s="92"/>
      <c r="P625" s="244">
        <f>O625*H625</f>
        <v>0</v>
      </c>
      <c r="Q625" s="244">
        <v>0</v>
      </c>
      <c r="R625" s="244">
        <f>Q625*H625</f>
        <v>0</v>
      </c>
      <c r="S625" s="244">
        <v>0</v>
      </c>
      <c r="T625" s="245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46" t="s">
        <v>198</v>
      </c>
      <c r="AT625" s="246" t="s">
        <v>194</v>
      </c>
      <c r="AU625" s="246" t="s">
        <v>212</v>
      </c>
      <c r="AY625" s="18" t="s">
        <v>191</v>
      </c>
      <c r="BE625" s="247">
        <f>IF(N625="základní",J625,0)</f>
        <v>0</v>
      </c>
      <c r="BF625" s="247">
        <f>IF(N625="snížená",J625,0)</f>
        <v>0</v>
      </c>
      <c r="BG625" s="247">
        <f>IF(N625="zákl. přenesená",J625,0)</f>
        <v>0</v>
      </c>
      <c r="BH625" s="247">
        <f>IF(N625="sníž. přenesená",J625,0)</f>
        <v>0</v>
      </c>
      <c r="BI625" s="247">
        <f>IF(N625="nulová",J625,0)</f>
        <v>0</v>
      </c>
      <c r="BJ625" s="18" t="s">
        <v>81</v>
      </c>
      <c r="BK625" s="247">
        <f>ROUND(I625*H625,2)</f>
        <v>0</v>
      </c>
      <c r="BL625" s="18" t="s">
        <v>198</v>
      </c>
      <c r="BM625" s="246" t="s">
        <v>4438</v>
      </c>
    </row>
    <row r="626" s="2" customFormat="1">
      <c r="A626" s="39"/>
      <c r="B626" s="40"/>
      <c r="C626" s="41"/>
      <c r="D626" s="248" t="s">
        <v>200</v>
      </c>
      <c r="E626" s="41"/>
      <c r="F626" s="249" t="s">
        <v>4437</v>
      </c>
      <c r="G626" s="41"/>
      <c r="H626" s="41"/>
      <c r="I626" s="145"/>
      <c r="J626" s="41"/>
      <c r="K626" s="41"/>
      <c r="L626" s="45"/>
      <c r="M626" s="250"/>
      <c r="N626" s="251"/>
      <c r="O626" s="92"/>
      <c r="P626" s="92"/>
      <c r="Q626" s="92"/>
      <c r="R626" s="92"/>
      <c r="S626" s="92"/>
      <c r="T626" s="93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T626" s="18" t="s">
        <v>200</v>
      </c>
      <c r="AU626" s="18" t="s">
        <v>212</v>
      </c>
    </row>
    <row r="627" s="13" customFormat="1">
      <c r="A627" s="13"/>
      <c r="B627" s="252"/>
      <c r="C627" s="253"/>
      <c r="D627" s="248" t="s">
        <v>201</v>
      </c>
      <c r="E627" s="254" t="s">
        <v>1</v>
      </c>
      <c r="F627" s="255" t="s">
        <v>4439</v>
      </c>
      <c r="G627" s="253"/>
      <c r="H627" s="254" t="s">
        <v>1</v>
      </c>
      <c r="I627" s="256"/>
      <c r="J627" s="253"/>
      <c r="K627" s="253"/>
      <c r="L627" s="257"/>
      <c r="M627" s="258"/>
      <c r="N627" s="259"/>
      <c r="O627" s="259"/>
      <c r="P627" s="259"/>
      <c r="Q627" s="259"/>
      <c r="R627" s="259"/>
      <c r="S627" s="259"/>
      <c r="T627" s="260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61" t="s">
        <v>201</v>
      </c>
      <c r="AU627" s="261" t="s">
        <v>212</v>
      </c>
      <c r="AV627" s="13" t="s">
        <v>81</v>
      </c>
      <c r="AW627" s="13" t="s">
        <v>30</v>
      </c>
      <c r="AX627" s="13" t="s">
        <v>73</v>
      </c>
      <c r="AY627" s="261" t="s">
        <v>191</v>
      </c>
    </row>
    <row r="628" s="13" customFormat="1">
      <c r="A628" s="13"/>
      <c r="B628" s="252"/>
      <c r="C628" s="253"/>
      <c r="D628" s="248" t="s">
        <v>201</v>
      </c>
      <c r="E628" s="254" t="s">
        <v>1</v>
      </c>
      <c r="F628" s="255" t="s">
        <v>4440</v>
      </c>
      <c r="G628" s="253"/>
      <c r="H628" s="254" t="s">
        <v>1</v>
      </c>
      <c r="I628" s="256"/>
      <c r="J628" s="253"/>
      <c r="K628" s="253"/>
      <c r="L628" s="257"/>
      <c r="M628" s="258"/>
      <c r="N628" s="259"/>
      <c r="O628" s="259"/>
      <c r="P628" s="259"/>
      <c r="Q628" s="259"/>
      <c r="R628" s="259"/>
      <c r="S628" s="259"/>
      <c r="T628" s="260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1" t="s">
        <v>201</v>
      </c>
      <c r="AU628" s="261" t="s">
        <v>212</v>
      </c>
      <c r="AV628" s="13" t="s">
        <v>81</v>
      </c>
      <c r="AW628" s="13" t="s">
        <v>30</v>
      </c>
      <c r="AX628" s="13" t="s">
        <v>73</v>
      </c>
      <c r="AY628" s="261" t="s">
        <v>191</v>
      </c>
    </row>
    <row r="629" s="14" customFormat="1">
      <c r="A629" s="14"/>
      <c r="B629" s="262"/>
      <c r="C629" s="263"/>
      <c r="D629" s="248" t="s">
        <v>201</v>
      </c>
      <c r="E629" s="264" t="s">
        <v>1</v>
      </c>
      <c r="F629" s="265" t="s">
        <v>238</v>
      </c>
      <c r="G629" s="263"/>
      <c r="H629" s="266">
        <v>6</v>
      </c>
      <c r="I629" s="267"/>
      <c r="J629" s="263"/>
      <c r="K629" s="263"/>
      <c r="L629" s="268"/>
      <c r="M629" s="269"/>
      <c r="N629" s="270"/>
      <c r="O629" s="270"/>
      <c r="P629" s="270"/>
      <c r="Q629" s="270"/>
      <c r="R629" s="270"/>
      <c r="S629" s="270"/>
      <c r="T629" s="271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72" t="s">
        <v>201</v>
      </c>
      <c r="AU629" s="272" t="s">
        <v>212</v>
      </c>
      <c r="AV629" s="14" t="s">
        <v>83</v>
      </c>
      <c r="AW629" s="14" t="s">
        <v>30</v>
      </c>
      <c r="AX629" s="14" t="s">
        <v>73</v>
      </c>
      <c r="AY629" s="272" t="s">
        <v>191</v>
      </c>
    </row>
    <row r="630" s="15" customFormat="1">
      <c r="A630" s="15"/>
      <c r="B630" s="273"/>
      <c r="C630" s="274"/>
      <c r="D630" s="248" t="s">
        <v>201</v>
      </c>
      <c r="E630" s="275" t="s">
        <v>1</v>
      </c>
      <c r="F630" s="276" t="s">
        <v>205</v>
      </c>
      <c r="G630" s="274"/>
      <c r="H630" s="277">
        <v>6</v>
      </c>
      <c r="I630" s="278"/>
      <c r="J630" s="274"/>
      <c r="K630" s="274"/>
      <c r="L630" s="279"/>
      <c r="M630" s="280"/>
      <c r="N630" s="281"/>
      <c r="O630" s="281"/>
      <c r="P630" s="281"/>
      <c r="Q630" s="281"/>
      <c r="R630" s="281"/>
      <c r="S630" s="281"/>
      <c r="T630" s="282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83" t="s">
        <v>201</v>
      </c>
      <c r="AU630" s="283" t="s">
        <v>212</v>
      </c>
      <c r="AV630" s="15" t="s">
        <v>198</v>
      </c>
      <c r="AW630" s="15" t="s">
        <v>30</v>
      </c>
      <c r="AX630" s="15" t="s">
        <v>81</v>
      </c>
      <c r="AY630" s="283" t="s">
        <v>191</v>
      </c>
    </row>
    <row r="631" s="2" customFormat="1" ht="33" customHeight="1">
      <c r="A631" s="39"/>
      <c r="B631" s="40"/>
      <c r="C631" s="236" t="s">
        <v>809</v>
      </c>
      <c r="D631" s="236" t="s">
        <v>194</v>
      </c>
      <c r="E631" s="237" t="s">
        <v>4441</v>
      </c>
      <c r="F631" s="238" t="s">
        <v>4442</v>
      </c>
      <c r="G631" s="239" t="s">
        <v>370</v>
      </c>
      <c r="H631" s="240">
        <v>6</v>
      </c>
      <c r="I631" s="241"/>
      <c r="J631" s="240">
        <f>ROUND(I631*H631,2)</f>
        <v>0</v>
      </c>
      <c r="K631" s="238" t="s">
        <v>1</v>
      </c>
      <c r="L631" s="45"/>
      <c r="M631" s="242" t="s">
        <v>1</v>
      </c>
      <c r="N631" s="243" t="s">
        <v>38</v>
      </c>
      <c r="O631" s="92"/>
      <c r="P631" s="244">
        <f>O631*H631</f>
        <v>0</v>
      </c>
      <c r="Q631" s="244">
        <v>0</v>
      </c>
      <c r="R631" s="244">
        <f>Q631*H631</f>
        <v>0</v>
      </c>
      <c r="S631" s="244">
        <v>0</v>
      </c>
      <c r="T631" s="245">
        <f>S631*H631</f>
        <v>0</v>
      </c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R631" s="246" t="s">
        <v>198</v>
      </c>
      <c r="AT631" s="246" t="s">
        <v>194</v>
      </c>
      <c r="AU631" s="246" t="s">
        <v>212</v>
      </c>
      <c r="AY631" s="18" t="s">
        <v>191</v>
      </c>
      <c r="BE631" s="247">
        <f>IF(N631="základní",J631,0)</f>
        <v>0</v>
      </c>
      <c r="BF631" s="247">
        <f>IF(N631="snížená",J631,0)</f>
        <v>0</v>
      </c>
      <c r="BG631" s="247">
        <f>IF(N631="zákl. přenesená",J631,0)</f>
        <v>0</v>
      </c>
      <c r="BH631" s="247">
        <f>IF(N631="sníž. přenesená",J631,0)</f>
        <v>0</v>
      </c>
      <c r="BI631" s="247">
        <f>IF(N631="nulová",J631,0)</f>
        <v>0</v>
      </c>
      <c r="BJ631" s="18" t="s">
        <v>81</v>
      </c>
      <c r="BK631" s="247">
        <f>ROUND(I631*H631,2)</f>
        <v>0</v>
      </c>
      <c r="BL631" s="18" t="s">
        <v>198</v>
      </c>
      <c r="BM631" s="246" t="s">
        <v>4443</v>
      </c>
    </row>
    <row r="632" s="2" customFormat="1">
      <c r="A632" s="39"/>
      <c r="B632" s="40"/>
      <c r="C632" s="41"/>
      <c r="D632" s="248" t="s">
        <v>200</v>
      </c>
      <c r="E632" s="41"/>
      <c r="F632" s="249" t="s">
        <v>4442</v>
      </c>
      <c r="G632" s="41"/>
      <c r="H632" s="41"/>
      <c r="I632" s="145"/>
      <c r="J632" s="41"/>
      <c r="K632" s="41"/>
      <c r="L632" s="45"/>
      <c r="M632" s="250"/>
      <c r="N632" s="251"/>
      <c r="O632" s="92"/>
      <c r="P632" s="92"/>
      <c r="Q632" s="92"/>
      <c r="R632" s="92"/>
      <c r="S632" s="92"/>
      <c r="T632" s="93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T632" s="18" t="s">
        <v>200</v>
      </c>
      <c r="AU632" s="18" t="s">
        <v>212</v>
      </c>
    </row>
    <row r="633" s="13" customFormat="1">
      <c r="A633" s="13"/>
      <c r="B633" s="252"/>
      <c r="C633" s="253"/>
      <c r="D633" s="248" t="s">
        <v>201</v>
      </c>
      <c r="E633" s="254" t="s">
        <v>1</v>
      </c>
      <c r="F633" s="255" t="s">
        <v>4444</v>
      </c>
      <c r="G633" s="253"/>
      <c r="H633" s="254" t="s">
        <v>1</v>
      </c>
      <c r="I633" s="256"/>
      <c r="J633" s="253"/>
      <c r="K633" s="253"/>
      <c r="L633" s="257"/>
      <c r="M633" s="258"/>
      <c r="N633" s="259"/>
      <c r="O633" s="259"/>
      <c r="P633" s="259"/>
      <c r="Q633" s="259"/>
      <c r="R633" s="259"/>
      <c r="S633" s="259"/>
      <c r="T633" s="260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61" t="s">
        <v>201</v>
      </c>
      <c r="AU633" s="261" t="s">
        <v>212</v>
      </c>
      <c r="AV633" s="13" t="s">
        <v>81</v>
      </c>
      <c r="AW633" s="13" t="s">
        <v>30</v>
      </c>
      <c r="AX633" s="13" t="s">
        <v>73</v>
      </c>
      <c r="AY633" s="261" t="s">
        <v>191</v>
      </c>
    </row>
    <row r="634" s="14" customFormat="1">
      <c r="A634" s="14"/>
      <c r="B634" s="262"/>
      <c r="C634" s="263"/>
      <c r="D634" s="248" t="s">
        <v>201</v>
      </c>
      <c r="E634" s="264" t="s">
        <v>1</v>
      </c>
      <c r="F634" s="265" t="s">
        <v>238</v>
      </c>
      <c r="G634" s="263"/>
      <c r="H634" s="266">
        <v>6</v>
      </c>
      <c r="I634" s="267"/>
      <c r="J634" s="263"/>
      <c r="K634" s="263"/>
      <c r="L634" s="268"/>
      <c r="M634" s="269"/>
      <c r="N634" s="270"/>
      <c r="O634" s="270"/>
      <c r="P634" s="270"/>
      <c r="Q634" s="270"/>
      <c r="R634" s="270"/>
      <c r="S634" s="270"/>
      <c r="T634" s="271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72" t="s">
        <v>201</v>
      </c>
      <c r="AU634" s="272" t="s">
        <v>212</v>
      </c>
      <c r="AV634" s="14" t="s">
        <v>83</v>
      </c>
      <c r="AW634" s="14" t="s">
        <v>30</v>
      </c>
      <c r="AX634" s="14" t="s">
        <v>73</v>
      </c>
      <c r="AY634" s="272" t="s">
        <v>191</v>
      </c>
    </row>
    <row r="635" s="15" customFormat="1">
      <c r="A635" s="15"/>
      <c r="B635" s="273"/>
      <c r="C635" s="274"/>
      <c r="D635" s="248" t="s">
        <v>201</v>
      </c>
      <c r="E635" s="275" t="s">
        <v>1</v>
      </c>
      <c r="F635" s="276" t="s">
        <v>205</v>
      </c>
      <c r="G635" s="274"/>
      <c r="H635" s="277">
        <v>6</v>
      </c>
      <c r="I635" s="278"/>
      <c r="J635" s="274"/>
      <c r="K635" s="274"/>
      <c r="L635" s="279"/>
      <c r="M635" s="280"/>
      <c r="N635" s="281"/>
      <c r="O635" s="281"/>
      <c r="P635" s="281"/>
      <c r="Q635" s="281"/>
      <c r="R635" s="281"/>
      <c r="S635" s="281"/>
      <c r="T635" s="282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83" t="s">
        <v>201</v>
      </c>
      <c r="AU635" s="283" t="s">
        <v>212</v>
      </c>
      <c r="AV635" s="15" t="s">
        <v>198</v>
      </c>
      <c r="AW635" s="15" t="s">
        <v>30</v>
      </c>
      <c r="AX635" s="15" t="s">
        <v>81</v>
      </c>
      <c r="AY635" s="283" t="s">
        <v>191</v>
      </c>
    </row>
    <row r="636" s="12" customFormat="1" ht="22.8" customHeight="1">
      <c r="A636" s="12"/>
      <c r="B636" s="220"/>
      <c r="C636" s="221"/>
      <c r="D636" s="222" t="s">
        <v>72</v>
      </c>
      <c r="E636" s="234" t="s">
        <v>4445</v>
      </c>
      <c r="F636" s="234" t="s">
        <v>4446</v>
      </c>
      <c r="G636" s="221"/>
      <c r="H636" s="221"/>
      <c r="I636" s="224"/>
      <c r="J636" s="235">
        <f>BK636</f>
        <v>0</v>
      </c>
      <c r="K636" s="221"/>
      <c r="L636" s="226"/>
      <c r="M636" s="227"/>
      <c r="N636" s="228"/>
      <c r="O636" s="228"/>
      <c r="P636" s="229">
        <f>SUM(P637:P644)</f>
        <v>0</v>
      </c>
      <c r="Q636" s="228"/>
      <c r="R636" s="229">
        <f>SUM(R637:R644)</f>
        <v>0</v>
      </c>
      <c r="S636" s="228"/>
      <c r="T636" s="230">
        <f>SUM(T637:T644)</f>
        <v>0</v>
      </c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R636" s="231" t="s">
        <v>81</v>
      </c>
      <c r="AT636" s="232" t="s">
        <v>72</v>
      </c>
      <c r="AU636" s="232" t="s">
        <v>81</v>
      </c>
      <c r="AY636" s="231" t="s">
        <v>191</v>
      </c>
      <c r="BK636" s="233">
        <f>SUM(BK637:BK644)</f>
        <v>0</v>
      </c>
    </row>
    <row r="637" s="2" customFormat="1" ht="21.75" customHeight="1">
      <c r="A637" s="39"/>
      <c r="B637" s="40"/>
      <c r="C637" s="236" t="s">
        <v>815</v>
      </c>
      <c r="D637" s="236" t="s">
        <v>194</v>
      </c>
      <c r="E637" s="237" t="s">
        <v>4447</v>
      </c>
      <c r="F637" s="238" t="s">
        <v>4448</v>
      </c>
      <c r="G637" s="239" t="s">
        <v>349</v>
      </c>
      <c r="H637" s="240">
        <v>10.43</v>
      </c>
      <c r="I637" s="241"/>
      <c r="J637" s="240">
        <f>ROUND(I637*H637,2)</f>
        <v>0</v>
      </c>
      <c r="K637" s="238" t="s">
        <v>1</v>
      </c>
      <c r="L637" s="45"/>
      <c r="M637" s="242" t="s">
        <v>1</v>
      </c>
      <c r="N637" s="243" t="s">
        <v>38</v>
      </c>
      <c r="O637" s="92"/>
      <c r="P637" s="244">
        <f>O637*H637</f>
        <v>0</v>
      </c>
      <c r="Q637" s="244">
        <v>0</v>
      </c>
      <c r="R637" s="244">
        <f>Q637*H637</f>
        <v>0</v>
      </c>
      <c r="S637" s="244">
        <v>0</v>
      </c>
      <c r="T637" s="245">
        <f>S637*H637</f>
        <v>0</v>
      </c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R637" s="246" t="s">
        <v>198</v>
      </c>
      <c r="AT637" s="246" t="s">
        <v>194</v>
      </c>
      <c r="AU637" s="246" t="s">
        <v>83</v>
      </c>
      <c r="AY637" s="18" t="s">
        <v>191</v>
      </c>
      <c r="BE637" s="247">
        <f>IF(N637="základní",J637,0)</f>
        <v>0</v>
      </c>
      <c r="BF637" s="247">
        <f>IF(N637="snížená",J637,0)</f>
        <v>0</v>
      </c>
      <c r="BG637" s="247">
        <f>IF(N637="zákl. přenesená",J637,0)</f>
        <v>0</v>
      </c>
      <c r="BH637" s="247">
        <f>IF(N637="sníž. přenesená",J637,0)</f>
        <v>0</v>
      </c>
      <c r="BI637" s="247">
        <f>IF(N637="nulová",J637,0)</f>
        <v>0</v>
      </c>
      <c r="BJ637" s="18" t="s">
        <v>81</v>
      </c>
      <c r="BK637" s="247">
        <f>ROUND(I637*H637,2)</f>
        <v>0</v>
      </c>
      <c r="BL637" s="18" t="s">
        <v>198</v>
      </c>
      <c r="BM637" s="246" t="s">
        <v>4449</v>
      </c>
    </row>
    <row r="638" s="2" customFormat="1">
      <c r="A638" s="39"/>
      <c r="B638" s="40"/>
      <c r="C638" s="41"/>
      <c r="D638" s="248" t="s">
        <v>200</v>
      </c>
      <c r="E638" s="41"/>
      <c r="F638" s="249" t="s">
        <v>4448</v>
      </c>
      <c r="G638" s="41"/>
      <c r="H638" s="41"/>
      <c r="I638" s="145"/>
      <c r="J638" s="41"/>
      <c r="K638" s="41"/>
      <c r="L638" s="45"/>
      <c r="M638" s="250"/>
      <c r="N638" s="251"/>
      <c r="O638" s="92"/>
      <c r="P638" s="92"/>
      <c r="Q638" s="92"/>
      <c r="R638" s="92"/>
      <c r="S638" s="92"/>
      <c r="T638" s="93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T638" s="18" t="s">
        <v>200</v>
      </c>
      <c r="AU638" s="18" t="s">
        <v>83</v>
      </c>
    </row>
    <row r="639" s="2" customFormat="1" ht="21.75" customHeight="1">
      <c r="A639" s="39"/>
      <c r="B639" s="40"/>
      <c r="C639" s="236" t="s">
        <v>428</v>
      </c>
      <c r="D639" s="236" t="s">
        <v>194</v>
      </c>
      <c r="E639" s="237" t="s">
        <v>4450</v>
      </c>
      <c r="F639" s="238" t="s">
        <v>4451</v>
      </c>
      <c r="G639" s="239" t="s">
        <v>349</v>
      </c>
      <c r="H639" s="240">
        <v>41.740000000000002</v>
      </c>
      <c r="I639" s="241"/>
      <c r="J639" s="240">
        <f>ROUND(I639*H639,2)</f>
        <v>0</v>
      </c>
      <c r="K639" s="238" t="s">
        <v>1</v>
      </c>
      <c r="L639" s="45"/>
      <c r="M639" s="242" t="s">
        <v>1</v>
      </c>
      <c r="N639" s="243" t="s">
        <v>38</v>
      </c>
      <c r="O639" s="92"/>
      <c r="P639" s="244">
        <f>O639*H639</f>
        <v>0</v>
      </c>
      <c r="Q639" s="244">
        <v>0</v>
      </c>
      <c r="R639" s="244">
        <f>Q639*H639</f>
        <v>0</v>
      </c>
      <c r="S639" s="244">
        <v>0</v>
      </c>
      <c r="T639" s="245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46" t="s">
        <v>198</v>
      </c>
      <c r="AT639" s="246" t="s">
        <v>194</v>
      </c>
      <c r="AU639" s="246" t="s">
        <v>83</v>
      </c>
      <c r="AY639" s="18" t="s">
        <v>191</v>
      </c>
      <c r="BE639" s="247">
        <f>IF(N639="základní",J639,0)</f>
        <v>0</v>
      </c>
      <c r="BF639" s="247">
        <f>IF(N639="snížená",J639,0)</f>
        <v>0</v>
      </c>
      <c r="BG639" s="247">
        <f>IF(N639="zákl. přenesená",J639,0)</f>
        <v>0</v>
      </c>
      <c r="BH639" s="247">
        <f>IF(N639="sníž. přenesená",J639,0)</f>
        <v>0</v>
      </c>
      <c r="BI639" s="247">
        <f>IF(N639="nulová",J639,0)</f>
        <v>0</v>
      </c>
      <c r="BJ639" s="18" t="s">
        <v>81</v>
      </c>
      <c r="BK639" s="247">
        <f>ROUND(I639*H639,2)</f>
        <v>0</v>
      </c>
      <c r="BL639" s="18" t="s">
        <v>198</v>
      </c>
      <c r="BM639" s="246" t="s">
        <v>4452</v>
      </c>
    </row>
    <row r="640" s="2" customFormat="1">
      <c r="A640" s="39"/>
      <c r="B640" s="40"/>
      <c r="C640" s="41"/>
      <c r="D640" s="248" t="s">
        <v>200</v>
      </c>
      <c r="E640" s="41"/>
      <c r="F640" s="249" t="s">
        <v>4451</v>
      </c>
      <c r="G640" s="41"/>
      <c r="H640" s="41"/>
      <c r="I640" s="145"/>
      <c r="J640" s="41"/>
      <c r="K640" s="41"/>
      <c r="L640" s="45"/>
      <c r="M640" s="250"/>
      <c r="N640" s="251"/>
      <c r="O640" s="92"/>
      <c r="P640" s="92"/>
      <c r="Q640" s="92"/>
      <c r="R640" s="92"/>
      <c r="S640" s="92"/>
      <c r="T640" s="93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T640" s="18" t="s">
        <v>200</v>
      </c>
      <c r="AU640" s="18" t="s">
        <v>83</v>
      </c>
    </row>
    <row r="641" s="2" customFormat="1" ht="21.75" customHeight="1">
      <c r="A641" s="39"/>
      <c r="B641" s="40"/>
      <c r="C641" s="236" t="s">
        <v>825</v>
      </c>
      <c r="D641" s="236" t="s">
        <v>194</v>
      </c>
      <c r="E641" s="237" t="s">
        <v>4453</v>
      </c>
      <c r="F641" s="238" t="s">
        <v>4454</v>
      </c>
      <c r="G641" s="239" t="s">
        <v>349</v>
      </c>
      <c r="H641" s="240">
        <v>15.369999999999999</v>
      </c>
      <c r="I641" s="241"/>
      <c r="J641" s="240">
        <f>ROUND(I641*H641,2)</f>
        <v>0</v>
      </c>
      <c r="K641" s="238" t="s">
        <v>1</v>
      </c>
      <c r="L641" s="45"/>
      <c r="M641" s="242" t="s">
        <v>1</v>
      </c>
      <c r="N641" s="243" t="s">
        <v>38</v>
      </c>
      <c r="O641" s="92"/>
      <c r="P641" s="244">
        <f>O641*H641</f>
        <v>0</v>
      </c>
      <c r="Q641" s="244">
        <v>0</v>
      </c>
      <c r="R641" s="244">
        <f>Q641*H641</f>
        <v>0</v>
      </c>
      <c r="S641" s="244">
        <v>0</v>
      </c>
      <c r="T641" s="245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46" t="s">
        <v>198</v>
      </c>
      <c r="AT641" s="246" t="s">
        <v>194</v>
      </c>
      <c r="AU641" s="246" t="s">
        <v>83</v>
      </c>
      <c r="AY641" s="18" t="s">
        <v>191</v>
      </c>
      <c r="BE641" s="247">
        <f>IF(N641="základní",J641,0)</f>
        <v>0</v>
      </c>
      <c r="BF641" s="247">
        <f>IF(N641="snížená",J641,0)</f>
        <v>0</v>
      </c>
      <c r="BG641" s="247">
        <f>IF(N641="zákl. přenesená",J641,0)</f>
        <v>0</v>
      </c>
      <c r="BH641" s="247">
        <f>IF(N641="sníž. přenesená",J641,0)</f>
        <v>0</v>
      </c>
      <c r="BI641" s="247">
        <f>IF(N641="nulová",J641,0)</f>
        <v>0</v>
      </c>
      <c r="BJ641" s="18" t="s">
        <v>81</v>
      </c>
      <c r="BK641" s="247">
        <f>ROUND(I641*H641,2)</f>
        <v>0</v>
      </c>
      <c r="BL641" s="18" t="s">
        <v>198</v>
      </c>
      <c r="BM641" s="246" t="s">
        <v>4455</v>
      </c>
    </row>
    <row r="642" s="2" customFormat="1">
      <c r="A642" s="39"/>
      <c r="B642" s="40"/>
      <c r="C642" s="41"/>
      <c r="D642" s="248" t="s">
        <v>200</v>
      </c>
      <c r="E642" s="41"/>
      <c r="F642" s="249" t="s">
        <v>4454</v>
      </c>
      <c r="G642" s="41"/>
      <c r="H642" s="41"/>
      <c r="I642" s="145"/>
      <c r="J642" s="41"/>
      <c r="K642" s="41"/>
      <c r="L642" s="45"/>
      <c r="M642" s="250"/>
      <c r="N642" s="251"/>
      <c r="O642" s="92"/>
      <c r="P642" s="92"/>
      <c r="Q642" s="92"/>
      <c r="R642" s="92"/>
      <c r="S642" s="92"/>
      <c r="T642" s="93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T642" s="18" t="s">
        <v>200</v>
      </c>
      <c r="AU642" s="18" t="s">
        <v>83</v>
      </c>
    </row>
    <row r="643" s="2" customFormat="1" ht="21.75" customHeight="1">
      <c r="A643" s="39"/>
      <c r="B643" s="40"/>
      <c r="C643" s="236" t="s">
        <v>832</v>
      </c>
      <c r="D643" s="236" t="s">
        <v>194</v>
      </c>
      <c r="E643" s="237" t="s">
        <v>4456</v>
      </c>
      <c r="F643" s="238" t="s">
        <v>4457</v>
      </c>
      <c r="G643" s="239" t="s">
        <v>349</v>
      </c>
      <c r="H643" s="240">
        <v>61.469999999999999</v>
      </c>
      <c r="I643" s="241"/>
      <c r="J643" s="240">
        <f>ROUND(I643*H643,2)</f>
        <v>0</v>
      </c>
      <c r="K643" s="238" t="s">
        <v>1</v>
      </c>
      <c r="L643" s="45"/>
      <c r="M643" s="242" t="s">
        <v>1</v>
      </c>
      <c r="N643" s="243" t="s">
        <v>38</v>
      </c>
      <c r="O643" s="92"/>
      <c r="P643" s="244">
        <f>O643*H643</f>
        <v>0</v>
      </c>
      <c r="Q643" s="244">
        <v>0</v>
      </c>
      <c r="R643" s="244">
        <f>Q643*H643</f>
        <v>0</v>
      </c>
      <c r="S643" s="244">
        <v>0</v>
      </c>
      <c r="T643" s="245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46" t="s">
        <v>198</v>
      </c>
      <c r="AT643" s="246" t="s">
        <v>194</v>
      </c>
      <c r="AU643" s="246" t="s">
        <v>83</v>
      </c>
      <c r="AY643" s="18" t="s">
        <v>191</v>
      </c>
      <c r="BE643" s="247">
        <f>IF(N643="základní",J643,0)</f>
        <v>0</v>
      </c>
      <c r="BF643" s="247">
        <f>IF(N643="snížená",J643,0)</f>
        <v>0</v>
      </c>
      <c r="BG643" s="247">
        <f>IF(N643="zákl. přenesená",J643,0)</f>
        <v>0</v>
      </c>
      <c r="BH643" s="247">
        <f>IF(N643="sníž. přenesená",J643,0)</f>
        <v>0</v>
      </c>
      <c r="BI643" s="247">
        <f>IF(N643="nulová",J643,0)</f>
        <v>0</v>
      </c>
      <c r="BJ643" s="18" t="s">
        <v>81</v>
      </c>
      <c r="BK643" s="247">
        <f>ROUND(I643*H643,2)</f>
        <v>0</v>
      </c>
      <c r="BL643" s="18" t="s">
        <v>198</v>
      </c>
      <c r="BM643" s="246" t="s">
        <v>4458</v>
      </c>
    </row>
    <row r="644" s="2" customFormat="1">
      <c r="A644" s="39"/>
      <c r="B644" s="40"/>
      <c r="C644" s="41"/>
      <c r="D644" s="248" t="s">
        <v>200</v>
      </c>
      <c r="E644" s="41"/>
      <c r="F644" s="249" t="s">
        <v>4457</v>
      </c>
      <c r="G644" s="41"/>
      <c r="H644" s="41"/>
      <c r="I644" s="145"/>
      <c r="J644" s="41"/>
      <c r="K644" s="41"/>
      <c r="L644" s="45"/>
      <c r="M644" s="297"/>
      <c r="N644" s="298"/>
      <c r="O644" s="299"/>
      <c r="P644" s="299"/>
      <c r="Q644" s="299"/>
      <c r="R644" s="299"/>
      <c r="S644" s="299"/>
      <c r="T644" s="300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200</v>
      </c>
      <c r="AU644" s="18" t="s">
        <v>83</v>
      </c>
    </row>
    <row r="645" s="2" customFormat="1" ht="6.96" customHeight="1">
      <c r="A645" s="39"/>
      <c r="B645" s="67"/>
      <c r="C645" s="68"/>
      <c r="D645" s="68"/>
      <c r="E645" s="68"/>
      <c r="F645" s="68"/>
      <c r="G645" s="68"/>
      <c r="H645" s="68"/>
      <c r="I645" s="184"/>
      <c r="J645" s="68"/>
      <c r="K645" s="68"/>
      <c r="L645" s="45"/>
      <c r="M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</row>
  </sheetData>
  <sheetProtection sheet="1" autoFilter="0" formatColumns="0" formatRows="0" objects="1" scenarios="1" spinCount="100000" saltValue="5fRtLe6cWA6edCJ80jcwREw/QpHdQKmOKRDUpdZ9En+sglCVt6i7m780F5qsBPS+FVzhlKFbuHSibIycjfbRxA==" hashValue="teutKdejCVIi1jHDBm6CyRVc0xui7M6SzokQgq4Max6m/jqrlP8MSVX6iNuJ5StzztUXpPzZ/brVb0wQ5yt1Gg==" algorithmName="SHA-512" password="CC35"/>
  <autoFilter ref="C124:K64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4459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4460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4461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4462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ROUND(J116,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ROUND((SUM(BE116:BE240)),  2)</f>
        <v>0</v>
      </c>
      <c r="G33" s="39"/>
      <c r="H33" s="39"/>
      <c r="I33" s="163">
        <v>0.20999999999999999</v>
      </c>
      <c r="J33" s="162">
        <f>ROUND(((SUM(BE116:BE240))*I33),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ROUND((SUM(BF116:BF240)),  2)</f>
        <v>0</v>
      </c>
      <c r="G34" s="39"/>
      <c r="H34" s="39"/>
      <c r="I34" s="163">
        <v>0.14999999999999999</v>
      </c>
      <c r="J34" s="162">
        <f>ROUND(((SUM(BF116:BF240))*I34),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ROUND((SUM(BG116:BG240)),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ROUND((SUM(BH116:BH240)),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ROUND((SUM(BI116:BI240)),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31-01 - Trakční vedení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>Stosmol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>Jiří Hons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J116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2" customFormat="1" ht="21.84" customHeight="1">
      <c r="A97" s="39"/>
      <c r="B97" s="40"/>
      <c r="C97" s="41"/>
      <c r="D97" s="41"/>
      <c r="E97" s="41"/>
      <c r="F97" s="41"/>
      <c r="G97" s="41"/>
      <c r="H97" s="41"/>
      <c r="I97" s="145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184"/>
      <c r="J98" s="68"/>
      <c r="K98" s="6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102" s="2" customFormat="1" ht="6.96" customHeight="1">
      <c r="A102" s="39"/>
      <c r="B102" s="69"/>
      <c r="C102" s="70"/>
      <c r="D102" s="70"/>
      <c r="E102" s="70"/>
      <c r="F102" s="70"/>
      <c r="G102" s="70"/>
      <c r="H102" s="70"/>
      <c r="I102" s="187"/>
      <c r="J102" s="70"/>
      <c r="K102" s="70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24.96" customHeight="1">
      <c r="A103" s="39"/>
      <c r="B103" s="40"/>
      <c r="C103" s="24" t="s">
        <v>176</v>
      </c>
      <c r="D103" s="41"/>
      <c r="E103" s="41"/>
      <c r="F103" s="41"/>
      <c r="G103" s="41"/>
      <c r="H103" s="41"/>
      <c r="I103" s="145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40"/>
      <c r="C104" s="41"/>
      <c r="D104" s="41"/>
      <c r="E104" s="41"/>
      <c r="F104" s="41"/>
      <c r="G104" s="41"/>
      <c r="H104" s="41"/>
      <c r="I104" s="145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2" customHeight="1">
      <c r="A105" s="39"/>
      <c r="B105" s="40"/>
      <c r="C105" s="33" t="s">
        <v>15</v>
      </c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6.5" customHeight="1">
      <c r="A106" s="39"/>
      <c r="B106" s="40"/>
      <c r="C106" s="41"/>
      <c r="D106" s="41"/>
      <c r="E106" s="188" t="str">
        <f>E7</f>
        <v>Rekonstrukce TT na ul. Pavlova vč. zastávky Rodimcevova</v>
      </c>
      <c r="F106" s="33"/>
      <c r="G106" s="33"/>
      <c r="H106" s="33"/>
      <c r="I106" s="145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160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77" t="str">
        <f>E9</f>
        <v>SO 31-01 - Trakční vedení</v>
      </c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19</v>
      </c>
      <c r="D110" s="41"/>
      <c r="E110" s="41"/>
      <c r="F110" s="28" t="str">
        <f>F12</f>
        <v xml:space="preserve"> </v>
      </c>
      <c r="G110" s="41"/>
      <c r="H110" s="41"/>
      <c r="I110" s="148" t="s">
        <v>21</v>
      </c>
      <c r="J110" s="80" t="str">
        <f>IF(J12="","",J12)</f>
        <v>19. 11. 2019</v>
      </c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23</v>
      </c>
      <c r="D112" s="41"/>
      <c r="E112" s="41"/>
      <c r="F112" s="28" t="str">
        <f>E15</f>
        <v xml:space="preserve"> </v>
      </c>
      <c r="G112" s="41"/>
      <c r="H112" s="41"/>
      <c r="I112" s="148" t="s">
        <v>29</v>
      </c>
      <c r="J112" s="37" t="str">
        <f>E21</f>
        <v>Stosmol s.r.o.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27</v>
      </c>
      <c r="D113" s="41"/>
      <c r="E113" s="41"/>
      <c r="F113" s="28" t="str">
        <f>IF(E18="","",E18)</f>
        <v>Vyplň údaj</v>
      </c>
      <c r="G113" s="41"/>
      <c r="H113" s="41"/>
      <c r="I113" s="148" t="s">
        <v>31</v>
      </c>
      <c r="J113" s="37" t="str">
        <f>E24</f>
        <v>Jiří Hons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0.32" customHeight="1">
      <c r="A114" s="39"/>
      <c r="B114" s="40"/>
      <c r="C114" s="41"/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1" customFormat="1" ht="29.28" customHeight="1">
      <c r="A115" s="208"/>
      <c r="B115" s="209"/>
      <c r="C115" s="210" t="s">
        <v>177</v>
      </c>
      <c r="D115" s="211" t="s">
        <v>58</v>
      </c>
      <c r="E115" s="211" t="s">
        <v>54</v>
      </c>
      <c r="F115" s="211" t="s">
        <v>55</v>
      </c>
      <c r="G115" s="211" t="s">
        <v>178</v>
      </c>
      <c r="H115" s="211" t="s">
        <v>179</v>
      </c>
      <c r="I115" s="212" t="s">
        <v>180</v>
      </c>
      <c r="J115" s="211" t="s">
        <v>164</v>
      </c>
      <c r="K115" s="213" t="s">
        <v>181</v>
      </c>
      <c r="L115" s="214"/>
      <c r="M115" s="101" t="s">
        <v>1</v>
      </c>
      <c r="N115" s="102" t="s">
        <v>37</v>
      </c>
      <c r="O115" s="102" t="s">
        <v>182</v>
      </c>
      <c r="P115" s="102" t="s">
        <v>183</v>
      </c>
      <c r="Q115" s="102" t="s">
        <v>184</v>
      </c>
      <c r="R115" s="102" t="s">
        <v>185</v>
      </c>
      <c r="S115" s="102" t="s">
        <v>186</v>
      </c>
      <c r="T115" s="103" t="s">
        <v>187</v>
      </c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</row>
    <row r="116" s="2" customFormat="1" ht="22.8" customHeight="1">
      <c r="A116" s="39"/>
      <c r="B116" s="40"/>
      <c r="C116" s="108" t="s">
        <v>188</v>
      </c>
      <c r="D116" s="41"/>
      <c r="E116" s="41"/>
      <c r="F116" s="41"/>
      <c r="G116" s="41"/>
      <c r="H116" s="41"/>
      <c r="I116" s="145"/>
      <c r="J116" s="215">
        <f>BK116</f>
        <v>0</v>
      </c>
      <c r="K116" s="41"/>
      <c r="L116" s="45"/>
      <c r="M116" s="104"/>
      <c r="N116" s="216"/>
      <c r="O116" s="105"/>
      <c r="P116" s="217">
        <f>SUM(P117:P240)</f>
        <v>0</v>
      </c>
      <c r="Q116" s="105"/>
      <c r="R116" s="217">
        <f>SUM(R117:R240)</f>
        <v>0</v>
      </c>
      <c r="S116" s="105"/>
      <c r="T116" s="218">
        <f>SUM(T117:T240)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72</v>
      </c>
      <c r="AU116" s="18" t="s">
        <v>166</v>
      </c>
      <c r="BK116" s="219">
        <f>SUM(BK117:BK240)</f>
        <v>0</v>
      </c>
    </row>
    <row r="117" s="2" customFormat="1" ht="21.75" customHeight="1">
      <c r="A117" s="39"/>
      <c r="B117" s="40"/>
      <c r="C117" s="236" t="s">
        <v>81</v>
      </c>
      <c r="D117" s="236" t="s">
        <v>194</v>
      </c>
      <c r="E117" s="237" t="s">
        <v>4463</v>
      </c>
      <c r="F117" s="238" t="s">
        <v>4464</v>
      </c>
      <c r="G117" s="239" t="s">
        <v>1656</v>
      </c>
      <c r="H117" s="240">
        <v>0.29999999999999999</v>
      </c>
      <c r="I117" s="241"/>
      <c r="J117" s="240">
        <f>ROUND(I117*H117,2)</f>
        <v>0</v>
      </c>
      <c r="K117" s="238" t="s">
        <v>1</v>
      </c>
      <c r="L117" s="45"/>
      <c r="M117" s="242" t="s">
        <v>1</v>
      </c>
      <c r="N117" s="243" t="s">
        <v>38</v>
      </c>
      <c r="O117" s="92"/>
      <c r="P117" s="244">
        <f>O117*H117</f>
        <v>0</v>
      </c>
      <c r="Q117" s="244">
        <v>0</v>
      </c>
      <c r="R117" s="244">
        <f>Q117*H117</f>
        <v>0</v>
      </c>
      <c r="S117" s="244">
        <v>0</v>
      </c>
      <c r="T117" s="24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46" t="s">
        <v>198</v>
      </c>
      <c r="AT117" s="246" t="s">
        <v>194</v>
      </c>
      <c r="AU117" s="246" t="s">
        <v>73</v>
      </c>
      <c r="AY117" s="18" t="s">
        <v>191</v>
      </c>
      <c r="BE117" s="247">
        <f>IF(N117="základní",J117,0)</f>
        <v>0</v>
      </c>
      <c r="BF117" s="247">
        <f>IF(N117="snížená",J117,0)</f>
        <v>0</v>
      </c>
      <c r="BG117" s="247">
        <f>IF(N117="zákl. přenesená",J117,0)</f>
        <v>0</v>
      </c>
      <c r="BH117" s="247">
        <f>IF(N117="sníž. přenesená",J117,0)</f>
        <v>0</v>
      </c>
      <c r="BI117" s="247">
        <f>IF(N117="nulová",J117,0)</f>
        <v>0</v>
      </c>
      <c r="BJ117" s="18" t="s">
        <v>81</v>
      </c>
      <c r="BK117" s="247">
        <f>ROUND(I117*H117,2)</f>
        <v>0</v>
      </c>
      <c r="BL117" s="18" t="s">
        <v>198</v>
      </c>
      <c r="BM117" s="246" t="s">
        <v>4465</v>
      </c>
    </row>
    <row r="118" s="2" customFormat="1">
      <c r="A118" s="39"/>
      <c r="B118" s="40"/>
      <c r="C118" s="41"/>
      <c r="D118" s="248" t="s">
        <v>200</v>
      </c>
      <c r="E118" s="41"/>
      <c r="F118" s="249" t="s">
        <v>4464</v>
      </c>
      <c r="G118" s="41"/>
      <c r="H118" s="41"/>
      <c r="I118" s="145"/>
      <c r="J118" s="41"/>
      <c r="K118" s="41"/>
      <c r="L118" s="45"/>
      <c r="M118" s="250"/>
      <c r="N118" s="251"/>
      <c r="O118" s="92"/>
      <c r="P118" s="92"/>
      <c r="Q118" s="92"/>
      <c r="R118" s="92"/>
      <c r="S118" s="92"/>
      <c r="T118" s="93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200</v>
      </c>
      <c r="AU118" s="18" t="s">
        <v>73</v>
      </c>
    </row>
    <row r="119" s="2" customFormat="1" ht="16.5" customHeight="1">
      <c r="A119" s="39"/>
      <c r="B119" s="40"/>
      <c r="C119" s="236" t="s">
        <v>83</v>
      </c>
      <c r="D119" s="236" t="s">
        <v>194</v>
      </c>
      <c r="E119" s="237" t="s">
        <v>4466</v>
      </c>
      <c r="F119" s="238" t="s">
        <v>4467</v>
      </c>
      <c r="G119" s="239" t="s">
        <v>197</v>
      </c>
      <c r="H119" s="240">
        <v>40</v>
      </c>
      <c r="I119" s="241"/>
      <c r="J119" s="240">
        <f>ROUND(I119*H119,2)</f>
        <v>0</v>
      </c>
      <c r="K119" s="238" t="s">
        <v>1</v>
      </c>
      <c r="L119" s="45"/>
      <c r="M119" s="242" t="s">
        <v>1</v>
      </c>
      <c r="N119" s="243" t="s">
        <v>38</v>
      </c>
      <c r="O119" s="92"/>
      <c r="P119" s="244">
        <f>O119*H119</f>
        <v>0</v>
      </c>
      <c r="Q119" s="244">
        <v>0</v>
      </c>
      <c r="R119" s="244">
        <f>Q119*H119</f>
        <v>0</v>
      </c>
      <c r="S119" s="244">
        <v>0</v>
      </c>
      <c r="T119" s="24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6" t="s">
        <v>198</v>
      </c>
      <c r="AT119" s="246" t="s">
        <v>194</v>
      </c>
      <c r="AU119" s="246" t="s">
        <v>73</v>
      </c>
      <c r="AY119" s="18" t="s">
        <v>191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18" t="s">
        <v>81</v>
      </c>
      <c r="BK119" s="247">
        <f>ROUND(I119*H119,2)</f>
        <v>0</v>
      </c>
      <c r="BL119" s="18" t="s">
        <v>198</v>
      </c>
      <c r="BM119" s="246" t="s">
        <v>4468</v>
      </c>
    </row>
    <row r="120" s="2" customFormat="1">
      <c r="A120" s="39"/>
      <c r="B120" s="40"/>
      <c r="C120" s="41"/>
      <c r="D120" s="248" t="s">
        <v>200</v>
      </c>
      <c r="E120" s="41"/>
      <c r="F120" s="249" t="s">
        <v>4467</v>
      </c>
      <c r="G120" s="41"/>
      <c r="H120" s="41"/>
      <c r="I120" s="145"/>
      <c r="J120" s="41"/>
      <c r="K120" s="41"/>
      <c r="L120" s="45"/>
      <c r="M120" s="250"/>
      <c r="N120" s="251"/>
      <c r="O120" s="92"/>
      <c r="P120" s="92"/>
      <c r="Q120" s="92"/>
      <c r="R120" s="92"/>
      <c r="S120" s="92"/>
      <c r="T120" s="93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200</v>
      </c>
      <c r="AU120" s="18" t="s">
        <v>73</v>
      </c>
    </row>
    <row r="121" s="2" customFormat="1" ht="21.75" customHeight="1">
      <c r="A121" s="39"/>
      <c r="B121" s="40"/>
      <c r="C121" s="236" t="s">
        <v>212</v>
      </c>
      <c r="D121" s="236" t="s">
        <v>194</v>
      </c>
      <c r="E121" s="237" t="s">
        <v>4469</v>
      </c>
      <c r="F121" s="238" t="s">
        <v>4470</v>
      </c>
      <c r="G121" s="239" t="s">
        <v>197</v>
      </c>
      <c r="H121" s="240">
        <v>0.80000000000000004</v>
      </c>
      <c r="I121" s="241"/>
      <c r="J121" s="240">
        <f>ROUND(I121*H121,2)</f>
        <v>0</v>
      </c>
      <c r="K121" s="238" t="s">
        <v>1</v>
      </c>
      <c r="L121" s="45"/>
      <c r="M121" s="242" t="s">
        <v>1</v>
      </c>
      <c r="N121" s="243" t="s">
        <v>38</v>
      </c>
      <c r="O121" s="92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6" t="s">
        <v>198</v>
      </c>
      <c r="AT121" s="246" t="s">
        <v>194</v>
      </c>
      <c r="AU121" s="246" t="s">
        <v>73</v>
      </c>
      <c r="AY121" s="18" t="s">
        <v>191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18" t="s">
        <v>81</v>
      </c>
      <c r="BK121" s="247">
        <f>ROUND(I121*H121,2)</f>
        <v>0</v>
      </c>
      <c r="BL121" s="18" t="s">
        <v>198</v>
      </c>
      <c r="BM121" s="246" t="s">
        <v>4471</v>
      </c>
    </row>
    <row r="122" s="2" customFormat="1">
      <c r="A122" s="39"/>
      <c r="B122" s="40"/>
      <c r="C122" s="41"/>
      <c r="D122" s="248" t="s">
        <v>200</v>
      </c>
      <c r="E122" s="41"/>
      <c r="F122" s="249" t="s">
        <v>4470</v>
      </c>
      <c r="G122" s="41"/>
      <c r="H122" s="41"/>
      <c r="I122" s="145"/>
      <c r="J122" s="41"/>
      <c r="K122" s="41"/>
      <c r="L122" s="45"/>
      <c r="M122" s="250"/>
      <c r="N122" s="251"/>
      <c r="O122" s="92"/>
      <c r="P122" s="92"/>
      <c r="Q122" s="92"/>
      <c r="R122" s="92"/>
      <c r="S122" s="92"/>
      <c r="T122" s="93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200</v>
      </c>
      <c r="AU122" s="18" t="s">
        <v>73</v>
      </c>
    </row>
    <row r="123" s="2" customFormat="1" ht="16.5" customHeight="1">
      <c r="A123" s="39"/>
      <c r="B123" s="40"/>
      <c r="C123" s="236" t="s">
        <v>198</v>
      </c>
      <c r="D123" s="236" t="s">
        <v>194</v>
      </c>
      <c r="E123" s="237" t="s">
        <v>4472</v>
      </c>
      <c r="F123" s="238" t="s">
        <v>4473</v>
      </c>
      <c r="G123" s="239" t="s">
        <v>215</v>
      </c>
      <c r="H123" s="240">
        <v>62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73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4474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4473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73</v>
      </c>
    </row>
    <row r="125" s="2" customFormat="1" ht="21.75" customHeight="1">
      <c r="A125" s="39"/>
      <c r="B125" s="40"/>
      <c r="C125" s="236" t="s">
        <v>229</v>
      </c>
      <c r="D125" s="236" t="s">
        <v>194</v>
      </c>
      <c r="E125" s="237" t="s">
        <v>4475</v>
      </c>
      <c r="F125" s="238" t="s">
        <v>4476</v>
      </c>
      <c r="G125" s="239" t="s">
        <v>215</v>
      </c>
      <c r="H125" s="240">
        <v>62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73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4477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4476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73</v>
      </c>
    </row>
    <row r="127" s="2" customFormat="1" ht="16.5" customHeight="1">
      <c r="A127" s="39"/>
      <c r="B127" s="40"/>
      <c r="C127" s="236" t="s">
        <v>238</v>
      </c>
      <c r="D127" s="236" t="s">
        <v>194</v>
      </c>
      <c r="E127" s="237" t="s">
        <v>4478</v>
      </c>
      <c r="F127" s="238" t="s">
        <v>4479</v>
      </c>
      <c r="G127" s="239" t="s">
        <v>197</v>
      </c>
      <c r="H127" s="240">
        <v>151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73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4480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4479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73</v>
      </c>
    </row>
    <row r="129" s="2" customFormat="1" ht="16.5" customHeight="1">
      <c r="A129" s="39"/>
      <c r="B129" s="40"/>
      <c r="C129" s="236" t="s">
        <v>244</v>
      </c>
      <c r="D129" s="236" t="s">
        <v>194</v>
      </c>
      <c r="E129" s="237" t="s">
        <v>4481</v>
      </c>
      <c r="F129" s="238" t="s">
        <v>4482</v>
      </c>
      <c r="G129" s="239" t="s">
        <v>197</v>
      </c>
      <c r="H129" s="240">
        <v>151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73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4483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4482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73</v>
      </c>
    </row>
    <row r="131" s="2" customFormat="1" ht="21.75" customHeight="1">
      <c r="A131" s="39"/>
      <c r="B131" s="40"/>
      <c r="C131" s="236" t="s">
        <v>255</v>
      </c>
      <c r="D131" s="236" t="s">
        <v>194</v>
      </c>
      <c r="E131" s="237" t="s">
        <v>2571</v>
      </c>
      <c r="F131" s="238" t="s">
        <v>4484</v>
      </c>
      <c r="G131" s="239" t="s">
        <v>215</v>
      </c>
      <c r="H131" s="240">
        <v>70</v>
      </c>
      <c r="I131" s="241"/>
      <c r="J131" s="240">
        <f>ROUND(I131*H131,2)</f>
        <v>0</v>
      </c>
      <c r="K131" s="238" t="s">
        <v>1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73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4485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4484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73</v>
      </c>
    </row>
    <row r="133" s="2" customFormat="1" ht="16.5" customHeight="1">
      <c r="A133" s="39"/>
      <c r="B133" s="40"/>
      <c r="C133" s="236" t="s">
        <v>272</v>
      </c>
      <c r="D133" s="236" t="s">
        <v>194</v>
      </c>
      <c r="E133" s="237" t="s">
        <v>2575</v>
      </c>
      <c r="F133" s="238" t="s">
        <v>2576</v>
      </c>
      <c r="G133" s="239" t="s">
        <v>215</v>
      </c>
      <c r="H133" s="240">
        <v>70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73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4486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2576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73</v>
      </c>
    </row>
    <row r="135" s="2" customFormat="1" ht="16.5" customHeight="1">
      <c r="A135" s="39"/>
      <c r="B135" s="40"/>
      <c r="C135" s="236" t="s">
        <v>280</v>
      </c>
      <c r="D135" s="236" t="s">
        <v>194</v>
      </c>
      <c r="E135" s="237" t="s">
        <v>4487</v>
      </c>
      <c r="F135" s="238" t="s">
        <v>4488</v>
      </c>
      <c r="G135" s="239" t="s">
        <v>215</v>
      </c>
      <c r="H135" s="240">
        <v>70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73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4489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4488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73</v>
      </c>
    </row>
    <row r="137" s="2" customFormat="1" ht="16.5" customHeight="1">
      <c r="A137" s="39"/>
      <c r="B137" s="40"/>
      <c r="C137" s="236" t="s">
        <v>192</v>
      </c>
      <c r="D137" s="236" t="s">
        <v>194</v>
      </c>
      <c r="E137" s="237" t="s">
        <v>4490</v>
      </c>
      <c r="F137" s="238" t="s">
        <v>4491</v>
      </c>
      <c r="G137" s="239" t="s">
        <v>349</v>
      </c>
      <c r="H137" s="240">
        <v>119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73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4492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4491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73</v>
      </c>
    </row>
    <row r="139" s="2" customFormat="1" ht="16.5" customHeight="1">
      <c r="A139" s="39"/>
      <c r="B139" s="40"/>
      <c r="C139" s="236" t="s">
        <v>291</v>
      </c>
      <c r="D139" s="236" t="s">
        <v>194</v>
      </c>
      <c r="E139" s="237" t="s">
        <v>4493</v>
      </c>
      <c r="F139" s="238" t="s">
        <v>4494</v>
      </c>
      <c r="G139" s="239" t="s">
        <v>197</v>
      </c>
      <c r="H139" s="240">
        <v>40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73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4495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4494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73</v>
      </c>
    </row>
    <row r="141" s="2" customFormat="1" ht="21.75" customHeight="1">
      <c r="A141" s="39"/>
      <c r="B141" s="40"/>
      <c r="C141" s="236" t="s">
        <v>299</v>
      </c>
      <c r="D141" s="236" t="s">
        <v>194</v>
      </c>
      <c r="E141" s="237" t="s">
        <v>2603</v>
      </c>
      <c r="F141" s="238" t="s">
        <v>2604</v>
      </c>
      <c r="G141" s="239" t="s">
        <v>197</v>
      </c>
      <c r="H141" s="240">
        <v>40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73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4496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2604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73</v>
      </c>
    </row>
    <row r="143" s="2" customFormat="1" ht="16.5" customHeight="1">
      <c r="A143" s="39"/>
      <c r="B143" s="40"/>
      <c r="C143" s="236" t="s">
        <v>305</v>
      </c>
      <c r="D143" s="236" t="s">
        <v>194</v>
      </c>
      <c r="E143" s="237" t="s">
        <v>2606</v>
      </c>
      <c r="F143" s="238" t="s">
        <v>4497</v>
      </c>
      <c r="G143" s="239" t="s">
        <v>197</v>
      </c>
      <c r="H143" s="240">
        <v>40</v>
      </c>
      <c r="I143" s="241"/>
      <c r="J143" s="240">
        <f>ROUND(I143*H143,2)</f>
        <v>0</v>
      </c>
      <c r="K143" s="238" t="s">
        <v>1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73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4498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4497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73</v>
      </c>
    </row>
    <row r="145" s="2" customFormat="1" ht="16.5" customHeight="1">
      <c r="A145" s="39"/>
      <c r="B145" s="40"/>
      <c r="C145" s="236" t="s">
        <v>8</v>
      </c>
      <c r="D145" s="236" t="s">
        <v>194</v>
      </c>
      <c r="E145" s="237" t="s">
        <v>4499</v>
      </c>
      <c r="F145" s="238" t="s">
        <v>4500</v>
      </c>
      <c r="G145" s="239" t="s">
        <v>215</v>
      </c>
      <c r="H145" s="240">
        <v>70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73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4501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4500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73</v>
      </c>
    </row>
    <row r="147" s="2" customFormat="1" ht="16.5" customHeight="1">
      <c r="A147" s="39"/>
      <c r="B147" s="40"/>
      <c r="C147" s="285" t="s">
        <v>320</v>
      </c>
      <c r="D147" s="285" t="s">
        <v>341</v>
      </c>
      <c r="E147" s="286" t="s">
        <v>4502</v>
      </c>
      <c r="F147" s="287" t="s">
        <v>4503</v>
      </c>
      <c r="G147" s="288" t="s">
        <v>215</v>
      </c>
      <c r="H147" s="289">
        <v>70</v>
      </c>
      <c r="I147" s="290"/>
      <c r="J147" s="289">
        <f>ROUND(I147*H147,2)</f>
        <v>0</v>
      </c>
      <c r="K147" s="287" t="s">
        <v>1</v>
      </c>
      <c r="L147" s="291"/>
      <c r="M147" s="292" t="s">
        <v>1</v>
      </c>
      <c r="N147" s="29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255</v>
      </c>
      <c r="AT147" s="246" t="s">
        <v>341</v>
      </c>
      <c r="AU147" s="246" t="s">
        <v>73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4504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4503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73</v>
      </c>
    </row>
    <row r="149" s="2" customFormat="1" ht="16.5" customHeight="1">
      <c r="A149" s="39"/>
      <c r="B149" s="40"/>
      <c r="C149" s="236" t="s">
        <v>328</v>
      </c>
      <c r="D149" s="236" t="s">
        <v>194</v>
      </c>
      <c r="E149" s="237" t="s">
        <v>4505</v>
      </c>
      <c r="F149" s="238" t="s">
        <v>4506</v>
      </c>
      <c r="G149" s="239" t="s">
        <v>314</v>
      </c>
      <c r="H149" s="240">
        <v>18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198</v>
      </c>
      <c r="AT149" s="246" t="s">
        <v>194</v>
      </c>
      <c r="AU149" s="246" t="s">
        <v>73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198</v>
      </c>
      <c r="BM149" s="246" t="s">
        <v>4507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4506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73</v>
      </c>
    </row>
    <row r="151" s="2" customFormat="1" ht="16.5" customHeight="1">
      <c r="A151" s="39"/>
      <c r="B151" s="40"/>
      <c r="C151" s="285" t="s">
        <v>334</v>
      </c>
      <c r="D151" s="285" t="s">
        <v>341</v>
      </c>
      <c r="E151" s="286" t="s">
        <v>4508</v>
      </c>
      <c r="F151" s="287" t="s">
        <v>4509</v>
      </c>
      <c r="G151" s="288" t="s">
        <v>314</v>
      </c>
      <c r="H151" s="289">
        <v>45</v>
      </c>
      <c r="I151" s="290"/>
      <c r="J151" s="289">
        <f>ROUND(I151*H151,2)</f>
        <v>0</v>
      </c>
      <c r="K151" s="287" t="s">
        <v>1</v>
      </c>
      <c r="L151" s="291"/>
      <c r="M151" s="292" t="s">
        <v>1</v>
      </c>
      <c r="N151" s="29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255</v>
      </c>
      <c r="AT151" s="246" t="s">
        <v>341</v>
      </c>
      <c r="AU151" s="246" t="s">
        <v>73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4510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4509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73</v>
      </c>
    </row>
    <row r="153" s="2" customFormat="1" ht="16.5" customHeight="1">
      <c r="A153" s="39"/>
      <c r="B153" s="40"/>
      <c r="C153" s="285" t="s">
        <v>340</v>
      </c>
      <c r="D153" s="285" t="s">
        <v>341</v>
      </c>
      <c r="E153" s="286" t="s">
        <v>4511</v>
      </c>
      <c r="F153" s="287" t="s">
        <v>4512</v>
      </c>
      <c r="G153" s="288" t="s">
        <v>314</v>
      </c>
      <c r="H153" s="289">
        <v>15</v>
      </c>
      <c r="I153" s="290"/>
      <c r="J153" s="289">
        <f>ROUND(I153*H153,2)</f>
        <v>0</v>
      </c>
      <c r="K153" s="287" t="s">
        <v>1</v>
      </c>
      <c r="L153" s="291"/>
      <c r="M153" s="292" t="s">
        <v>1</v>
      </c>
      <c r="N153" s="29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255</v>
      </c>
      <c r="AT153" s="246" t="s">
        <v>341</v>
      </c>
      <c r="AU153" s="246" t="s">
        <v>73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4513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4512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73</v>
      </c>
    </row>
    <row r="155" s="2" customFormat="1" ht="21.75" customHeight="1">
      <c r="A155" s="39"/>
      <c r="B155" s="40"/>
      <c r="C155" s="236" t="s">
        <v>346</v>
      </c>
      <c r="D155" s="236" t="s">
        <v>194</v>
      </c>
      <c r="E155" s="237" t="s">
        <v>4514</v>
      </c>
      <c r="F155" s="238" t="s">
        <v>4515</v>
      </c>
      <c r="G155" s="239" t="s">
        <v>1043</v>
      </c>
      <c r="H155" s="240">
        <v>165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73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4516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4515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73</v>
      </c>
    </row>
    <row r="157" s="2" customFormat="1" ht="21.75" customHeight="1">
      <c r="A157" s="39"/>
      <c r="B157" s="40"/>
      <c r="C157" s="236" t="s">
        <v>7</v>
      </c>
      <c r="D157" s="236" t="s">
        <v>194</v>
      </c>
      <c r="E157" s="237" t="s">
        <v>4517</v>
      </c>
      <c r="F157" s="238" t="s">
        <v>4518</v>
      </c>
      <c r="G157" s="239" t="s">
        <v>413</v>
      </c>
      <c r="H157" s="240">
        <v>10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198</v>
      </c>
      <c r="AT157" s="246" t="s">
        <v>194</v>
      </c>
      <c r="AU157" s="246" t="s">
        <v>73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198</v>
      </c>
      <c r="BM157" s="246" t="s">
        <v>4519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4518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73</v>
      </c>
    </row>
    <row r="159" s="2" customFormat="1" ht="16.5" customHeight="1">
      <c r="A159" s="39"/>
      <c r="B159" s="40"/>
      <c r="C159" s="236" t="s">
        <v>367</v>
      </c>
      <c r="D159" s="236" t="s">
        <v>194</v>
      </c>
      <c r="E159" s="237" t="s">
        <v>4520</v>
      </c>
      <c r="F159" s="238" t="s">
        <v>4521</v>
      </c>
      <c r="G159" s="239" t="s">
        <v>215</v>
      </c>
      <c r="H159" s="240">
        <v>1.7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198</v>
      </c>
      <c r="AT159" s="246" t="s">
        <v>194</v>
      </c>
      <c r="AU159" s="246" t="s">
        <v>73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198</v>
      </c>
      <c r="BM159" s="246" t="s">
        <v>4522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4521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73</v>
      </c>
    </row>
    <row r="161" s="2" customFormat="1" ht="16.5" customHeight="1">
      <c r="A161" s="39"/>
      <c r="B161" s="40"/>
      <c r="C161" s="236" t="s">
        <v>376</v>
      </c>
      <c r="D161" s="236" t="s">
        <v>194</v>
      </c>
      <c r="E161" s="237" t="s">
        <v>4523</v>
      </c>
      <c r="F161" s="238" t="s">
        <v>4524</v>
      </c>
      <c r="G161" s="239" t="s">
        <v>349</v>
      </c>
      <c r="H161" s="240">
        <v>4</v>
      </c>
      <c r="I161" s="241"/>
      <c r="J161" s="240">
        <f>ROUND(I161*H161,2)</f>
        <v>0</v>
      </c>
      <c r="K161" s="238" t="s">
        <v>1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198</v>
      </c>
      <c r="AT161" s="246" t="s">
        <v>194</v>
      </c>
      <c r="AU161" s="246" t="s">
        <v>73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198</v>
      </c>
      <c r="BM161" s="246" t="s">
        <v>4525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4524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73</v>
      </c>
    </row>
    <row r="163" s="2" customFormat="1" ht="21.75" customHeight="1">
      <c r="A163" s="39"/>
      <c r="B163" s="40"/>
      <c r="C163" s="236" t="s">
        <v>387</v>
      </c>
      <c r="D163" s="236" t="s">
        <v>194</v>
      </c>
      <c r="E163" s="237" t="s">
        <v>4526</v>
      </c>
      <c r="F163" s="238" t="s">
        <v>4527</v>
      </c>
      <c r="G163" s="239" t="s">
        <v>349</v>
      </c>
      <c r="H163" s="240">
        <v>40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198</v>
      </c>
      <c r="AT163" s="246" t="s">
        <v>194</v>
      </c>
      <c r="AU163" s="246" t="s">
        <v>73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198</v>
      </c>
      <c r="BM163" s="246" t="s">
        <v>4528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4527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73</v>
      </c>
    </row>
    <row r="165" s="2" customFormat="1" ht="16.5" customHeight="1">
      <c r="A165" s="39"/>
      <c r="B165" s="40"/>
      <c r="C165" s="236" t="s">
        <v>395</v>
      </c>
      <c r="D165" s="236" t="s">
        <v>194</v>
      </c>
      <c r="E165" s="237" t="s">
        <v>4529</v>
      </c>
      <c r="F165" s="238" t="s">
        <v>4530</v>
      </c>
      <c r="G165" s="239" t="s">
        <v>349</v>
      </c>
      <c r="H165" s="240">
        <v>4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198</v>
      </c>
      <c r="AT165" s="246" t="s">
        <v>194</v>
      </c>
      <c r="AU165" s="246" t="s">
        <v>73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198</v>
      </c>
      <c r="BM165" s="246" t="s">
        <v>4531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4530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73</v>
      </c>
    </row>
    <row r="167" s="2" customFormat="1" ht="16.5" customHeight="1">
      <c r="A167" s="39"/>
      <c r="B167" s="40"/>
      <c r="C167" s="285" t="s">
        <v>404</v>
      </c>
      <c r="D167" s="285" t="s">
        <v>341</v>
      </c>
      <c r="E167" s="286" t="s">
        <v>4532</v>
      </c>
      <c r="F167" s="287" t="s">
        <v>4533</v>
      </c>
      <c r="G167" s="288" t="s">
        <v>413</v>
      </c>
      <c r="H167" s="289">
        <v>5</v>
      </c>
      <c r="I167" s="290"/>
      <c r="J167" s="289">
        <f>ROUND(I167*H167,2)</f>
        <v>0</v>
      </c>
      <c r="K167" s="287" t="s">
        <v>1</v>
      </c>
      <c r="L167" s="291"/>
      <c r="M167" s="292" t="s">
        <v>1</v>
      </c>
      <c r="N167" s="29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255</v>
      </c>
      <c r="AT167" s="246" t="s">
        <v>341</v>
      </c>
      <c r="AU167" s="246" t="s">
        <v>73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198</v>
      </c>
      <c r="BM167" s="246" t="s">
        <v>4534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4533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73</v>
      </c>
    </row>
    <row r="169" s="2" customFormat="1" ht="16.5" customHeight="1">
      <c r="A169" s="39"/>
      <c r="B169" s="40"/>
      <c r="C169" s="285" t="s">
        <v>410</v>
      </c>
      <c r="D169" s="285" t="s">
        <v>341</v>
      </c>
      <c r="E169" s="286" t="s">
        <v>4535</v>
      </c>
      <c r="F169" s="287" t="s">
        <v>4536</v>
      </c>
      <c r="G169" s="288" t="s">
        <v>413</v>
      </c>
      <c r="H169" s="289">
        <v>6</v>
      </c>
      <c r="I169" s="290"/>
      <c r="J169" s="289">
        <f>ROUND(I169*H169,2)</f>
        <v>0</v>
      </c>
      <c r="K169" s="287" t="s">
        <v>1</v>
      </c>
      <c r="L169" s="291"/>
      <c r="M169" s="292" t="s">
        <v>1</v>
      </c>
      <c r="N169" s="29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255</v>
      </c>
      <c r="AT169" s="246" t="s">
        <v>341</v>
      </c>
      <c r="AU169" s="246" t="s">
        <v>73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198</v>
      </c>
      <c r="BM169" s="246" t="s">
        <v>4537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4536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73</v>
      </c>
    </row>
    <row r="171" s="2" customFormat="1" ht="16.5" customHeight="1">
      <c r="A171" s="39"/>
      <c r="B171" s="40"/>
      <c r="C171" s="285" t="s">
        <v>416</v>
      </c>
      <c r="D171" s="285" t="s">
        <v>341</v>
      </c>
      <c r="E171" s="286" t="s">
        <v>4538</v>
      </c>
      <c r="F171" s="287" t="s">
        <v>4539</v>
      </c>
      <c r="G171" s="288" t="s">
        <v>413</v>
      </c>
      <c r="H171" s="289">
        <v>1</v>
      </c>
      <c r="I171" s="290"/>
      <c r="J171" s="289">
        <f>ROUND(I171*H171,2)</f>
        <v>0</v>
      </c>
      <c r="K171" s="287" t="s">
        <v>1</v>
      </c>
      <c r="L171" s="291"/>
      <c r="M171" s="292" t="s">
        <v>1</v>
      </c>
      <c r="N171" s="29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255</v>
      </c>
      <c r="AT171" s="246" t="s">
        <v>341</v>
      </c>
      <c r="AU171" s="246" t="s">
        <v>73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198</v>
      </c>
      <c r="BM171" s="246" t="s">
        <v>4540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4539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73</v>
      </c>
    </row>
    <row r="173" s="2" customFormat="1" ht="16.5" customHeight="1">
      <c r="A173" s="39"/>
      <c r="B173" s="40"/>
      <c r="C173" s="285" t="s">
        <v>422</v>
      </c>
      <c r="D173" s="285" t="s">
        <v>341</v>
      </c>
      <c r="E173" s="286" t="s">
        <v>4541</v>
      </c>
      <c r="F173" s="287" t="s">
        <v>4542</v>
      </c>
      <c r="G173" s="288" t="s">
        <v>413</v>
      </c>
      <c r="H173" s="289">
        <v>12</v>
      </c>
      <c r="I173" s="290"/>
      <c r="J173" s="289">
        <f>ROUND(I173*H173,2)</f>
        <v>0</v>
      </c>
      <c r="K173" s="287" t="s">
        <v>1</v>
      </c>
      <c r="L173" s="291"/>
      <c r="M173" s="292" t="s">
        <v>1</v>
      </c>
      <c r="N173" s="29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255</v>
      </c>
      <c r="AT173" s="246" t="s">
        <v>341</v>
      </c>
      <c r="AU173" s="246" t="s">
        <v>73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198</v>
      </c>
      <c r="BM173" s="246" t="s">
        <v>4543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4542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73</v>
      </c>
    </row>
    <row r="175" s="2" customFormat="1" ht="16.5" customHeight="1">
      <c r="A175" s="39"/>
      <c r="B175" s="40"/>
      <c r="C175" s="285" t="s">
        <v>429</v>
      </c>
      <c r="D175" s="285" t="s">
        <v>341</v>
      </c>
      <c r="E175" s="286" t="s">
        <v>4544</v>
      </c>
      <c r="F175" s="287" t="s">
        <v>4545</v>
      </c>
      <c r="G175" s="288" t="s">
        <v>413</v>
      </c>
      <c r="H175" s="289">
        <v>10</v>
      </c>
      <c r="I175" s="290"/>
      <c r="J175" s="289">
        <f>ROUND(I175*H175,2)</f>
        <v>0</v>
      </c>
      <c r="K175" s="287" t="s">
        <v>1</v>
      </c>
      <c r="L175" s="291"/>
      <c r="M175" s="292" t="s">
        <v>1</v>
      </c>
      <c r="N175" s="29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255</v>
      </c>
      <c r="AT175" s="246" t="s">
        <v>341</v>
      </c>
      <c r="AU175" s="246" t="s">
        <v>73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198</v>
      </c>
      <c r="BM175" s="246" t="s">
        <v>4546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4545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73</v>
      </c>
    </row>
    <row r="177" s="2" customFormat="1" ht="16.5" customHeight="1">
      <c r="A177" s="39"/>
      <c r="B177" s="40"/>
      <c r="C177" s="285" t="s">
        <v>436</v>
      </c>
      <c r="D177" s="285" t="s">
        <v>341</v>
      </c>
      <c r="E177" s="286" t="s">
        <v>4547</v>
      </c>
      <c r="F177" s="287" t="s">
        <v>4548</v>
      </c>
      <c r="G177" s="288" t="s">
        <v>413</v>
      </c>
      <c r="H177" s="289">
        <v>1</v>
      </c>
      <c r="I177" s="290"/>
      <c r="J177" s="289">
        <f>ROUND(I177*H177,2)</f>
        <v>0</v>
      </c>
      <c r="K177" s="287" t="s">
        <v>1</v>
      </c>
      <c r="L177" s="291"/>
      <c r="M177" s="292" t="s">
        <v>1</v>
      </c>
      <c r="N177" s="29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255</v>
      </c>
      <c r="AT177" s="246" t="s">
        <v>341</v>
      </c>
      <c r="AU177" s="246" t="s">
        <v>73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198</v>
      </c>
      <c r="BM177" s="246" t="s">
        <v>4549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4548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73</v>
      </c>
    </row>
    <row r="179" s="2" customFormat="1" ht="16.5" customHeight="1">
      <c r="A179" s="39"/>
      <c r="B179" s="40"/>
      <c r="C179" s="285" t="s">
        <v>445</v>
      </c>
      <c r="D179" s="285" t="s">
        <v>341</v>
      </c>
      <c r="E179" s="286" t="s">
        <v>4550</v>
      </c>
      <c r="F179" s="287" t="s">
        <v>4551</v>
      </c>
      <c r="G179" s="288" t="s">
        <v>413</v>
      </c>
      <c r="H179" s="289">
        <v>1</v>
      </c>
      <c r="I179" s="290"/>
      <c r="J179" s="289">
        <f>ROUND(I179*H179,2)</f>
        <v>0</v>
      </c>
      <c r="K179" s="287" t="s">
        <v>1</v>
      </c>
      <c r="L179" s="291"/>
      <c r="M179" s="292" t="s">
        <v>1</v>
      </c>
      <c r="N179" s="29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255</v>
      </c>
      <c r="AT179" s="246" t="s">
        <v>341</v>
      </c>
      <c r="AU179" s="246" t="s">
        <v>73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198</v>
      </c>
      <c r="BM179" s="246" t="s">
        <v>4552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4551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73</v>
      </c>
    </row>
    <row r="181" s="2" customFormat="1" ht="16.5" customHeight="1">
      <c r="A181" s="39"/>
      <c r="B181" s="40"/>
      <c r="C181" s="285" t="s">
        <v>450</v>
      </c>
      <c r="D181" s="285" t="s">
        <v>341</v>
      </c>
      <c r="E181" s="286" t="s">
        <v>4553</v>
      </c>
      <c r="F181" s="287" t="s">
        <v>4554</v>
      </c>
      <c r="G181" s="288" t="s">
        <v>314</v>
      </c>
      <c r="H181" s="289">
        <v>8</v>
      </c>
      <c r="I181" s="290"/>
      <c r="J181" s="289">
        <f>ROUND(I181*H181,2)</f>
        <v>0</v>
      </c>
      <c r="K181" s="287" t="s">
        <v>1</v>
      </c>
      <c r="L181" s="291"/>
      <c r="M181" s="292" t="s">
        <v>1</v>
      </c>
      <c r="N181" s="29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255</v>
      </c>
      <c r="AT181" s="246" t="s">
        <v>341</v>
      </c>
      <c r="AU181" s="246" t="s">
        <v>73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198</v>
      </c>
      <c r="BM181" s="246" t="s">
        <v>4555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4554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73</v>
      </c>
    </row>
    <row r="183" s="2" customFormat="1" ht="16.5" customHeight="1">
      <c r="A183" s="39"/>
      <c r="B183" s="40"/>
      <c r="C183" s="285" t="s">
        <v>373</v>
      </c>
      <c r="D183" s="285" t="s">
        <v>341</v>
      </c>
      <c r="E183" s="286" t="s">
        <v>4556</v>
      </c>
      <c r="F183" s="287" t="s">
        <v>4557</v>
      </c>
      <c r="G183" s="288" t="s">
        <v>314</v>
      </c>
      <c r="H183" s="289">
        <v>8</v>
      </c>
      <c r="I183" s="290"/>
      <c r="J183" s="289">
        <f>ROUND(I183*H183,2)</f>
        <v>0</v>
      </c>
      <c r="K183" s="287" t="s">
        <v>1</v>
      </c>
      <c r="L183" s="291"/>
      <c r="M183" s="292" t="s">
        <v>1</v>
      </c>
      <c r="N183" s="29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255</v>
      </c>
      <c r="AT183" s="246" t="s">
        <v>341</v>
      </c>
      <c r="AU183" s="246" t="s">
        <v>73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198</v>
      </c>
      <c r="BM183" s="246" t="s">
        <v>4558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4557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73</v>
      </c>
    </row>
    <row r="185" s="2" customFormat="1" ht="16.5" customHeight="1">
      <c r="A185" s="39"/>
      <c r="B185" s="40"/>
      <c r="C185" s="285" t="s">
        <v>466</v>
      </c>
      <c r="D185" s="285" t="s">
        <v>341</v>
      </c>
      <c r="E185" s="286" t="s">
        <v>4559</v>
      </c>
      <c r="F185" s="287" t="s">
        <v>4560</v>
      </c>
      <c r="G185" s="288" t="s">
        <v>413</v>
      </c>
      <c r="H185" s="289">
        <v>1</v>
      </c>
      <c r="I185" s="290"/>
      <c r="J185" s="289">
        <f>ROUND(I185*H185,2)</f>
        <v>0</v>
      </c>
      <c r="K185" s="287" t="s">
        <v>1</v>
      </c>
      <c r="L185" s="291"/>
      <c r="M185" s="292" t="s">
        <v>1</v>
      </c>
      <c r="N185" s="29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255</v>
      </c>
      <c r="AT185" s="246" t="s">
        <v>341</v>
      </c>
      <c r="AU185" s="246" t="s">
        <v>73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198</v>
      </c>
      <c r="BM185" s="246" t="s">
        <v>4561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4560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73</v>
      </c>
    </row>
    <row r="187" s="2" customFormat="1" ht="16.5" customHeight="1">
      <c r="A187" s="39"/>
      <c r="B187" s="40"/>
      <c r="C187" s="285" t="s">
        <v>473</v>
      </c>
      <c r="D187" s="285" t="s">
        <v>341</v>
      </c>
      <c r="E187" s="286" t="s">
        <v>4562</v>
      </c>
      <c r="F187" s="287" t="s">
        <v>4563</v>
      </c>
      <c r="G187" s="288" t="s">
        <v>413</v>
      </c>
      <c r="H187" s="289">
        <v>1</v>
      </c>
      <c r="I187" s="290"/>
      <c r="J187" s="289">
        <f>ROUND(I187*H187,2)</f>
        <v>0</v>
      </c>
      <c r="K187" s="287" t="s">
        <v>1</v>
      </c>
      <c r="L187" s="291"/>
      <c r="M187" s="292" t="s">
        <v>1</v>
      </c>
      <c r="N187" s="29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255</v>
      </c>
      <c r="AT187" s="246" t="s">
        <v>341</v>
      </c>
      <c r="AU187" s="246" t="s">
        <v>73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198</v>
      </c>
      <c r="BM187" s="246" t="s">
        <v>4564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4563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73</v>
      </c>
    </row>
    <row r="189" s="2" customFormat="1" ht="21.75" customHeight="1">
      <c r="A189" s="39"/>
      <c r="B189" s="40"/>
      <c r="C189" s="285" t="s">
        <v>481</v>
      </c>
      <c r="D189" s="285" t="s">
        <v>341</v>
      </c>
      <c r="E189" s="286" t="s">
        <v>4565</v>
      </c>
      <c r="F189" s="287" t="s">
        <v>4566</v>
      </c>
      <c r="G189" s="288" t="s">
        <v>413</v>
      </c>
      <c r="H189" s="289">
        <v>1</v>
      </c>
      <c r="I189" s="290"/>
      <c r="J189" s="289">
        <f>ROUND(I189*H189,2)</f>
        <v>0</v>
      </c>
      <c r="K189" s="287" t="s">
        <v>1</v>
      </c>
      <c r="L189" s="291"/>
      <c r="M189" s="292" t="s">
        <v>1</v>
      </c>
      <c r="N189" s="29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255</v>
      </c>
      <c r="AT189" s="246" t="s">
        <v>341</v>
      </c>
      <c r="AU189" s="246" t="s">
        <v>73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198</v>
      </c>
      <c r="BM189" s="246" t="s">
        <v>4567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4566</v>
      </c>
      <c r="G190" s="41"/>
      <c r="H190" s="41"/>
      <c r="I190" s="145"/>
      <c r="J190" s="41"/>
      <c r="K190" s="41"/>
      <c r="L190" s="45"/>
      <c r="M190" s="250"/>
      <c r="N190" s="251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73</v>
      </c>
    </row>
    <row r="191" s="2" customFormat="1" ht="16.5" customHeight="1">
      <c r="A191" s="39"/>
      <c r="B191" s="40"/>
      <c r="C191" s="285" t="s">
        <v>488</v>
      </c>
      <c r="D191" s="285" t="s">
        <v>341</v>
      </c>
      <c r="E191" s="286" t="s">
        <v>4568</v>
      </c>
      <c r="F191" s="287" t="s">
        <v>4569</v>
      </c>
      <c r="G191" s="288" t="s">
        <v>314</v>
      </c>
      <c r="H191" s="289">
        <v>173</v>
      </c>
      <c r="I191" s="290"/>
      <c r="J191" s="289">
        <f>ROUND(I191*H191,2)</f>
        <v>0</v>
      </c>
      <c r="K191" s="287" t="s">
        <v>1</v>
      </c>
      <c r="L191" s="291"/>
      <c r="M191" s="292" t="s">
        <v>1</v>
      </c>
      <c r="N191" s="293" t="s">
        <v>38</v>
      </c>
      <c r="O191" s="92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6" t="s">
        <v>255</v>
      </c>
      <c r="AT191" s="246" t="s">
        <v>341</v>
      </c>
      <c r="AU191" s="246" t="s">
        <v>73</v>
      </c>
      <c r="AY191" s="18" t="s">
        <v>191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18" t="s">
        <v>81</v>
      </c>
      <c r="BK191" s="247">
        <f>ROUND(I191*H191,2)</f>
        <v>0</v>
      </c>
      <c r="BL191" s="18" t="s">
        <v>198</v>
      </c>
      <c r="BM191" s="246" t="s">
        <v>4570</v>
      </c>
    </row>
    <row r="192" s="2" customFormat="1">
      <c r="A192" s="39"/>
      <c r="B192" s="40"/>
      <c r="C192" s="41"/>
      <c r="D192" s="248" t="s">
        <v>200</v>
      </c>
      <c r="E192" s="41"/>
      <c r="F192" s="249" t="s">
        <v>4569</v>
      </c>
      <c r="G192" s="41"/>
      <c r="H192" s="41"/>
      <c r="I192" s="145"/>
      <c r="J192" s="41"/>
      <c r="K192" s="41"/>
      <c r="L192" s="45"/>
      <c r="M192" s="250"/>
      <c r="N192" s="251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200</v>
      </c>
      <c r="AU192" s="18" t="s">
        <v>73</v>
      </c>
    </row>
    <row r="193" s="2" customFormat="1" ht="16.5" customHeight="1">
      <c r="A193" s="39"/>
      <c r="B193" s="40"/>
      <c r="C193" s="285" t="s">
        <v>493</v>
      </c>
      <c r="D193" s="285" t="s">
        <v>341</v>
      </c>
      <c r="E193" s="286" t="s">
        <v>4571</v>
      </c>
      <c r="F193" s="287" t="s">
        <v>4572</v>
      </c>
      <c r="G193" s="288" t="s">
        <v>314</v>
      </c>
      <c r="H193" s="289">
        <v>1300</v>
      </c>
      <c r="I193" s="290"/>
      <c r="J193" s="289">
        <f>ROUND(I193*H193,2)</f>
        <v>0</v>
      </c>
      <c r="K193" s="287" t="s">
        <v>1</v>
      </c>
      <c r="L193" s="291"/>
      <c r="M193" s="292" t="s">
        <v>1</v>
      </c>
      <c r="N193" s="293" t="s">
        <v>38</v>
      </c>
      <c r="O193" s="92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6" t="s">
        <v>255</v>
      </c>
      <c r="AT193" s="246" t="s">
        <v>341</v>
      </c>
      <c r="AU193" s="246" t="s">
        <v>73</v>
      </c>
      <c r="AY193" s="18" t="s">
        <v>191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8" t="s">
        <v>81</v>
      </c>
      <c r="BK193" s="247">
        <f>ROUND(I193*H193,2)</f>
        <v>0</v>
      </c>
      <c r="BL193" s="18" t="s">
        <v>198</v>
      </c>
      <c r="BM193" s="246" t="s">
        <v>4573</v>
      </c>
    </row>
    <row r="194" s="2" customFormat="1">
      <c r="A194" s="39"/>
      <c r="B194" s="40"/>
      <c r="C194" s="41"/>
      <c r="D194" s="248" t="s">
        <v>200</v>
      </c>
      <c r="E194" s="41"/>
      <c r="F194" s="249" t="s">
        <v>4572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200</v>
      </c>
      <c r="AU194" s="18" t="s">
        <v>73</v>
      </c>
    </row>
    <row r="195" s="2" customFormat="1" ht="21.75" customHeight="1">
      <c r="A195" s="39"/>
      <c r="B195" s="40"/>
      <c r="C195" s="285" t="s">
        <v>498</v>
      </c>
      <c r="D195" s="285" t="s">
        <v>341</v>
      </c>
      <c r="E195" s="286" t="s">
        <v>4574</v>
      </c>
      <c r="F195" s="287" t="s">
        <v>4575</v>
      </c>
      <c r="G195" s="288" t="s">
        <v>413</v>
      </c>
      <c r="H195" s="289">
        <v>1</v>
      </c>
      <c r="I195" s="290"/>
      <c r="J195" s="289">
        <f>ROUND(I195*H195,2)</f>
        <v>0</v>
      </c>
      <c r="K195" s="287" t="s">
        <v>1</v>
      </c>
      <c r="L195" s="291"/>
      <c r="M195" s="292" t="s">
        <v>1</v>
      </c>
      <c r="N195" s="293" t="s">
        <v>38</v>
      </c>
      <c r="O195" s="92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6" t="s">
        <v>255</v>
      </c>
      <c r="AT195" s="246" t="s">
        <v>341</v>
      </c>
      <c r="AU195" s="246" t="s">
        <v>73</v>
      </c>
      <c r="AY195" s="18" t="s">
        <v>191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8" t="s">
        <v>81</v>
      </c>
      <c r="BK195" s="247">
        <f>ROUND(I195*H195,2)</f>
        <v>0</v>
      </c>
      <c r="BL195" s="18" t="s">
        <v>198</v>
      </c>
      <c r="BM195" s="246" t="s">
        <v>4576</v>
      </c>
    </row>
    <row r="196" s="2" customFormat="1">
      <c r="A196" s="39"/>
      <c r="B196" s="40"/>
      <c r="C196" s="41"/>
      <c r="D196" s="248" t="s">
        <v>200</v>
      </c>
      <c r="E196" s="41"/>
      <c r="F196" s="249" t="s">
        <v>4575</v>
      </c>
      <c r="G196" s="41"/>
      <c r="H196" s="41"/>
      <c r="I196" s="145"/>
      <c r="J196" s="41"/>
      <c r="K196" s="41"/>
      <c r="L196" s="45"/>
      <c r="M196" s="250"/>
      <c r="N196" s="251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200</v>
      </c>
      <c r="AU196" s="18" t="s">
        <v>73</v>
      </c>
    </row>
    <row r="197" s="2" customFormat="1" ht="21.75" customHeight="1">
      <c r="A197" s="39"/>
      <c r="B197" s="40"/>
      <c r="C197" s="285" t="s">
        <v>503</v>
      </c>
      <c r="D197" s="285" t="s">
        <v>341</v>
      </c>
      <c r="E197" s="286" t="s">
        <v>4577</v>
      </c>
      <c r="F197" s="287" t="s">
        <v>4578</v>
      </c>
      <c r="G197" s="288" t="s">
        <v>413</v>
      </c>
      <c r="H197" s="289">
        <v>9</v>
      </c>
      <c r="I197" s="290"/>
      <c r="J197" s="289">
        <f>ROUND(I197*H197,2)</f>
        <v>0</v>
      </c>
      <c r="K197" s="287" t="s">
        <v>1</v>
      </c>
      <c r="L197" s="291"/>
      <c r="M197" s="292" t="s">
        <v>1</v>
      </c>
      <c r="N197" s="29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255</v>
      </c>
      <c r="AT197" s="246" t="s">
        <v>341</v>
      </c>
      <c r="AU197" s="246" t="s">
        <v>73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198</v>
      </c>
      <c r="BM197" s="246" t="s">
        <v>4579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4578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73</v>
      </c>
    </row>
    <row r="199" s="2" customFormat="1" ht="16.5" customHeight="1">
      <c r="A199" s="39"/>
      <c r="B199" s="40"/>
      <c r="C199" s="285" t="s">
        <v>513</v>
      </c>
      <c r="D199" s="285" t="s">
        <v>341</v>
      </c>
      <c r="E199" s="286" t="s">
        <v>4580</v>
      </c>
      <c r="F199" s="287" t="s">
        <v>4581</v>
      </c>
      <c r="G199" s="288" t="s">
        <v>4582</v>
      </c>
      <c r="H199" s="289">
        <v>5000</v>
      </c>
      <c r="I199" s="290"/>
      <c r="J199" s="289">
        <f>ROUND(I199*H199,2)</f>
        <v>0</v>
      </c>
      <c r="K199" s="287" t="s">
        <v>1</v>
      </c>
      <c r="L199" s="291"/>
      <c r="M199" s="292" t="s">
        <v>1</v>
      </c>
      <c r="N199" s="293" t="s">
        <v>38</v>
      </c>
      <c r="O199" s="92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6" t="s">
        <v>255</v>
      </c>
      <c r="AT199" s="246" t="s">
        <v>341</v>
      </c>
      <c r="AU199" s="246" t="s">
        <v>73</v>
      </c>
      <c r="AY199" s="18" t="s">
        <v>191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18" t="s">
        <v>81</v>
      </c>
      <c r="BK199" s="247">
        <f>ROUND(I199*H199,2)</f>
        <v>0</v>
      </c>
      <c r="BL199" s="18" t="s">
        <v>198</v>
      </c>
      <c r="BM199" s="246" t="s">
        <v>4583</v>
      </c>
    </row>
    <row r="200" s="2" customFormat="1">
      <c r="A200" s="39"/>
      <c r="B200" s="40"/>
      <c r="C200" s="41"/>
      <c r="D200" s="248" t="s">
        <v>200</v>
      </c>
      <c r="E200" s="41"/>
      <c r="F200" s="249" t="s">
        <v>4581</v>
      </c>
      <c r="G200" s="41"/>
      <c r="H200" s="41"/>
      <c r="I200" s="145"/>
      <c r="J200" s="41"/>
      <c r="K200" s="41"/>
      <c r="L200" s="45"/>
      <c r="M200" s="250"/>
      <c r="N200" s="251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200</v>
      </c>
      <c r="AU200" s="18" t="s">
        <v>73</v>
      </c>
    </row>
    <row r="201" s="2" customFormat="1" ht="16.5" customHeight="1">
      <c r="A201" s="39"/>
      <c r="B201" s="40"/>
      <c r="C201" s="236" t="s">
        <v>519</v>
      </c>
      <c r="D201" s="236" t="s">
        <v>194</v>
      </c>
      <c r="E201" s="237" t="s">
        <v>4584</v>
      </c>
      <c r="F201" s="238" t="s">
        <v>4585</v>
      </c>
      <c r="G201" s="239" t="s">
        <v>413</v>
      </c>
      <c r="H201" s="240">
        <v>12</v>
      </c>
      <c r="I201" s="241"/>
      <c r="J201" s="240">
        <f>ROUND(I201*H201,2)</f>
        <v>0</v>
      </c>
      <c r="K201" s="238" t="s">
        <v>1</v>
      </c>
      <c r="L201" s="45"/>
      <c r="M201" s="242" t="s">
        <v>1</v>
      </c>
      <c r="N201" s="243" t="s">
        <v>38</v>
      </c>
      <c r="O201" s="92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6" t="s">
        <v>198</v>
      </c>
      <c r="AT201" s="246" t="s">
        <v>194</v>
      </c>
      <c r="AU201" s="246" t="s">
        <v>73</v>
      </c>
      <c r="AY201" s="18" t="s">
        <v>191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18" t="s">
        <v>81</v>
      </c>
      <c r="BK201" s="247">
        <f>ROUND(I201*H201,2)</f>
        <v>0</v>
      </c>
      <c r="BL201" s="18" t="s">
        <v>198</v>
      </c>
      <c r="BM201" s="246" t="s">
        <v>4586</v>
      </c>
    </row>
    <row r="202" s="2" customFormat="1">
      <c r="A202" s="39"/>
      <c r="B202" s="40"/>
      <c r="C202" s="41"/>
      <c r="D202" s="248" t="s">
        <v>200</v>
      </c>
      <c r="E202" s="41"/>
      <c r="F202" s="249" t="s">
        <v>4585</v>
      </c>
      <c r="G202" s="41"/>
      <c r="H202" s="41"/>
      <c r="I202" s="145"/>
      <c r="J202" s="41"/>
      <c r="K202" s="41"/>
      <c r="L202" s="45"/>
      <c r="M202" s="250"/>
      <c r="N202" s="251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200</v>
      </c>
      <c r="AU202" s="18" t="s">
        <v>73</v>
      </c>
    </row>
    <row r="203" s="2" customFormat="1" ht="21.75" customHeight="1">
      <c r="A203" s="39"/>
      <c r="B203" s="40"/>
      <c r="C203" s="236" t="s">
        <v>530</v>
      </c>
      <c r="D203" s="236" t="s">
        <v>194</v>
      </c>
      <c r="E203" s="237" t="s">
        <v>4587</v>
      </c>
      <c r="F203" s="238" t="s">
        <v>4588</v>
      </c>
      <c r="G203" s="239" t="s">
        <v>413</v>
      </c>
      <c r="H203" s="240">
        <v>10</v>
      </c>
      <c r="I203" s="241"/>
      <c r="J203" s="240">
        <f>ROUND(I203*H203,2)</f>
        <v>0</v>
      </c>
      <c r="K203" s="238" t="s">
        <v>1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198</v>
      </c>
      <c r="AT203" s="246" t="s">
        <v>194</v>
      </c>
      <c r="AU203" s="246" t="s">
        <v>73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198</v>
      </c>
      <c r="BM203" s="246" t="s">
        <v>4589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4588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73</v>
      </c>
    </row>
    <row r="205" s="2" customFormat="1" ht="21.75" customHeight="1">
      <c r="A205" s="39"/>
      <c r="B205" s="40"/>
      <c r="C205" s="236" t="s">
        <v>534</v>
      </c>
      <c r="D205" s="236" t="s">
        <v>194</v>
      </c>
      <c r="E205" s="237" t="s">
        <v>4590</v>
      </c>
      <c r="F205" s="238" t="s">
        <v>4591</v>
      </c>
      <c r="G205" s="239" t="s">
        <v>413</v>
      </c>
      <c r="H205" s="240">
        <v>10</v>
      </c>
      <c r="I205" s="241"/>
      <c r="J205" s="240">
        <f>ROUND(I205*H205,2)</f>
        <v>0</v>
      </c>
      <c r="K205" s="238" t="s">
        <v>1</v>
      </c>
      <c r="L205" s="45"/>
      <c r="M205" s="242" t="s">
        <v>1</v>
      </c>
      <c r="N205" s="243" t="s">
        <v>38</v>
      </c>
      <c r="O205" s="92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6" t="s">
        <v>198</v>
      </c>
      <c r="AT205" s="246" t="s">
        <v>194</v>
      </c>
      <c r="AU205" s="246" t="s">
        <v>73</v>
      </c>
      <c r="AY205" s="18" t="s">
        <v>191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8" t="s">
        <v>81</v>
      </c>
      <c r="BK205" s="247">
        <f>ROUND(I205*H205,2)</f>
        <v>0</v>
      </c>
      <c r="BL205" s="18" t="s">
        <v>198</v>
      </c>
      <c r="BM205" s="246" t="s">
        <v>4592</v>
      </c>
    </row>
    <row r="206" s="2" customFormat="1">
      <c r="A206" s="39"/>
      <c r="B206" s="40"/>
      <c r="C206" s="41"/>
      <c r="D206" s="248" t="s">
        <v>200</v>
      </c>
      <c r="E206" s="41"/>
      <c r="F206" s="249" t="s">
        <v>4591</v>
      </c>
      <c r="G206" s="41"/>
      <c r="H206" s="41"/>
      <c r="I206" s="145"/>
      <c r="J206" s="41"/>
      <c r="K206" s="41"/>
      <c r="L206" s="45"/>
      <c r="M206" s="250"/>
      <c r="N206" s="251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200</v>
      </c>
      <c r="AU206" s="18" t="s">
        <v>73</v>
      </c>
    </row>
    <row r="207" s="2" customFormat="1" ht="16.5" customHeight="1">
      <c r="A207" s="39"/>
      <c r="B207" s="40"/>
      <c r="C207" s="236" t="s">
        <v>540</v>
      </c>
      <c r="D207" s="236" t="s">
        <v>194</v>
      </c>
      <c r="E207" s="237" t="s">
        <v>4593</v>
      </c>
      <c r="F207" s="238" t="s">
        <v>4594</v>
      </c>
      <c r="G207" s="239" t="s">
        <v>413</v>
      </c>
      <c r="H207" s="240">
        <v>1</v>
      </c>
      <c r="I207" s="241"/>
      <c r="J207" s="240">
        <f>ROUND(I207*H207,2)</f>
        <v>0</v>
      </c>
      <c r="K207" s="238" t="s">
        <v>1</v>
      </c>
      <c r="L207" s="45"/>
      <c r="M207" s="242" t="s">
        <v>1</v>
      </c>
      <c r="N207" s="24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198</v>
      </c>
      <c r="AT207" s="246" t="s">
        <v>194</v>
      </c>
      <c r="AU207" s="246" t="s">
        <v>73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198</v>
      </c>
      <c r="BM207" s="246" t="s">
        <v>4595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4594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73</v>
      </c>
    </row>
    <row r="209" s="2" customFormat="1" ht="16.5" customHeight="1">
      <c r="A209" s="39"/>
      <c r="B209" s="40"/>
      <c r="C209" s="236" t="s">
        <v>548</v>
      </c>
      <c r="D209" s="236" t="s">
        <v>194</v>
      </c>
      <c r="E209" s="237" t="s">
        <v>4596</v>
      </c>
      <c r="F209" s="238" t="s">
        <v>4597</v>
      </c>
      <c r="G209" s="239" t="s">
        <v>413</v>
      </c>
      <c r="H209" s="240">
        <v>1</v>
      </c>
      <c r="I209" s="241"/>
      <c r="J209" s="240">
        <f>ROUND(I209*H209,2)</f>
        <v>0</v>
      </c>
      <c r="K209" s="238" t="s">
        <v>1</v>
      </c>
      <c r="L209" s="45"/>
      <c r="M209" s="242" t="s">
        <v>1</v>
      </c>
      <c r="N209" s="243" t="s">
        <v>38</v>
      </c>
      <c r="O209" s="92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6" t="s">
        <v>198</v>
      </c>
      <c r="AT209" s="246" t="s">
        <v>194</v>
      </c>
      <c r="AU209" s="246" t="s">
        <v>73</v>
      </c>
      <c r="AY209" s="18" t="s">
        <v>191</v>
      </c>
      <c r="BE209" s="247">
        <f>IF(N209="základní",J209,0)</f>
        <v>0</v>
      </c>
      <c r="BF209" s="247">
        <f>IF(N209="snížená",J209,0)</f>
        <v>0</v>
      </c>
      <c r="BG209" s="247">
        <f>IF(N209="zákl. přenesená",J209,0)</f>
        <v>0</v>
      </c>
      <c r="BH209" s="247">
        <f>IF(N209="sníž. přenesená",J209,0)</f>
        <v>0</v>
      </c>
      <c r="BI209" s="247">
        <f>IF(N209="nulová",J209,0)</f>
        <v>0</v>
      </c>
      <c r="BJ209" s="18" t="s">
        <v>81</v>
      </c>
      <c r="BK209" s="247">
        <f>ROUND(I209*H209,2)</f>
        <v>0</v>
      </c>
      <c r="BL209" s="18" t="s">
        <v>198</v>
      </c>
      <c r="BM209" s="246" t="s">
        <v>4598</v>
      </c>
    </row>
    <row r="210" s="2" customFormat="1">
      <c r="A210" s="39"/>
      <c r="B210" s="40"/>
      <c r="C210" s="41"/>
      <c r="D210" s="248" t="s">
        <v>200</v>
      </c>
      <c r="E210" s="41"/>
      <c r="F210" s="249" t="s">
        <v>4597</v>
      </c>
      <c r="G210" s="41"/>
      <c r="H210" s="41"/>
      <c r="I210" s="145"/>
      <c r="J210" s="41"/>
      <c r="K210" s="41"/>
      <c r="L210" s="45"/>
      <c r="M210" s="250"/>
      <c r="N210" s="251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200</v>
      </c>
      <c r="AU210" s="18" t="s">
        <v>73</v>
      </c>
    </row>
    <row r="211" s="2" customFormat="1" ht="16.5" customHeight="1">
      <c r="A211" s="39"/>
      <c r="B211" s="40"/>
      <c r="C211" s="236" t="s">
        <v>555</v>
      </c>
      <c r="D211" s="236" t="s">
        <v>194</v>
      </c>
      <c r="E211" s="237" t="s">
        <v>4599</v>
      </c>
      <c r="F211" s="238" t="s">
        <v>4600</v>
      </c>
      <c r="G211" s="239" t="s">
        <v>413</v>
      </c>
      <c r="H211" s="240">
        <v>1</v>
      </c>
      <c r="I211" s="241"/>
      <c r="J211" s="240">
        <f>ROUND(I211*H211,2)</f>
        <v>0</v>
      </c>
      <c r="K211" s="238" t="s">
        <v>1</v>
      </c>
      <c r="L211" s="45"/>
      <c r="M211" s="242" t="s">
        <v>1</v>
      </c>
      <c r="N211" s="243" t="s">
        <v>38</v>
      </c>
      <c r="O211" s="92"/>
      <c r="P211" s="244">
        <f>O211*H211</f>
        <v>0</v>
      </c>
      <c r="Q211" s="244">
        <v>0</v>
      </c>
      <c r="R211" s="244">
        <f>Q211*H211</f>
        <v>0</v>
      </c>
      <c r="S211" s="244">
        <v>0</v>
      </c>
      <c r="T211" s="24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6" t="s">
        <v>198</v>
      </c>
      <c r="AT211" s="246" t="s">
        <v>194</v>
      </c>
      <c r="AU211" s="246" t="s">
        <v>73</v>
      </c>
      <c r="AY211" s="18" t="s">
        <v>191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18" t="s">
        <v>81</v>
      </c>
      <c r="BK211" s="247">
        <f>ROUND(I211*H211,2)</f>
        <v>0</v>
      </c>
      <c r="BL211" s="18" t="s">
        <v>198</v>
      </c>
      <c r="BM211" s="246" t="s">
        <v>4601</v>
      </c>
    </row>
    <row r="212" s="2" customFormat="1">
      <c r="A212" s="39"/>
      <c r="B212" s="40"/>
      <c r="C212" s="41"/>
      <c r="D212" s="248" t="s">
        <v>200</v>
      </c>
      <c r="E212" s="41"/>
      <c r="F212" s="249" t="s">
        <v>4600</v>
      </c>
      <c r="G212" s="41"/>
      <c r="H212" s="41"/>
      <c r="I212" s="145"/>
      <c r="J212" s="41"/>
      <c r="K212" s="41"/>
      <c r="L212" s="45"/>
      <c r="M212" s="250"/>
      <c r="N212" s="251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200</v>
      </c>
      <c r="AU212" s="18" t="s">
        <v>73</v>
      </c>
    </row>
    <row r="213" s="2" customFormat="1" ht="21.75" customHeight="1">
      <c r="A213" s="39"/>
      <c r="B213" s="40"/>
      <c r="C213" s="236" t="s">
        <v>570</v>
      </c>
      <c r="D213" s="236" t="s">
        <v>194</v>
      </c>
      <c r="E213" s="237" t="s">
        <v>4602</v>
      </c>
      <c r="F213" s="238" t="s">
        <v>4603</v>
      </c>
      <c r="G213" s="239" t="s">
        <v>413</v>
      </c>
      <c r="H213" s="240">
        <v>1</v>
      </c>
      <c r="I213" s="241"/>
      <c r="J213" s="240">
        <f>ROUND(I213*H213,2)</f>
        <v>0</v>
      </c>
      <c r="K213" s="238" t="s">
        <v>1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73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4604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4603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73</v>
      </c>
    </row>
    <row r="215" s="2" customFormat="1" ht="16.5" customHeight="1">
      <c r="A215" s="39"/>
      <c r="B215" s="40"/>
      <c r="C215" s="236" t="s">
        <v>576</v>
      </c>
      <c r="D215" s="236" t="s">
        <v>194</v>
      </c>
      <c r="E215" s="237" t="s">
        <v>4605</v>
      </c>
      <c r="F215" s="238" t="s">
        <v>4606</v>
      </c>
      <c r="G215" s="239" t="s">
        <v>314</v>
      </c>
      <c r="H215" s="240">
        <v>180</v>
      </c>
      <c r="I215" s="241"/>
      <c r="J215" s="240">
        <f>ROUND(I215*H215,2)</f>
        <v>0</v>
      </c>
      <c r="K215" s="238" t="s">
        <v>1</v>
      </c>
      <c r="L215" s="45"/>
      <c r="M215" s="242" t="s">
        <v>1</v>
      </c>
      <c r="N215" s="243" t="s">
        <v>38</v>
      </c>
      <c r="O215" s="92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6" t="s">
        <v>198</v>
      </c>
      <c r="AT215" s="246" t="s">
        <v>194</v>
      </c>
      <c r="AU215" s="246" t="s">
        <v>73</v>
      </c>
      <c r="AY215" s="18" t="s">
        <v>191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18" t="s">
        <v>81</v>
      </c>
      <c r="BK215" s="247">
        <f>ROUND(I215*H215,2)</f>
        <v>0</v>
      </c>
      <c r="BL215" s="18" t="s">
        <v>198</v>
      </c>
      <c r="BM215" s="246" t="s">
        <v>4607</v>
      </c>
    </row>
    <row r="216" s="2" customFormat="1">
      <c r="A216" s="39"/>
      <c r="B216" s="40"/>
      <c r="C216" s="41"/>
      <c r="D216" s="248" t="s">
        <v>200</v>
      </c>
      <c r="E216" s="41"/>
      <c r="F216" s="249" t="s">
        <v>4606</v>
      </c>
      <c r="G216" s="41"/>
      <c r="H216" s="41"/>
      <c r="I216" s="145"/>
      <c r="J216" s="41"/>
      <c r="K216" s="41"/>
      <c r="L216" s="45"/>
      <c r="M216" s="250"/>
      <c r="N216" s="251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200</v>
      </c>
      <c r="AU216" s="18" t="s">
        <v>73</v>
      </c>
    </row>
    <row r="217" s="2" customFormat="1" ht="16.5" customHeight="1">
      <c r="A217" s="39"/>
      <c r="B217" s="40"/>
      <c r="C217" s="236" t="s">
        <v>582</v>
      </c>
      <c r="D217" s="236" t="s">
        <v>194</v>
      </c>
      <c r="E217" s="237" t="s">
        <v>4608</v>
      </c>
      <c r="F217" s="238" t="s">
        <v>4609</v>
      </c>
      <c r="G217" s="239" t="s">
        <v>314</v>
      </c>
      <c r="H217" s="240">
        <v>1365</v>
      </c>
      <c r="I217" s="241"/>
      <c r="J217" s="240">
        <f>ROUND(I217*H217,2)</f>
        <v>0</v>
      </c>
      <c r="K217" s="238" t="s">
        <v>1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198</v>
      </c>
      <c r="AT217" s="246" t="s">
        <v>194</v>
      </c>
      <c r="AU217" s="246" t="s">
        <v>73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198</v>
      </c>
      <c r="BM217" s="246" t="s">
        <v>4610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4609</v>
      </c>
      <c r="G218" s="41"/>
      <c r="H218" s="41"/>
      <c r="I218" s="145"/>
      <c r="J218" s="41"/>
      <c r="K218" s="41"/>
      <c r="L218" s="45"/>
      <c r="M218" s="250"/>
      <c r="N218" s="251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73</v>
      </c>
    </row>
    <row r="219" s="2" customFormat="1" ht="16.5" customHeight="1">
      <c r="A219" s="39"/>
      <c r="B219" s="40"/>
      <c r="C219" s="236" t="s">
        <v>586</v>
      </c>
      <c r="D219" s="236" t="s">
        <v>194</v>
      </c>
      <c r="E219" s="237" t="s">
        <v>4611</v>
      </c>
      <c r="F219" s="238" t="s">
        <v>4612</v>
      </c>
      <c r="G219" s="239" t="s">
        <v>413</v>
      </c>
      <c r="H219" s="240">
        <v>10</v>
      </c>
      <c r="I219" s="241"/>
      <c r="J219" s="240">
        <f>ROUND(I219*H219,2)</f>
        <v>0</v>
      </c>
      <c r="K219" s="238" t="s">
        <v>1</v>
      </c>
      <c r="L219" s="45"/>
      <c r="M219" s="242" t="s">
        <v>1</v>
      </c>
      <c r="N219" s="243" t="s">
        <v>38</v>
      </c>
      <c r="O219" s="92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6" t="s">
        <v>198</v>
      </c>
      <c r="AT219" s="246" t="s">
        <v>194</v>
      </c>
      <c r="AU219" s="246" t="s">
        <v>73</v>
      </c>
      <c r="AY219" s="18" t="s">
        <v>191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18" t="s">
        <v>81</v>
      </c>
      <c r="BK219" s="247">
        <f>ROUND(I219*H219,2)</f>
        <v>0</v>
      </c>
      <c r="BL219" s="18" t="s">
        <v>198</v>
      </c>
      <c r="BM219" s="246" t="s">
        <v>4613</v>
      </c>
    </row>
    <row r="220" s="2" customFormat="1">
      <c r="A220" s="39"/>
      <c r="B220" s="40"/>
      <c r="C220" s="41"/>
      <c r="D220" s="248" t="s">
        <v>200</v>
      </c>
      <c r="E220" s="41"/>
      <c r="F220" s="249" t="s">
        <v>4612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200</v>
      </c>
      <c r="AU220" s="18" t="s">
        <v>73</v>
      </c>
    </row>
    <row r="221" s="2" customFormat="1" ht="16.5" customHeight="1">
      <c r="A221" s="39"/>
      <c r="B221" s="40"/>
      <c r="C221" s="236" t="s">
        <v>592</v>
      </c>
      <c r="D221" s="236" t="s">
        <v>194</v>
      </c>
      <c r="E221" s="237" t="s">
        <v>4614</v>
      </c>
      <c r="F221" s="238" t="s">
        <v>4615</v>
      </c>
      <c r="G221" s="239" t="s">
        <v>314</v>
      </c>
      <c r="H221" s="240">
        <v>650</v>
      </c>
      <c r="I221" s="241"/>
      <c r="J221" s="240">
        <f>ROUND(I221*H221,2)</f>
        <v>0</v>
      </c>
      <c r="K221" s="238" t="s">
        <v>1</v>
      </c>
      <c r="L221" s="45"/>
      <c r="M221" s="242" t="s">
        <v>1</v>
      </c>
      <c r="N221" s="243" t="s">
        <v>38</v>
      </c>
      <c r="O221" s="92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6" t="s">
        <v>198</v>
      </c>
      <c r="AT221" s="246" t="s">
        <v>194</v>
      </c>
      <c r="AU221" s="246" t="s">
        <v>73</v>
      </c>
      <c r="AY221" s="18" t="s">
        <v>191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18" t="s">
        <v>81</v>
      </c>
      <c r="BK221" s="247">
        <f>ROUND(I221*H221,2)</f>
        <v>0</v>
      </c>
      <c r="BL221" s="18" t="s">
        <v>198</v>
      </c>
      <c r="BM221" s="246" t="s">
        <v>4616</v>
      </c>
    </row>
    <row r="222" s="2" customFormat="1">
      <c r="A222" s="39"/>
      <c r="B222" s="40"/>
      <c r="C222" s="41"/>
      <c r="D222" s="248" t="s">
        <v>200</v>
      </c>
      <c r="E222" s="41"/>
      <c r="F222" s="249" t="s">
        <v>4615</v>
      </c>
      <c r="G222" s="41"/>
      <c r="H222" s="41"/>
      <c r="I222" s="145"/>
      <c r="J222" s="41"/>
      <c r="K222" s="41"/>
      <c r="L222" s="45"/>
      <c r="M222" s="250"/>
      <c r="N222" s="251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200</v>
      </c>
      <c r="AU222" s="18" t="s">
        <v>73</v>
      </c>
    </row>
    <row r="223" s="2" customFormat="1" ht="21.75" customHeight="1">
      <c r="A223" s="39"/>
      <c r="B223" s="40"/>
      <c r="C223" s="236" t="s">
        <v>599</v>
      </c>
      <c r="D223" s="236" t="s">
        <v>194</v>
      </c>
      <c r="E223" s="237" t="s">
        <v>4617</v>
      </c>
      <c r="F223" s="238" t="s">
        <v>4618</v>
      </c>
      <c r="G223" s="239" t="s">
        <v>413</v>
      </c>
      <c r="H223" s="240">
        <v>6</v>
      </c>
      <c r="I223" s="241"/>
      <c r="J223" s="240">
        <f>ROUND(I223*H223,2)</f>
        <v>0</v>
      </c>
      <c r="K223" s="238" t="s">
        <v>1</v>
      </c>
      <c r="L223" s="45"/>
      <c r="M223" s="242" t="s">
        <v>1</v>
      </c>
      <c r="N223" s="243" t="s">
        <v>38</v>
      </c>
      <c r="O223" s="92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6" t="s">
        <v>198</v>
      </c>
      <c r="AT223" s="246" t="s">
        <v>194</v>
      </c>
      <c r="AU223" s="246" t="s">
        <v>73</v>
      </c>
      <c r="AY223" s="18" t="s">
        <v>191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18" t="s">
        <v>81</v>
      </c>
      <c r="BK223" s="247">
        <f>ROUND(I223*H223,2)</f>
        <v>0</v>
      </c>
      <c r="BL223" s="18" t="s">
        <v>198</v>
      </c>
      <c r="BM223" s="246" t="s">
        <v>4619</v>
      </c>
    </row>
    <row r="224" s="2" customFormat="1">
      <c r="A224" s="39"/>
      <c r="B224" s="40"/>
      <c r="C224" s="41"/>
      <c r="D224" s="248" t="s">
        <v>200</v>
      </c>
      <c r="E224" s="41"/>
      <c r="F224" s="249" t="s">
        <v>4618</v>
      </c>
      <c r="G224" s="41"/>
      <c r="H224" s="41"/>
      <c r="I224" s="145"/>
      <c r="J224" s="41"/>
      <c r="K224" s="41"/>
      <c r="L224" s="45"/>
      <c r="M224" s="250"/>
      <c r="N224" s="251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200</v>
      </c>
      <c r="AU224" s="18" t="s">
        <v>73</v>
      </c>
    </row>
    <row r="225" s="2" customFormat="1" ht="16.5" customHeight="1">
      <c r="A225" s="39"/>
      <c r="B225" s="40"/>
      <c r="C225" s="236" t="s">
        <v>608</v>
      </c>
      <c r="D225" s="236" t="s">
        <v>194</v>
      </c>
      <c r="E225" s="237" t="s">
        <v>4620</v>
      </c>
      <c r="F225" s="238" t="s">
        <v>4621</v>
      </c>
      <c r="G225" s="239" t="s">
        <v>1314</v>
      </c>
      <c r="H225" s="240">
        <v>10</v>
      </c>
      <c r="I225" s="241"/>
      <c r="J225" s="240">
        <f>ROUND(I225*H225,2)</f>
        <v>0</v>
      </c>
      <c r="K225" s="238" t="s">
        <v>1</v>
      </c>
      <c r="L225" s="45"/>
      <c r="M225" s="242" t="s">
        <v>1</v>
      </c>
      <c r="N225" s="243" t="s">
        <v>38</v>
      </c>
      <c r="O225" s="92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6" t="s">
        <v>198</v>
      </c>
      <c r="AT225" s="246" t="s">
        <v>194</v>
      </c>
      <c r="AU225" s="246" t="s">
        <v>73</v>
      </c>
      <c r="AY225" s="18" t="s">
        <v>191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18" t="s">
        <v>81</v>
      </c>
      <c r="BK225" s="247">
        <f>ROUND(I225*H225,2)</f>
        <v>0</v>
      </c>
      <c r="BL225" s="18" t="s">
        <v>198</v>
      </c>
      <c r="BM225" s="246" t="s">
        <v>4622</v>
      </c>
    </row>
    <row r="226" s="2" customFormat="1">
      <c r="A226" s="39"/>
      <c r="B226" s="40"/>
      <c r="C226" s="41"/>
      <c r="D226" s="248" t="s">
        <v>200</v>
      </c>
      <c r="E226" s="41"/>
      <c r="F226" s="249" t="s">
        <v>4621</v>
      </c>
      <c r="G226" s="41"/>
      <c r="H226" s="41"/>
      <c r="I226" s="145"/>
      <c r="J226" s="41"/>
      <c r="K226" s="41"/>
      <c r="L226" s="45"/>
      <c r="M226" s="250"/>
      <c r="N226" s="251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200</v>
      </c>
      <c r="AU226" s="18" t="s">
        <v>73</v>
      </c>
    </row>
    <row r="227" s="2" customFormat="1" ht="21.75" customHeight="1">
      <c r="A227" s="39"/>
      <c r="B227" s="40"/>
      <c r="C227" s="236" t="s">
        <v>613</v>
      </c>
      <c r="D227" s="236" t="s">
        <v>194</v>
      </c>
      <c r="E227" s="237" t="s">
        <v>4623</v>
      </c>
      <c r="F227" s="238" t="s">
        <v>4624</v>
      </c>
      <c r="G227" s="239" t="s">
        <v>1314</v>
      </c>
      <c r="H227" s="240">
        <v>12</v>
      </c>
      <c r="I227" s="241"/>
      <c r="J227" s="240">
        <f>ROUND(I227*H227,2)</f>
        <v>0</v>
      </c>
      <c r="K227" s="238" t="s">
        <v>1</v>
      </c>
      <c r="L227" s="45"/>
      <c r="M227" s="242" t="s">
        <v>1</v>
      </c>
      <c r="N227" s="243" t="s">
        <v>38</v>
      </c>
      <c r="O227" s="92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6" t="s">
        <v>198</v>
      </c>
      <c r="AT227" s="246" t="s">
        <v>194</v>
      </c>
      <c r="AU227" s="246" t="s">
        <v>73</v>
      </c>
      <c r="AY227" s="18" t="s">
        <v>191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18" t="s">
        <v>81</v>
      </c>
      <c r="BK227" s="247">
        <f>ROUND(I227*H227,2)</f>
        <v>0</v>
      </c>
      <c r="BL227" s="18" t="s">
        <v>198</v>
      </c>
      <c r="BM227" s="246" t="s">
        <v>4625</v>
      </c>
    </row>
    <row r="228" s="2" customFormat="1">
      <c r="A228" s="39"/>
      <c r="B228" s="40"/>
      <c r="C228" s="41"/>
      <c r="D228" s="248" t="s">
        <v>200</v>
      </c>
      <c r="E228" s="41"/>
      <c r="F228" s="249" t="s">
        <v>4624</v>
      </c>
      <c r="G228" s="41"/>
      <c r="H228" s="41"/>
      <c r="I228" s="145"/>
      <c r="J228" s="41"/>
      <c r="K228" s="41"/>
      <c r="L228" s="45"/>
      <c r="M228" s="250"/>
      <c r="N228" s="251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200</v>
      </c>
      <c r="AU228" s="18" t="s">
        <v>73</v>
      </c>
    </row>
    <row r="229" s="2" customFormat="1" ht="16.5" customHeight="1">
      <c r="A229" s="39"/>
      <c r="B229" s="40"/>
      <c r="C229" s="236" t="s">
        <v>365</v>
      </c>
      <c r="D229" s="236" t="s">
        <v>194</v>
      </c>
      <c r="E229" s="237" t="s">
        <v>4626</v>
      </c>
      <c r="F229" s="238" t="s">
        <v>4627</v>
      </c>
      <c r="G229" s="239" t="s">
        <v>4628</v>
      </c>
      <c r="H229" s="240">
        <v>1</v>
      </c>
      <c r="I229" s="241"/>
      <c r="J229" s="240">
        <f>ROUND(I229*H229,2)</f>
        <v>0</v>
      </c>
      <c r="K229" s="238" t="s">
        <v>1</v>
      </c>
      <c r="L229" s="45"/>
      <c r="M229" s="242" t="s">
        <v>1</v>
      </c>
      <c r="N229" s="243" t="s">
        <v>38</v>
      </c>
      <c r="O229" s="92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6" t="s">
        <v>198</v>
      </c>
      <c r="AT229" s="246" t="s">
        <v>194</v>
      </c>
      <c r="AU229" s="246" t="s">
        <v>73</v>
      </c>
      <c r="AY229" s="18" t="s">
        <v>191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18" t="s">
        <v>81</v>
      </c>
      <c r="BK229" s="247">
        <f>ROUND(I229*H229,2)</f>
        <v>0</v>
      </c>
      <c r="BL229" s="18" t="s">
        <v>198</v>
      </c>
      <c r="BM229" s="246" t="s">
        <v>4629</v>
      </c>
    </row>
    <row r="230" s="2" customFormat="1">
      <c r="A230" s="39"/>
      <c r="B230" s="40"/>
      <c r="C230" s="41"/>
      <c r="D230" s="248" t="s">
        <v>200</v>
      </c>
      <c r="E230" s="41"/>
      <c r="F230" s="249" t="s">
        <v>4627</v>
      </c>
      <c r="G230" s="41"/>
      <c r="H230" s="41"/>
      <c r="I230" s="145"/>
      <c r="J230" s="41"/>
      <c r="K230" s="41"/>
      <c r="L230" s="45"/>
      <c r="M230" s="250"/>
      <c r="N230" s="251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200</v>
      </c>
      <c r="AU230" s="18" t="s">
        <v>73</v>
      </c>
    </row>
    <row r="231" s="2" customFormat="1" ht="16.5" customHeight="1">
      <c r="A231" s="39"/>
      <c r="B231" s="40"/>
      <c r="C231" s="236" t="s">
        <v>627</v>
      </c>
      <c r="D231" s="236" t="s">
        <v>194</v>
      </c>
      <c r="E231" s="237" t="s">
        <v>4630</v>
      </c>
      <c r="F231" s="238" t="s">
        <v>4631</v>
      </c>
      <c r="G231" s="239" t="s">
        <v>4628</v>
      </c>
      <c r="H231" s="240">
        <v>1</v>
      </c>
      <c r="I231" s="241"/>
      <c r="J231" s="240">
        <f>ROUND(I231*H231,2)</f>
        <v>0</v>
      </c>
      <c r="K231" s="238" t="s">
        <v>1</v>
      </c>
      <c r="L231" s="45"/>
      <c r="M231" s="242" t="s">
        <v>1</v>
      </c>
      <c r="N231" s="243" t="s">
        <v>38</v>
      </c>
      <c r="O231" s="92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6" t="s">
        <v>198</v>
      </c>
      <c r="AT231" s="246" t="s">
        <v>194</v>
      </c>
      <c r="AU231" s="246" t="s">
        <v>73</v>
      </c>
      <c r="AY231" s="18" t="s">
        <v>191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18" t="s">
        <v>81</v>
      </c>
      <c r="BK231" s="247">
        <f>ROUND(I231*H231,2)</f>
        <v>0</v>
      </c>
      <c r="BL231" s="18" t="s">
        <v>198</v>
      </c>
      <c r="BM231" s="246" t="s">
        <v>4632</v>
      </c>
    </row>
    <row r="232" s="2" customFormat="1">
      <c r="A232" s="39"/>
      <c r="B232" s="40"/>
      <c r="C232" s="41"/>
      <c r="D232" s="248" t="s">
        <v>200</v>
      </c>
      <c r="E232" s="41"/>
      <c r="F232" s="249" t="s">
        <v>4631</v>
      </c>
      <c r="G232" s="41"/>
      <c r="H232" s="41"/>
      <c r="I232" s="145"/>
      <c r="J232" s="41"/>
      <c r="K232" s="41"/>
      <c r="L232" s="45"/>
      <c r="M232" s="250"/>
      <c r="N232" s="251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200</v>
      </c>
      <c r="AU232" s="18" t="s">
        <v>73</v>
      </c>
    </row>
    <row r="233" s="2" customFormat="1" ht="16.5" customHeight="1">
      <c r="A233" s="39"/>
      <c r="B233" s="40"/>
      <c r="C233" s="236" t="s">
        <v>511</v>
      </c>
      <c r="D233" s="236" t="s">
        <v>194</v>
      </c>
      <c r="E233" s="237" t="s">
        <v>4633</v>
      </c>
      <c r="F233" s="238" t="s">
        <v>4634</v>
      </c>
      <c r="G233" s="239" t="s">
        <v>4628</v>
      </c>
      <c r="H233" s="240">
        <v>1</v>
      </c>
      <c r="I233" s="241"/>
      <c r="J233" s="240">
        <f>ROUND(I233*H233,2)</f>
        <v>0</v>
      </c>
      <c r="K233" s="238" t="s">
        <v>1</v>
      </c>
      <c r="L233" s="45"/>
      <c r="M233" s="242" t="s">
        <v>1</v>
      </c>
      <c r="N233" s="243" t="s">
        <v>38</v>
      </c>
      <c r="O233" s="92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6" t="s">
        <v>198</v>
      </c>
      <c r="AT233" s="246" t="s">
        <v>194</v>
      </c>
      <c r="AU233" s="246" t="s">
        <v>73</v>
      </c>
      <c r="AY233" s="18" t="s">
        <v>191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18" t="s">
        <v>81</v>
      </c>
      <c r="BK233" s="247">
        <f>ROUND(I233*H233,2)</f>
        <v>0</v>
      </c>
      <c r="BL233" s="18" t="s">
        <v>198</v>
      </c>
      <c r="BM233" s="246" t="s">
        <v>4635</v>
      </c>
    </row>
    <row r="234" s="2" customFormat="1">
      <c r="A234" s="39"/>
      <c r="B234" s="40"/>
      <c r="C234" s="41"/>
      <c r="D234" s="248" t="s">
        <v>200</v>
      </c>
      <c r="E234" s="41"/>
      <c r="F234" s="249" t="s">
        <v>4634</v>
      </c>
      <c r="G234" s="41"/>
      <c r="H234" s="41"/>
      <c r="I234" s="145"/>
      <c r="J234" s="41"/>
      <c r="K234" s="41"/>
      <c r="L234" s="45"/>
      <c r="M234" s="250"/>
      <c r="N234" s="251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200</v>
      </c>
      <c r="AU234" s="18" t="s">
        <v>73</v>
      </c>
    </row>
    <row r="235" s="2" customFormat="1" ht="16.5" customHeight="1">
      <c r="A235" s="39"/>
      <c r="B235" s="40"/>
      <c r="C235" s="236" t="s">
        <v>639</v>
      </c>
      <c r="D235" s="236" t="s">
        <v>194</v>
      </c>
      <c r="E235" s="237" t="s">
        <v>4636</v>
      </c>
      <c r="F235" s="238" t="s">
        <v>4637</v>
      </c>
      <c r="G235" s="239" t="s">
        <v>4628</v>
      </c>
      <c r="H235" s="240">
        <v>1</v>
      </c>
      <c r="I235" s="241"/>
      <c r="J235" s="240">
        <f>ROUND(I235*H235,2)</f>
        <v>0</v>
      </c>
      <c r="K235" s="238" t="s">
        <v>1</v>
      </c>
      <c r="L235" s="45"/>
      <c r="M235" s="242" t="s">
        <v>1</v>
      </c>
      <c r="N235" s="243" t="s">
        <v>38</v>
      </c>
      <c r="O235" s="92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6" t="s">
        <v>198</v>
      </c>
      <c r="AT235" s="246" t="s">
        <v>194</v>
      </c>
      <c r="AU235" s="246" t="s">
        <v>73</v>
      </c>
      <c r="AY235" s="18" t="s">
        <v>191</v>
      </c>
      <c r="BE235" s="247">
        <f>IF(N235="základní",J235,0)</f>
        <v>0</v>
      </c>
      <c r="BF235" s="247">
        <f>IF(N235="snížená",J235,0)</f>
        <v>0</v>
      </c>
      <c r="BG235" s="247">
        <f>IF(N235="zákl. přenesená",J235,0)</f>
        <v>0</v>
      </c>
      <c r="BH235" s="247">
        <f>IF(N235="sníž. přenesená",J235,0)</f>
        <v>0</v>
      </c>
      <c r="BI235" s="247">
        <f>IF(N235="nulová",J235,0)</f>
        <v>0</v>
      </c>
      <c r="BJ235" s="18" t="s">
        <v>81</v>
      </c>
      <c r="BK235" s="247">
        <f>ROUND(I235*H235,2)</f>
        <v>0</v>
      </c>
      <c r="BL235" s="18" t="s">
        <v>198</v>
      </c>
      <c r="BM235" s="246" t="s">
        <v>4638</v>
      </c>
    </row>
    <row r="236" s="2" customFormat="1">
      <c r="A236" s="39"/>
      <c r="B236" s="40"/>
      <c r="C236" s="41"/>
      <c r="D236" s="248" t="s">
        <v>200</v>
      </c>
      <c r="E236" s="41"/>
      <c r="F236" s="249" t="s">
        <v>4637</v>
      </c>
      <c r="G236" s="41"/>
      <c r="H236" s="41"/>
      <c r="I236" s="145"/>
      <c r="J236" s="41"/>
      <c r="K236" s="41"/>
      <c r="L236" s="45"/>
      <c r="M236" s="250"/>
      <c r="N236" s="251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200</v>
      </c>
      <c r="AU236" s="18" t="s">
        <v>73</v>
      </c>
    </row>
    <row r="237" s="2" customFormat="1" ht="16.5" customHeight="1">
      <c r="A237" s="39"/>
      <c r="B237" s="40"/>
      <c r="C237" s="236" t="s">
        <v>646</v>
      </c>
      <c r="D237" s="236" t="s">
        <v>194</v>
      </c>
      <c r="E237" s="237" t="s">
        <v>4639</v>
      </c>
      <c r="F237" s="238" t="s">
        <v>4640</v>
      </c>
      <c r="G237" s="239" t="s">
        <v>4628</v>
      </c>
      <c r="H237" s="240">
        <v>1</v>
      </c>
      <c r="I237" s="241"/>
      <c r="J237" s="240">
        <f>ROUND(I237*H237,2)</f>
        <v>0</v>
      </c>
      <c r="K237" s="238" t="s">
        <v>1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198</v>
      </c>
      <c r="AT237" s="246" t="s">
        <v>194</v>
      </c>
      <c r="AU237" s="246" t="s">
        <v>73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198</v>
      </c>
      <c r="BM237" s="246" t="s">
        <v>4641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4640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73</v>
      </c>
    </row>
    <row r="239" s="2" customFormat="1" ht="16.5" customHeight="1">
      <c r="A239" s="39"/>
      <c r="B239" s="40"/>
      <c r="C239" s="236" t="s">
        <v>651</v>
      </c>
      <c r="D239" s="236" t="s">
        <v>194</v>
      </c>
      <c r="E239" s="237" t="s">
        <v>4642</v>
      </c>
      <c r="F239" s="238" t="s">
        <v>4643</v>
      </c>
      <c r="G239" s="239" t="s">
        <v>413</v>
      </c>
      <c r="H239" s="240">
        <v>3</v>
      </c>
      <c r="I239" s="241"/>
      <c r="J239" s="240">
        <f>ROUND(I239*H239,2)</f>
        <v>0</v>
      </c>
      <c r="K239" s="238" t="s">
        <v>1</v>
      </c>
      <c r="L239" s="45"/>
      <c r="M239" s="242" t="s">
        <v>1</v>
      </c>
      <c r="N239" s="243" t="s">
        <v>38</v>
      </c>
      <c r="O239" s="92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6" t="s">
        <v>198</v>
      </c>
      <c r="AT239" s="246" t="s">
        <v>194</v>
      </c>
      <c r="AU239" s="246" t="s">
        <v>73</v>
      </c>
      <c r="AY239" s="18" t="s">
        <v>191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18" t="s">
        <v>81</v>
      </c>
      <c r="BK239" s="247">
        <f>ROUND(I239*H239,2)</f>
        <v>0</v>
      </c>
      <c r="BL239" s="18" t="s">
        <v>198</v>
      </c>
      <c r="BM239" s="246" t="s">
        <v>4644</v>
      </c>
    </row>
    <row r="240" s="2" customFormat="1">
      <c r="A240" s="39"/>
      <c r="B240" s="40"/>
      <c r="C240" s="41"/>
      <c r="D240" s="248" t="s">
        <v>200</v>
      </c>
      <c r="E240" s="41"/>
      <c r="F240" s="249" t="s">
        <v>4645</v>
      </c>
      <c r="G240" s="41"/>
      <c r="H240" s="41"/>
      <c r="I240" s="145"/>
      <c r="J240" s="41"/>
      <c r="K240" s="41"/>
      <c r="L240" s="45"/>
      <c r="M240" s="297"/>
      <c r="N240" s="298"/>
      <c r="O240" s="299"/>
      <c r="P240" s="299"/>
      <c r="Q240" s="299"/>
      <c r="R240" s="299"/>
      <c r="S240" s="299"/>
      <c r="T240" s="300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200</v>
      </c>
      <c r="AU240" s="18" t="s">
        <v>73</v>
      </c>
    </row>
    <row r="241" s="2" customFormat="1" ht="6.96" customHeight="1">
      <c r="A241" s="39"/>
      <c r="B241" s="67"/>
      <c r="C241" s="68"/>
      <c r="D241" s="68"/>
      <c r="E241" s="68"/>
      <c r="F241" s="68"/>
      <c r="G241" s="68"/>
      <c r="H241" s="68"/>
      <c r="I241" s="184"/>
      <c r="J241" s="68"/>
      <c r="K241" s="68"/>
      <c r="L241" s="45"/>
      <c r="M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</row>
  </sheetData>
  <sheetProtection sheet="1" autoFilter="0" formatColumns="0" formatRows="0" objects="1" scenarios="1" spinCount="100000" saltValue="NmbbZhPs2jE4ihisoU/bI2hynZZy6+KEUzRwcJXPS2+mCs/bs0CehwN9sSatH6VCHiE4TF68P7njPF/hw8jbQw==" hashValue="zv2W53neFCZcWN3dEPDNRA1OIzhcKyc8sJSLMryA5A2v8GDaMzoLWKBEn9d7/jmsI7gfMMv0TUjk1r1JMvShEg==" algorithmName="SHA-512" password="CC35"/>
  <autoFilter ref="C115:K240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4.75" customHeight="1">
      <c r="A9" s="39"/>
      <c r="B9" s="45"/>
      <c r="C9" s="39"/>
      <c r="D9" s="39"/>
      <c r="E9" s="146" t="s">
        <v>4646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ROUND((SUM(BE122:BE218)),  2)</f>
        <v>0</v>
      </c>
      <c r="G33" s="39"/>
      <c r="H33" s="39"/>
      <c r="I33" s="163">
        <v>0.20999999999999999</v>
      </c>
      <c r="J33" s="162">
        <f>ROUND(((SUM(BE122:BE218))*I33),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ROUND((SUM(BF122:BF218)),  2)</f>
        <v>0</v>
      </c>
      <c r="G34" s="39"/>
      <c r="H34" s="39"/>
      <c r="I34" s="163">
        <v>0.14999999999999999</v>
      </c>
      <c r="J34" s="162">
        <f>ROUND(((SUM(BF122:BF218))*I34),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ROUND((SUM(BG122:BG218)),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ROUND((SUM(BH122:BH218)),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ROUND((SUM(BI122:BI218)),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4.75" customHeight="1">
      <c r="A87" s="39"/>
      <c r="B87" s="40"/>
      <c r="C87" s="41"/>
      <c r="D87" s="41"/>
      <c r="E87" s="77" t="str">
        <f>E9</f>
        <v>SO 36-01 - SILOVÉ VEDENÍ - NAPÁJECÍ A ZPĚTNÉ KABELY (DPO)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1206</v>
      </c>
      <c r="E97" s="197"/>
      <c r="F97" s="197"/>
      <c r="G97" s="197"/>
      <c r="H97" s="197"/>
      <c r="I97" s="198"/>
      <c r="J97" s="199">
        <f>J123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1207</v>
      </c>
      <c r="E98" s="197"/>
      <c r="F98" s="197"/>
      <c r="G98" s="197"/>
      <c r="H98" s="197"/>
      <c r="I98" s="198"/>
      <c r="J98" s="199">
        <f>J132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1208</v>
      </c>
      <c r="E99" s="197"/>
      <c r="F99" s="197"/>
      <c r="G99" s="197"/>
      <c r="H99" s="197"/>
      <c r="I99" s="198"/>
      <c r="J99" s="199">
        <f>J145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1209</v>
      </c>
      <c r="E100" s="197"/>
      <c r="F100" s="197"/>
      <c r="G100" s="197"/>
      <c r="H100" s="197"/>
      <c r="I100" s="198"/>
      <c r="J100" s="199">
        <f>J150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1211</v>
      </c>
      <c r="E101" s="197"/>
      <c r="F101" s="197"/>
      <c r="G101" s="197"/>
      <c r="H101" s="197"/>
      <c r="I101" s="198"/>
      <c r="J101" s="199">
        <f>J153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1212</v>
      </c>
      <c r="E102" s="197"/>
      <c r="F102" s="197"/>
      <c r="G102" s="197"/>
      <c r="H102" s="197"/>
      <c r="I102" s="198"/>
      <c r="J102" s="199">
        <f>J212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145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184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187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176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8" t="str">
        <f>E7</f>
        <v>Rekonstrukce TT na ul. Pavlova vč. zastávky Rodimcevova</v>
      </c>
      <c r="F112" s="33"/>
      <c r="G112" s="33"/>
      <c r="H112" s="33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160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75" customHeight="1">
      <c r="A114" s="39"/>
      <c r="B114" s="40"/>
      <c r="C114" s="41"/>
      <c r="D114" s="41"/>
      <c r="E114" s="77" t="str">
        <f>E9</f>
        <v>SO 36-01 - SILOVÉ VEDENÍ - NAPÁJECÍ A ZPĚTNÉ KABELY (DPO)</v>
      </c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 xml:space="preserve"> </v>
      </c>
      <c r="G116" s="41"/>
      <c r="H116" s="41"/>
      <c r="I116" s="148" t="s">
        <v>21</v>
      </c>
      <c r="J116" s="80" t="str">
        <f>IF(J12="","",J12)</f>
        <v>19. 11. 2019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 xml:space="preserve"> </v>
      </c>
      <c r="G118" s="41"/>
      <c r="H118" s="41"/>
      <c r="I118" s="148" t="s">
        <v>29</v>
      </c>
      <c r="J118" s="37" t="str">
        <f>E21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148" t="s">
        <v>31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8"/>
      <c r="B121" s="209"/>
      <c r="C121" s="210" t="s">
        <v>177</v>
      </c>
      <c r="D121" s="211" t="s">
        <v>58</v>
      </c>
      <c r="E121" s="211" t="s">
        <v>54</v>
      </c>
      <c r="F121" s="211" t="s">
        <v>55</v>
      </c>
      <c r="G121" s="211" t="s">
        <v>178</v>
      </c>
      <c r="H121" s="211" t="s">
        <v>179</v>
      </c>
      <c r="I121" s="212" t="s">
        <v>180</v>
      </c>
      <c r="J121" s="211" t="s">
        <v>164</v>
      </c>
      <c r="K121" s="213" t="s">
        <v>181</v>
      </c>
      <c r="L121" s="214"/>
      <c r="M121" s="101" t="s">
        <v>1</v>
      </c>
      <c r="N121" s="102" t="s">
        <v>37</v>
      </c>
      <c r="O121" s="102" t="s">
        <v>182</v>
      </c>
      <c r="P121" s="102" t="s">
        <v>183</v>
      </c>
      <c r="Q121" s="102" t="s">
        <v>184</v>
      </c>
      <c r="R121" s="102" t="s">
        <v>185</v>
      </c>
      <c r="S121" s="102" t="s">
        <v>186</v>
      </c>
      <c r="T121" s="103" t="s">
        <v>187</v>
      </c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</row>
    <row r="122" s="2" customFormat="1" ht="22.8" customHeight="1">
      <c r="A122" s="39"/>
      <c r="B122" s="40"/>
      <c r="C122" s="108" t="s">
        <v>188</v>
      </c>
      <c r="D122" s="41"/>
      <c r="E122" s="41"/>
      <c r="F122" s="41"/>
      <c r="G122" s="41"/>
      <c r="H122" s="41"/>
      <c r="I122" s="145"/>
      <c r="J122" s="215">
        <f>BK122</f>
        <v>0</v>
      </c>
      <c r="K122" s="41"/>
      <c r="L122" s="45"/>
      <c r="M122" s="104"/>
      <c r="N122" s="216"/>
      <c r="O122" s="105"/>
      <c r="P122" s="217">
        <f>P123+P132+P145+P150+P153+P212</f>
        <v>0</v>
      </c>
      <c r="Q122" s="105"/>
      <c r="R122" s="217">
        <f>R123+R132+R145+R150+R153+R212</f>
        <v>0</v>
      </c>
      <c r="S122" s="105"/>
      <c r="T122" s="218">
        <f>T123+T132+T145+T150+T153+T212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72</v>
      </c>
      <c r="AU122" s="18" t="s">
        <v>166</v>
      </c>
      <c r="BK122" s="219">
        <f>BK123+BK132+BK145+BK150+BK153+BK212</f>
        <v>0</v>
      </c>
    </row>
    <row r="123" s="12" customFormat="1" ht="25.92" customHeight="1">
      <c r="A123" s="12"/>
      <c r="B123" s="220"/>
      <c r="C123" s="221"/>
      <c r="D123" s="222" t="s">
        <v>72</v>
      </c>
      <c r="E123" s="223" t="s">
        <v>73</v>
      </c>
      <c r="F123" s="223" t="s">
        <v>1214</v>
      </c>
      <c r="G123" s="221"/>
      <c r="H123" s="221"/>
      <c r="I123" s="224"/>
      <c r="J123" s="225">
        <f>BK123</f>
        <v>0</v>
      </c>
      <c r="K123" s="221"/>
      <c r="L123" s="226"/>
      <c r="M123" s="227"/>
      <c r="N123" s="228"/>
      <c r="O123" s="228"/>
      <c r="P123" s="229">
        <f>SUM(P124:P131)</f>
        <v>0</v>
      </c>
      <c r="Q123" s="228"/>
      <c r="R123" s="229">
        <f>SUM(R124:R131)</f>
        <v>0</v>
      </c>
      <c r="S123" s="228"/>
      <c r="T123" s="230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1" t="s">
        <v>81</v>
      </c>
      <c r="AT123" s="232" t="s">
        <v>72</v>
      </c>
      <c r="AU123" s="232" t="s">
        <v>73</v>
      </c>
      <c r="AY123" s="231" t="s">
        <v>191</v>
      </c>
      <c r="BK123" s="233">
        <f>SUM(BK124:BK131)</f>
        <v>0</v>
      </c>
    </row>
    <row r="124" s="2" customFormat="1" ht="33" customHeight="1">
      <c r="A124" s="39"/>
      <c r="B124" s="40"/>
      <c r="C124" s="236" t="s">
        <v>81</v>
      </c>
      <c r="D124" s="236" t="s">
        <v>194</v>
      </c>
      <c r="E124" s="237" t="s">
        <v>1215</v>
      </c>
      <c r="F124" s="238" t="s">
        <v>1216</v>
      </c>
      <c r="G124" s="239" t="s">
        <v>1217</v>
      </c>
      <c r="H124" s="240">
        <v>60</v>
      </c>
      <c r="I124" s="241"/>
      <c r="J124" s="240">
        <f>ROUND(I124*H124,2)</f>
        <v>0</v>
      </c>
      <c r="K124" s="238" t="s">
        <v>1218</v>
      </c>
      <c r="L124" s="45"/>
      <c r="M124" s="242" t="s">
        <v>1</v>
      </c>
      <c r="N124" s="243" t="s">
        <v>38</v>
      </c>
      <c r="O124" s="92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6" t="s">
        <v>198</v>
      </c>
      <c r="AT124" s="246" t="s">
        <v>194</v>
      </c>
      <c r="AU124" s="246" t="s">
        <v>81</v>
      </c>
      <c r="AY124" s="18" t="s">
        <v>191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18" t="s">
        <v>81</v>
      </c>
      <c r="BK124" s="247">
        <f>ROUND(I124*H124,2)</f>
        <v>0</v>
      </c>
      <c r="BL124" s="18" t="s">
        <v>198</v>
      </c>
      <c r="BM124" s="246" t="s">
        <v>4647</v>
      </c>
    </row>
    <row r="125" s="2" customFormat="1">
      <c r="A125" s="39"/>
      <c r="B125" s="40"/>
      <c r="C125" s="41"/>
      <c r="D125" s="248" t="s">
        <v>200</v>
      </c>
      <c r="E125" s="41"/>
      <c r="F125" s="249" t="s">
        <v>1216</v>
      </c>
      <c r="G125" s="41"/>
      <c r="H125" s="41"/>
      <c r="I125" s="145"/>
      <c r="J125" s="41"/>
      <c r="K125" s="41"/>
      <c r="L125" s="45"/>
      <c r="M125" s="250"/>
      <c r="N125" s="251"/>
      <c r="O125" s="92"/>
      <c r="P125" s="92"/>
      <c r="Q125" s="92"/>
      <c r="R125" s="92"/>
      <c r="S125" s="92"/>
      <c r="T125" s="93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200</v>
      </c>
      <c r="AU125" s="18" t="s">
        <v>81</v>
      </c>
    </row>
    <row r="126" s="2" customFormat="1" ht="33" customHeight="1">
      <c r="A126" s="39"/>
      <c r="B126" s="40"/>
      <c r="C126" s="236" t="s">
        <v>83</v>
      </c>
      <c r="D126" s="236" t="s">
        <v>194</v>
      </c>
      <c r="E126" s="237" t="s">
        <v>1220</v>
      </c>
      <c r="F126" s="238" t="s">
        <v>1221</v>
      </c>
      <c r="G126" s="239" t="s">
        <v>1217</v>
      </c>
      <c r="H126" s="240">
        <v>4.5</v>
      </c>
      <c r="I126" s="241"/>
      <c r="J126" s="240">
        <f>ROUND(I126*H126,2)</f>
        <v>0</v>
      </c>
      <c r="K126" s="238" t="s">
        <v>1218</v>
      </c>
      <c r="L126" s="45"/>
      <c r="M126" s="242" t="s">
        <v>1</v>
      </c>
      <c r="N126" s="243" t="s">
        <v>38</v>
      </c>
      <c r="O126" s="92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6" t="s">
        <v>198</v>
      </c>
      <c r="AT126" s="246" t="s">
        <v>194</v>
      </c>
      <c r="AU126" s="246" t="s">
        <v>81</v>
      </c>
      <c r="AY126" s="18" t="s">
        <v>191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18" t="s">
        <v>81</v>
      </c>
      <c r="BK126" s="247">
        <f>ROUND(I126*H126,2)</f>
        <v>0</v>
      </c>
      <c r="BL126" s="18" t="s">
        <v>198</v>
      </c>
      <c r="BM126" s="246" t="s">
        <v>4648</v>
      </c>
    </row>
    <row r="127" s="2" customFormat="1">
      <c r="A127" s="39"/>
      <c r="B127" s="40"/>
      <c r="C127" s="41"/>
      <c r="D127" s="248" t="s">
        <v>200</v>
      </c>
      <c r="E127" s="41"/>
      <c r="F127" s="249" t="s">
        <v>1221</v>
      </c>
      <c r="G127" s="41"/>
      <c r="H127" s="41"/>
      <c r="I127" s="145"/>
      <c r="J127" s="41"/>
      <c r="K127" s="41"/>
      <c r="L127" s="45"/>
      <c r="M127" s="250"/>
      <c r="N127" s="251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200</v>
      </c>
      <c r="AU127" s="18" t="s">
        <v>81</v>
      </c>
    </row>
    <row r="128" s="2" customFormat="1" ht="33" customHeight="1">
      <c r="A128" s="39"/>
      <c r="B128" s="40"/>
      <c r="C128" s="236" t="s">
        <v>212</v>
      </c>
      <c r="D128" s="236" t="s">
        <v>194</v>
      </c>
      <c r="E128" s="237" t="s">
        <v>1422</v>
      </c>
      <c r="F128" s="238" t="s">
        <v>1423</v>
      </c>
      <c r="G128" s="239" t="s">
        <v>1217</v>
      </c>
      <c r="H128" s="240">
        <v>8</v>
      </c>
      <c r="I128" s="241"/>
      <c r="J128" s="240">
        <f>ROUND(I128*H128,2)</f>
        <v>0</v>
      </c>
      <c r="K128" s="238" t="s">
        <v>1218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81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4649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1423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81</v>
      </c>
    </row>
    <row r="130" s="2" customFormat="1" ht="44.25" customHeight="1">
      <c r="A130" s="39"/>
      <c r="B130" s="40"/>
      <c r="C130" s="236" t="s">
        <v>198</v>
      </c>
      <c r="D130" s="236" t="s">
        <v>194</v>
      </c>
      <c r="E130" s="237" t="s">
        <v>1425</v>
      </c>
      <c r="F130" s="238" t="s">
        <v>1426</v>
      </c>
      <c r="G130" s="239" t="s">
        <v>1217</v>
      </c>
      <c r="H130" s="240">
        <v>2</v>
      </c>
      <c r="I130" s="241"/>
      <c r="J130" s="240">
        <f>ROUND(I130*H130,2)</f>
        <v>0</v>
      </c>
      <c r="K130" s="238" t="s">
        <v>1218</v>
      </c>
      <c r="L130" s="45"/>
      <c r="M130" s="242" t="s">
        <v>1</v>
      </c>
      <c r="N130" s="243" t="s">
        <v>38</v>
      </c>
      <c r="O130" s="92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6" t="s">
        <v>198</v>
      </c>
      <c r="AT130" s="246" t="s">
        <v>194</v>
      </c>
      <c r="AU130" s="246" t="s">
        <v>81</v>
      </c>
      <c r="AY130" s="18" t="s">
        <v>191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18" t="s">
        <v>81</v>
      </c>
      <c r="BK130" s="247">
        <f>ROUND(I130*H130,2)</f>
        <v>0</v>
      </c>
      <c r="BL130" s="18" t="s">
        <v>198</v>
      </c>
      <c r="BM130" s="246" t="s">
        <v>4650</v>
      </c>
    </row>
    <row r="131" s="2" customFormat="1">
      <c r="A131" s="39"/>
      <c r="B131" s="40"/>
      <c r="C131" s="41"/>
      <c r="D131" s="248" t="s">
        <v>200</v>
      </c>
      <c r="E131" s="41"/>
      <c r="F131" s="249" t="s">
        <v>1426</v>
      </c>
      <c r="G131" s="41"/>
      <c r="H131" s="41"/>
      <c r="I131" s="145"/>
      <c r="J131" s="41"/>
      <c r="K131" s="41"/>
      <c r="L131" s="45"/>
      <c r="M131" s="250"/>
      <c r="N131" s="251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200</v>
      </c>
      <c r="AU131" s="18" t="s">
        <v>81</v>
      </c>
    </row>
    <row r="132" s="12" customFormat="1" ht="25.92" customHeight="1">
      <c r="A132" s="12"/>
      <c r="B132" s="220"/>
      <c r="C132" s="221"/>
      <c r="D132" s="222" t="s">
        <v>72</v>
      </c>
      <c r="E132" s="223" t="s">
        <v>81</v>
      </c>
      <c r="F132" s="223" t="s">
        <v>1059</v>
      </c>
      <c r="G132" s="221"/>
      <c r="H132" s="221"/>
      <c r="I132" s="224"/>
      <c r="J132" s="225">
        <f>BK132</f>
        <v>0</v>
      </c>
      <c r="K132" s="221"/>
      <c r="L132" s="226"/>
      <c r="M132" s="227"/>
      <c r="N132" s="228"/>
      <c r="O132" s="228"/>
      <c r="P132" s="229">
        <f>SUM(P133:P144)</f>
        <v>0</v>
      </c>
      <c r="Q132" s="228"/>
      <c r="R132" s="229">
        <f>SUM(R133:R144)</f>
        <v>0</v>
      </c>
      <c r="S132" s="228"/>
      <c r="T132" s="230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1" t="s">
        <v>81</v>
      </c>
      <c r="AT132" s="232" t="s">
        <v>72</v>
      </c>
      <c r="AU132" s="232" t="s">
        <v>73</v>
      </c>
      <c r="AY132" s="231" t="s">
        <v>191</v>
      </c>
      <c r="BK132" s="233">
        <f>SUM(BK133:BK144)</f>
        <v>0</v>
      </c>
    </row>
    <row r="133" s="2" customFormat="1" ht="16.5" customHeight="1">
      <c r="A133" s="39"/>
      <c r="B133" s="40"/>
      <c r="C133" s="236" t="s">
        <v>229</v>
      </c>
      <c r="D133" s="236" t="s">
        <v>194</v>
      </c>
      <c r="E133" s="237" t="s">
        <v>1223</v>
      </c>
      <c r="F133" s="238" t="s">
        <v>1224</v>
      </c>
      <c r="G133" s="239" t="s">
        <v>1225</v>
      </c>
      <c r="H133" s="240">
        <v>180</v>
      </c>
      <c r="I133" s="241"/>
      <c r="J133" s="240">
        <f>ROUND(I133*H133,2)</f>
        <v>0</v>
      </c>
      <c r="K133" s="238" t="s">
        <v>1218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81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4651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1224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81</v>
      </c>
    </row>
    <row r="135" s="2" customFormat="1" ht="16.5" customHeight="1">
      <c r="A135" s="39"/>
      <c r="B135" s="40"/>
      <c r="C135" s="236" t="s">
        <v>238</v>
      </c>
      <c r="D135" s="236" t="s">
        <v>194</v>
      </c>
      <c r="E135" s="237" t="s">
        <v>1365</v>
      </c>
      <c r="F135" s="238" t="s">
        <v>1366</v>
      </c>
      <c r="G135" s="239" t="s">
        <v>1225</v>
      </c>
      <c r="H135" s="240">
        <v>25</v>
      </c>
      <c r="I135" s="241"/>
      <c r="J135" s="240">
        <f>ROUND(I135*H135,2)</f>
        <v>0</v>
      </c>
      <c r="K135" s="238" t="s">
        <v>1218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81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4652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1366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81</v>
      </c>
    </row>
    <row r="137" s="2" customFormat="1" ht="16.5" customHeight="1">
      <c r="A137" s="39"/>
      <c r="B137" s="40"/>
      <c r="C137" s="236" t="s">
        <v>244</v>
      </c>
      <c r="D137" s="236" t="s">
        <v>194</v>
      </c>
      <c r="E137" s="237" t="s">
        <v>1227</v>
      </c>
      <c r="F137" s="238" t="s">
        <v>1228</v>
      </c>
      <c r="G137" s="239" t="s">
        <v>1229</v>
      </c>
      <c r="H137" s="240">
        <v>111.5</v>
      </c>
      <c r="I137" s="241"/>
      <c r="J137" s="240">
        <f>ROUND(I137*H137,2)</f>
        <v>0</v>
      </c>
      <c r="K137" s="238" t="s">
        <v>1218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81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4653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1228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81</v>
      </c>
    </row>
    <row r="139" s="2" customFormat="1" ht="16.5" customHeight="1">
      <c r="A139" s="39"/>
      <c r="B139" s="40"/>
      <c r="C139" s="236" t="s">
        <v>255</v>
      </c>
      <c r="D139" s="236" t="s">
        <v>194</v>
      </c>
      <c r="E139" s="237" t="s">
        <v>1231</v>
      </c>
      <c r="F139" s="238" t="s">
        <v>1232</v>
      </c>
      <c r="G139" s="239" t="s">
        <v>1225</v>
      </c>
      <c r="H139" s="240">
        <v>180</v>
      </c>
      <c r="I139" s="241"/>
      <c r="J139" s="240">
        <f>ROUND(I139*H139,2)</f>
        <v>0</v>
      </c>
      <c r="K139" s="238" t="s">
        <v>1218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81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4654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1232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81</v>
      </c>
    </row>
    <row r="141" s="2" customFormat="1" ht="21.75" customHeight="1">
      <c r="A141" s="39"/>
      <c r="B141" s="40"/>
      <c r="C141" s="236" t="s">
        <v>272</v>
      </c>
      <c r="D141" s="236" t="s">
        <v>194</v>
      </c>
      <c r="E141" s="237" t="s">
        <v>1249</v>
      </c>
      <c r="F141" s="238" t="s">
        <v>1250</v>
      </c>
      <c r="G141" s="239" t="s">
        <v>197</v>
      </c>
      <c r="H141" s="240">
        <v>12.5</v>
      </c>
      <c r="I141" s="241"/>
      <c r="J141" s="240">
        <f>ROUND(I141*H141,2)</f>
        <v>0</v>
      </c>
      <c r="K141" s="238" t="s">
        <v>1218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81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4655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1250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81</v>
      </c>
    </row>
    <row r="143" s="2" customFormat="1" ht="21.75" customHeight="1">
      <c r="A143" s="39"/>
      <c r="B143" s="40"/>
      <c r="C143" s="236" t="s">
        <v>280</v>
      </c>
      <c r="D143" s="236" t="s">
        <v>194</v>
      </c>
      <c r="E143" s="237" t="s">
        <v>1358</v>
      </c>
      <c r="F143" s="238" t="s">
        <v>1359</v>
      </c>
      <c r="G143" s="239" t="s">
        <v>1229</v>
      </c>
      <c r="H143" s="240">
        <v>3.75</v>
      </c>
      <c r="I143" s="241"/>
      <c r="J143" s="240">
        <f>ROUND(I143*H143,2)</f>
        <v>0</v>
      </c>
      <c r="K143" s="238" t="s">
        <v>1218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81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4656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1359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81</v>
      </c>
    </row>
    <row r="145" s="12" customFormat="1" ht="25.92" customHeight="1">
      <c r="A145" s="12"/>
      <c r="B145" s="220"/>
      <c r="C145" s="221"/>
      <c r="D145" s="222" t="s">
        <v>72</v>
      </c>
      <c r="E145" s="223" t="s">
        <v>1235</v>
      </c>
      <c r="F145" s="223" t="s">
        <v>1236</v>
      </c>
      <c r="G145" s="221"/>
      <c r="H145" s="221"/>
      <c r="I145" s="224"/>
      <c r="J145" s="225">
        <f>BK145</f>
        <v>0</v>
      </c>
      <c r="K145" s="221"/>
      <c r="L145" s="226"/>
      <c r="M145" s="227"/>
      <c r="N145" s="228"/>
      <c r="O145" s="228"/>
      <c r="P145" s="229">
        <f>SUM(P146:P149)</f>
        <v>0</v>
      </c>
      <c r="Q145" s="228"/>
      <c r="R145" s="229">
        <f>SUM(R146:R149)</f>
        <v>0</v>
      </c>
      <c r="S145" s="228"/>
      <c r="T145" s="230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1" t="s">
        <v>81</v>
      </c>
      <c r="AT145" s="232" t="s">
        <v>72</v>
      </c>
      <c r="AU145" s="232" t="s">
        <v>73</v>
      </c>
      <c r="AY145" s="231" t="s">
        <v>191</v>
      </c>
      <c r="BK145" s="233">
        <f>SUM(BK146:BK149)</f>
        <v>0</v>
      </c>
    </row>
    <row r="146" s="2" customFormat="1" ht="16.5" customHeight="1">
      <c r="A146" s="39"/>
      <c r="B146" s="40"/>
      <c r="C146" s="236" t="s">
        <v>192</v>
      </c>
      <c r="D146" s="236" t="s">
        <v>194</v>
      </c>
      <c r="E146" s="237" t="s">
        <v>1237</v>
      </c>
      <c r="F146" s="238" t="s">
        <v>1238</v>
      </c>
      <c r="G146" s="239" t="s">
        <v>1229</v>
      </c>
      <c r="H146" s="240">
        <v>124</v>
      </c>
      <c r="I146" s="241"/>
      <c r="J146" s="240">
        <f>ROUND(I146*H146,2)</f>
        <v>0</v>
      </c>
      <c r="K146" s="238" t="s">
        <v>1218</v>
      </c>
      <c r="L146" s="45"/>
      <c r="M146" s="242" t="s">
        <v>1</v>
      </c>
      <c r="N146" s="243" t="s">
        <v>38</v>
      </c>
      <c r="O146" s="92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6" t="s">
        <v>198</v>
      </c>
      <c r="AT146" s="246" t="s">
        <v>194</v>
      </c>
      <c r="AU146" s="246" t="s">
        <v>81</v>
      </c>
      <c r="AY146" s="18" t="s">
        <v>191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8" t="s">
        <v>81</v>
      </c>
      <c r="BK146" s="247">
        <f>ROUND(I146*H146,2)</f>
        <v>0</v>
      </c>
      <c r="BL146" s="18" t="s">
        <v>198</v>
      </c>
      <c r="BM146" s="246" t="s">
        <v>4657</v>
      </c>
    </row>
    <row r="147" s="2" customFormat="1">
      <c r="A147" s="39"/>
      <c r="B147" s="40"/>
      <c r="C147" s="41"/>
      <c r="D147" s="248" t="s">
        <v>200</v>
      </c>
      <c r="E147" s="41"/>
      <c r="F147" s="249" t="s">
        <v>1238</v>
      </c>
      <c r="G147" s="41"/>
      <c r="H147" s="41"/>
      <c r="I147" s="145"/>
      <c r="J147" s="41"/>
      <c r="K147" s="41"/>
      <c r="L147" s="45"/>
      <c r="M147" s="250"/>
      <c r="N147" s="251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200</v>
      </c>
      <c r="AU147" s="18" t="s">
        <v>81</v>
      </c>
    </row>
    <row r="148" s="2" customFormat="1" ht="21.75" customHeight="1">
      <c r="A148" s="39"/>
      <c r="B148" s="40"/>
      <c r="C148" s="236" t="s">
        <v>291</v>
      </c>
      <c r="D148" s="236" t="s">
        <v>194</v>
      </c>
      <c r="E148" s="237" t="s">
        <v>1240</v>
      </c>
      <c r="F148" s="238" t="s">
        <v>1241</v>
      </c>
      <c r="G148" s="239" t="s">
        <v>1242</v>
      </c>
      <c r="H148" s="240">
        <v>1200</v>
      </c>
      <c r="I148" s="241"/>
      <c r="J148" s="240">
        <f>ROUND(I148*H148,2)</f>
        <v>0</v>
      </c>
      <c r="K148" s="238" t="s">
        <v>1218</v>
      </c>
      <c r="L148" s="45"/>
      <c r="M148" s="242" t="s">
        <v>1</v>
      </c>
      <c r="N148" s="243" t="s">
        <v>38</v>
      </c>
      <c r="O148" s="92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6" t="s">
        <v>198</v>
      </c>
      <c r="AT148" s="246" t="s">
        <v>194</v>
      </c>
      <c r="AU148" s="246" t="s">
        <v>81</v>
      </c>
      <c r="AY148" s="18" t="s">
        <v>191</v>
      </c>
      <c r="BE148" s="247">
        <f>IF(N148="základní",J148,0)</f>
        <v>0</v>
      </c>
      <c r="BF148" s="247">
        <f>IF(N148="snížená",J148,0)</f>
        <v>0</v>
      </c>
      <c r="BG148" s="247">
        <f>IF(N148="zákl. přenesená",J148,0)</f>
        <v>0</v>
      </c>
      <c r="BH148" s="247">
        <f>IF(N148="sníž. přenesená",J148,0)</f>
        <v>0</v>
      </c>
      <c r="BI148" s="247">
        <f>IF(N148="nulová",J148,0)</f>
        <v>0</v>
      </c>
      <c r="BJ148" s="18" t="s">
        <v>81</v>
      </c>
      <c r="BK148" s="247">
        <f>ROUND(I148*H148,2)</f>
        <v>0</v>
      </c>
      <c r="BL148" s="18" t="s">
        <v>198</v>
      </c>
      <c r="BM148" s="246" t="s">
        <v>4658</v>
      </c>
    </row>
    <row r="149" s="2" customFormat="1">
      <c r="A149" s="39"/>
      <c r="B149" s="40"/>
      <c r="C149" s="41"/>
      <c r="D149" s="248" t="s">
        <v>200</v>
      </c>
      <c r="E149" s="41"/>
      <c r="F149" s="249" t="s">
        <v>1241</v>
      </c>
      <c r="G149" s="41"/>
      <c r="H149" s="41"/>
      <c r="I149" s="145"/>
      <c r="J149" s="41"/>
      <c r="K149" s="41"/>
      <c r="L149" s="45"/>
      <c r="M149" s="250"/>
      <c r="N149" s="251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200</v>
      </c>
      <c r="AU149" s="18" t="s">
        <v>81</v>
      </c>
    </row>
    <row r="150" s="12" customFormat="1" ht="25.92" customHeight="1">
      <c r="A150" s="12"/>
      <c r="B150" s="220"/>
      <c r="C150" s="221"/>
      <c r="D150" s="222" t="s">
        <v>72</v>
      </c>
      <c r="E150" s="223" t="s">
        <v>198</v>
      </c>
      <c r="F150" s="223" t="s">
        <v>1244</v>
      </c>
      <c r="G150" s="221"/>
      <c r="H150" s="221"/>
      <c r="I150" s="224"/>
      <c r="J150" s="225">
        <f>BK150</f>
        <v>0</v>
      </c>
      <c r="K150" s="221"/>
      <c r="L150" s="226"/>
      <c r="M150" s="227"/>
      <c r="N150" s="228"/>
      <c r="O150" s="228"/>
      <c r="P150" s="229">
        <f>SUM(P151:P152)</f>
        <v>0</v>
      </c>
      <c r="Q150" s="228"/>
      <c r="R150" s="229">
        <f>SUM(R151:R152)</f>
        <v>0</v>
      </c>
      <c r="S150" s="228"/>
      <c r="T150" s="230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1" t="s">
        <v>81</v>
      </c>
      <c r="AT150" s="232" t="s">
        <v>72</v>
      </c>
      <c r="AU150" s="232" t="s">
        <v>73</v>
      </c>
      <c r="AY150" s="231" t="s">
        <v>191</v>
      </c>
      <c r="BK150" s="233">
        <f>SUM(BK151:BK152)</f>
        <v>0</v>
      </c>
    </row>
    <row r="151" s="2" customFormat="1" ht="21.75" customHeight="1">
      <c r="A151" s="39"/>
      <c r="B151" s="40"/>
      <c r="C151" s="236" t="s">
        <v>299</v>
      </c>
      <c r="D151" s="236" t="s">
        <v>194</v>
      </c>
      <c r="E151" s="237" t="s">
        <v>1245</v>
      </c>
      <c r="F151" s="238" t="s">
        <v>1246</v>
      </c>
      <c r="G151" s="239" t="s">
        <v>1229</v>
      </c>
      <c r="H151" s="240">
        <v>26.5</v>
      </c>
      <c r="I151" s="241"/>
      <c r="J151" s="240">
        <f>ROUND(I151*H151,2)</f>
        <v>0</v>
      </c>
      <c r="K151" s="238" t="s">
        <v>1218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81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4659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1246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81</v>
      </c>
    </row>
    <row r="153" s="12" customFormat="1" ht="25.92" customHeight="1">
      <c r="A153" s="12"/>
      <c r="B153" s="220"/>
      <c r="C153" s="221"/>
      <c r="D153" s="222" t="s">
        <v>72</v>
      </c>
      <c r="E153" s="223" t="s">
        <v>244</v>
      </c>
      <c r="F153" s="223" t="s">
        <v>1252</v>
      </c>
      <c r="G153" s="221"/>
      <c r="H153" s="221"/>
      <c r="I153" s="224"/>
      <c r="J153" s="225">
        <f>BK153</f>
        <v>0</v>
      </c>
      <c r="K153" s="221"/>
      <c r="L153" s="226"/>
      <c r="M153" s="227"/>
      <c r="N153" s="228"/>
      <c r="O153" s="228"/>
      <c r="P153" s="229">
        <f>SUM(P154:P211)</f>
        <v>0</v>
      </c>
      <c r="Q153" s="228"/>
      <c r="R153" s="229">
        <f>SUM(R154:R211)</f>
        <v>0</v>
      </c>
      <c r="S153" s="228"/>
      <c r="T153" s="230">
        <f>SUM(T154:T211)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1" t="s">
        <v>83</v>
      </c>
      <c r="AT153" s="232" t="s">
        <v>72</v>
      </c>
      <c r="AU153" s="232" t="s">
        <v>73</v>
      </c>
      <c r="AY153" s="231" t="s">
        <v>191</v>
      </c>
      <c r="BK153" s="233">
        <f>SUM(BK154:BK211)</f>
        <v>0</v>
      </c>
    </row>
    <row r="154" s="2" customFormat="1" ht="21.75" customHeight="1">
      <c r="A154" s="39"/>
      <c r="B154" s="40"/>
      <c r="C154" s="236" t="s">
        <v>305</v>
      </c>
      <c r="D154" s="236" t="s">
        <v>194</v>
      </c>
      <c r="E154" s="237" t="s">
        <v>1377</v>
      </c>
      <c r="F154" s="238" t="s">
        <v>1378</v>
      </c>
      <c r="G154" s="239" t="s">
        <v>314</v>
      </c>
      <c r="H154" s="240">
        <v>25</v>
      </c>
      <c r="I154" s="241"/>
      <c r="J154" s="240">
        <f>ROUND(I154*H154,2)</f>
        <v>0</v>
      </c>
      <c r="K154" s="238" t="s">
        <v>1218</v>
      </c>
      <c r="L154" s="45"/>
      <c r="M154" s="242" t="s">
        <v>1</v>
      </c>
      <c r="N154" s="243" t="s">
        <v>38</v>
      </c>
      <c r="O154" s="92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6" t="s">
        <v>320</v>
      </c>
      <c r="AT154" s="246" t="s">
        <v>194</v>
      </c>
      <c r="AU154" s="246" t="s">
        <v>81</v>
      </c>
      <c r="AY154" s="18" t="s">
        <v>191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18" t="s">
        <v>81</v>
      </c>
      <c r="BK154" s="247">
        <f>ROUND(I154*H154,2)</f>
        <v>0</v>
      </c>
      <c r="BL154" s="18" t="s">
        <v>320</v>
      </c>
      <c r="BM154" s="246" t="s">
        <v>4660</v>
      </c>
    </row>
    <row r="155" s="2" customFormat="1">
      <c r="A155" s="39"/>
      <c r="B155" s="40"/>
      <c r="C155" s="41"/>
      <c r="D155" s="248" t="s">
        <v>200</v>
      </c>
      <c r="E155" s="41"/>
      <c r="F155" s="249" t="s">
        <v>1378</v>
      </c>
      <c r="G155" s="41"/>
      <c r="H155" s="41"/>
      <c r="I155" s="145"/>
      <c r="J155" s="41"/>
      <c r="K155" s="41"/>
      <c r="L155" s="45"/>
      <c r="M155" s="250"/>
      <c r="N155" s="251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200</v>
      </c>
      <c r="AU155" s="18" t="s">
        <v>81</v>
      </c>
    </row>
    <row r="156" s="2" customFormat="1" ht="21.75" customHeight="1">
      <c r="A156" s="39"/>
      <c r="B156" s="40"/>
      <c r="C156" s="236" t="s">
        <v>8</v>
      </c>
      <c r="D156" s="236" t="s">
        <v>194</v>
      </c>
      <c r="E156" s="237" t="s">
        <v>4661</v>
      </c>
      <c r="F156" s="238" t="s">
        <v>4662</v>
      </c>
      <c r="G156" s="239" t="s">
        <v>314</v>
      </c>
      <c r="H156" s="240">
        <v>775</v>
      </c>
      <c r="I156" s="241"/>
      <c r="J156" s="240">
        <f>ROUND(I156*H156,2)</f>
        <v>0</v>
      </c>
      <c r="K156" s="238" t="s">
        <v>1218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320</v>
      </c>
      <c r="AT156" s="246" t="s">
        <v>194</v>
      </c>
      <c r="AU156" s="246" t="s">
        <v>81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320</v>
      </c>
      <c r="BM156" s="246" t="s">
        <v>4663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4662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81</v>
      </c>
    </row>
    <row r="158" s="2" customFormat="1" ht="21.75" customHeight="1">
      <c r="A158" s="39"/>
      <c r="B158" s="40"/>
      <c r="C158" s="236" t="s">
        <v>320</v>
      </c>
      <c r="D158" s="236" t="s">
        <v>194</v>
      </c>
      <c r="E158" s="237" t="s">
        <v>1256</v>
      </c>
      <c r="F158" s="238" t="s">
        <v>1257</v>
      </c>
      <c r="G158" s="239" t="s">
        <v>314</v>
      </c>
      <c r="H158" s="240">
        <v>335</v>
      </c>
      <c r="I158" s="241"/>
      <c r="J158" s="240">
        <f>ROUND(I158*H158,2)</f>
        <v>0</v>
      </c>
      <c r="K158" s="238" t="s">
        <v>1218</v>
      </c>
      <c r="L158" s="45"/>
      <c r="M158" s="242" t="s">
        <v>1</v>
      </c>
      <c r="N158" s="243" t="s">
        <v>38</v>
      </c>
      <c r="O158" s="92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6" t="s">
        <v>320</v>
      </c>
      <c r="AT158" s="246" t="s">
        <v>194</v>
      </c>
      <c r="AU158" s="246" t="s">
        <v>81</v>
      </c>
      <c r="AY158" s="18" t="s">
        <v>191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8" t="s">
        <v>81</v>
      </c>
      <c r="BK158" s="247">
        <f>ROUND(I158*H158,2)</f>
        <v>0</v>
      </c>
      <c r="BL158" s="18" t="s">
        <v>320</v>
      </c>
      <c r="BM158" s="246" t="s">
        <v>4664</v>
      </c>
    </row>
    <row r="159" s="2" customFormat="1">
      <c r="A159" s="39"/>
      <c r="B159" s="40"/>
      <c r="C159" s="41"/>
      <c r="D159" s="248" t="s">
        <v>200</v>
      </c>
      <c r="E159" s="41"/>
      <c r="F159" s="249" t="s">
        <v>1257</v>
      </c>
      <c r="G159" s="41"/>
      <c r="H159" s="41"/>
      <c r="I159" s="145"/>
      <c r="J159" s="41"/>
      <c r="K159" s="41"/>
      <c r="L159" s="45"/>
      <c r="M159" s="250"/>
      <c r="N159" s="251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200</v>
      </c>
      <c r="AU159" s="18" t="s">
        <v>81</v>
      </c>
    </row>
    <row r="160" s="2" customFormat="1" ht="16.5" customHeight="1">
      <c r="A160" s="39"/>
      <c r="B160" s="40"/>
      <c r="C160" s="236" t="s">
        <v>328</v>
      </c>
      <c r="D160" s="236" t="s">
        <v>194</v>
      </c>
      <c r="E160" s="237" t="s">
        <v>4665</v>
      </c>
      <c r="F160" s="238" t="s">
        <v>4666</v>
      </c>
      <c r="G160" s="239" t="s">
        <v>314</v>
      </c>
      <c r="H160" s="240">
        <v>155</v>
      </c>
      <c r="I160" s="241"/>
      <c r="J160" s="240">
        <f>ROUND(I160*H160,2)</f>
        <v>0</v>
      </c>
      <c r="K160" s="238" t="s">
        <v>1218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320</v>
      </c>
      <c r="AT160" s="246" t="s">
        <v>194</v>
      </c>
      <c r="AU160" s="246" t="s">
        <v>81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320</v>
      </c>
      <c r="BM160" s="246" t="s">
        <v>4667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4666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81</v>
      </c>
    </row>
    <row r="162" s="2" customFormat="1" ht="21.75" customHeight="1">
      <c r="A162" s="39"/>
      <c r="B162" s="40"/>
      <c r="C162" s="236" t="s">
        <v>334</v>
      </c>
      <c r="D162" s="236" t="s">
        <v>194</v>
      </c>
      <c r="E162" s="237" t="s">
        <v>1262</v>
      </c>
      <c r="F162" s="238" t="s">
        <v>1263</v>
      </c>
      <c r="G162" s="239" t="s">
        <v>1264</v>
      </c>
      <c r="H162" s="240">
        <v>10</v>
      </c>
      <c r="I162" s="241"/>
      <c r="J162" s="240">
        <f>ROUND(I162*H162,2)</f>
        <v>0</v>
      </c>
      <c r="K162" s="238" t="s">
        <v>1218</v>
      </c>
      <c r="L162" s="45"/>
      <c r="M162" s="242" t="s">
        <v>1</v>
      </c>
      <c r="N162" s="243" t="s">
        <v>38</v>
      </c>
      <c r="O162" s="92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6" t="s">
        <v>320</v>
      </c>
      <c r="AT162" s="246" t="s">
        <v>194</v>
      </c>
      <c r="AU162" s="246" t="s">
        <v>81</v>
      </c>
      <c r="AY162" s="18" t="s">
        <v>191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8" t="s">
        <v>81</v>
      </c>
      <c r="BK162" s="247">
        <f>ROUND(I162*H162,2)</f>
        <v>0</v>
      </c>
      <c r="BL162" s="18" t="s">
        <v>320</v>
      </c>
      <c r="BM162" s="246" t="s">
        <v>4668</v>
      </c>
    </row>
    <row r="163" s="2" customFormat="1">
      <c r="A163" s="39"/>
      <c r="B163" s="40"/>
      <c r="C163" s="41"/>
      <c r="D163" s="248" t="s">
        <v>200</v>
      </c>
      <c r="E163" s="41"/>
      <c r="F163" s="249" t="s">
        <v>1263</v>
      </c>
      <c r="G163" s="41"/>
      <c r="H163" s="41"/>
      <c r="I163" s="145"/>
      <c r="J163" s="41"/>
      <c r="K163" s="41"/>
      <c r="L163" s="45"/>
      <c r="M163" s="250"/>
      <c r="N163" s="251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200</v>
      </c>
      <c r="AU163" s="18" t="s">
        <v>81</v>
      </c>
    </row>
    <row r="164" s="2" customFormat="1" ht="16.5" customHeight="1">
      <c r="A164" s="39"/>
      <c r="B164" s="40"/>
      <c r="C164" s="236" t="s">
        <v>340</v>
      </c>
      <c r="D164" s="236" t="s">
        <v>194</v>
      </c>
      <c r="E164" s="237" t="s">
        <v>4669</v>
      </c>
      <c r="F164" s="238" t="s">
        <v>4670</v>
      </c>
      <c r="G164" s="239" t="s">
        <v>314</v>
      </c>
      <c r="H164" s="240">
        <v>755</v>
      </c>
      <c r="I164" s="241"/>
      <c r="J164" s="240">
        <f>ROUND(I164*H164,2)</f>
        <v>0</v>
      </c>
      <c r="K164" s="238" t="s">
        <v>1218</v>
      </c>
      <c r="L164" s="45"/>
      <c r="M164" s="242" t="s">
        <v>1</v>
      </c>
      <c r="N164" s="243" t="s">
        <v>38</v>
      </c>
      <c r="O164" s="92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6" t="s">
        <v>320</v>
      </c>
      <c r="AT164" s="246" t="s">
        <v>194</v>
      </c>
      <c r="AU164" s="246" t="s">
        <v>81</v>
      </c>
      <c r="AY164" s="18" t="s">
        <v>191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18" t="s">
        <v>81</v>
      </c>
      <c r="BK164" s="247">
        <f>ROUND(I164*H164,2)</f>
        <v>0</v>
      </c>
      <c r="BL164" s="18" t="s">
        <v>320</v>
      </c>
      <c r="BM164" s="246" t="s">
        <v>4671</v>
      </c>
    </row>
    <row r="165" s="2" customFormat="1">
      <c r="A165" s="39"/>
      <c r="B165" s="40"/>
      <c r="C165" s="41"/>
      <c r="D165" s="248" t="s">
        <v>200</v>
      </c>
      <c r="E165" s="41"/>
      <c r="F165" s="249" t="s">
        <v>4670</v>
      </c>
      <c r="G165" s="41"/>
      <c r="H165" s="41"/>
      <c r="I165" s="145"/>
      <c r="J165" s="41"/>
      <c r="K165" s="41"/>
      <c r="L165" s="45"/>
      <c r="M165" s="250"/>
      <c r="N165" s="251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200</v>
      </c>
      <c r="AU165" s="18" t="s">
        <v>81</v>
      </c>
    </row>
    <row r="166" s="2" customFormat="1" ht="16.5" customHeight="1">
      <c r="A166" s="39"/>
      <c r="B166" s="40"/>
      <c r="C166" s="236" t="s">
        <v>346</v>
      </c>
      <c r="D166" s="236" t="s">
        <v>194</v>
      </c>
      <c r="E166" s="237" t="s">
        <v>1269</v>
      </c>
      <c r="F166" s="238" t="s">
        <v>1270</v>
      </c>
      <c r="G166" s="239" t="s">
        <v>1264</v>
      </c>
      <c r="H166" s="240">
        <v>3</v>
      </c>
      <c r="I166" s="241"/>
      <c r="J166" s="240">
        <f>ROUND(I166*H166,2)</f>
        <v>0</v>
      </c>
      <c r="K166" s="238" t="s">
        <v>1218</v>
      </c>
      <c r="L166" s="45"/>
      <c r="M166" s="242" t="s">
        <v>1</v>
      </c>
      <c r="N166" s="243" t="s">
        <v>38</v>
      </c>
      <c r="O166" s="92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6" t="s">
        <v>320</v>
      </c>
      <c r="AT166" s="246" t="s">
        <v>194</v>
      </c>
      <c r="AU166" s="246" t="s">
        <v>81</v>
      </c>
      <c r="AY166" s="18" t="s">
        <v>191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18" t="s">
        <v>81</v>
      </c>
      <c r="BK166" s="247">
        <f>ROUND(I166*H166,2)</f>
        <v>0</v>
      </c>
      <c r="BL166" s="18" t="s">
        <v>320</v>
      </c>
      <c r="BM166" s="246" t="s">
        <v>4672</v>
      </c>
    </row>
    <row r="167" s="2" customFormat="1">
      <c r="A167" s="39"/>
      <c r="B167" s="40"/>
      <c r="C167" s="41"/>
      <c r="D167" s="248" t="s">
        <v>200</v>
      </c>
      <c r="E167" s="41"/>
      <c r="F167" s="249" t="s">
        <v>1270</v>
      </c>
      <c r="G167" s="41"/>
      <c r="H167" s="41"/>
      <c r="I167" s="145"/>
      <c r="J167" s="41"/>
      <c r="K167" s="41"/>
      <c r="L167" s="45"/>
      <c r="M167" s="250"/>
      <c r="N167" s="251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200</v>
      </c>
      <c r="AU167" s="18" t="s">
        <v>81</v>
      </c>
    </row>
    <row r="168" s="2" customFormat="1" ht="16.5" customHeight="1">
      <c r="A168" s="39"/>
      <c r="B168" s="40"/>
      <c r="C168" s="236" t="s">
        <v>7</v>
      </c>
      <c r="D168" s="236" t="s">
        <v>194</v>
      </c>
      <c r="E168" s="237" t="s">
        <v>4673</v>
      </c>
      <c r="F168" s="238" t="s">
        <v>4674</v>
      </c>
      <c r="G168" s="239" t="s">
        <v>314</v>
      </c>
      <c r="H168" s="240">
        <v>110</v>
      </c>
      <c r="I168" s="241"/>
      <c r="J168" s="240">
        <f>ROUND(I168*H168,2)</f>
        <v>0</v>
      </c>
      <c r="K168" s="238" t="s">
        <v>1218</v>
      </c>
      <c r="L168" s="45"/>
      <c r="M168" s="242" t="s">
        <v>1</v>
      </c>
      <c r="N168" s="243" t="s">
        <v>38</v>
      </c>
      <c r="O168" s="92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6" t="s">
        <v>320</v>
      </c>
      <c r="AT168" s="246" t="s">
        <v>194</v>
      </c>
      <c r="AU168" s="246" t="s">
        <v>81</v>
      </c>
      <c r="AY168" s="18" t="s">
        <v>191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18" t="s">
        <v>81</v>
      </c>
      <c r="BK168" s="247">
        <f>ROUND(I168*H168,2)</f>
        <v>0</v>
      </c>
      <c r="BL168" s="18" t="s">
        <v>320</v>
      </c>
      <c r="BM168" s="246" t="s">
        <v>4675</v>
      </c>
    </row>
    <row r="169" s="2" customFormat="1">
      <c r="A169" s="39"/>
      <c r="B169" s="40"/>
      <c r="C169" s="41"/>
      <c r="D169" s="248" t="s">
        <v>200</v>
      </c>
      <c r="E169" s="41"/>
      <c r="F169" s="249" t="s">
        <v>4674</v>
      </c>
      <c r="G169" s="41"/>
      <c r="H169" s="41"/>
      <c r="I169" s="145"/>
      <c r="J169" s="41"/>
      <c r="K169" s="41"/>
      <c r="L169" s="45"/>
      <c r="M169" s="250"/>
      <c r="N169" s="251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200</v>
      </c>
      <c r="AU169" s="18" t="s">
        <v>81</v>
      </c>
    </row>
    <row r="170" s="2" customFormat="1" ht="21.75" customHeight="1">
      <c r="A170" s="39"/>
      <c r="B170" s="40"/>
      <c r="C170" s="236" t="s">
        <v>367</v>
      </c>
      <c r="D170" s="236" t="s">
        <v>194</v>
      </c>
      <c r="E170" s="237" t="s">
        <v>4676</v>
      </c>
      <c r="F170" s="238" t="s">
        <v>4677</v>
      </c>
      <c r="G170" s="239" t="s">
        <v>1264</v>
      </c>
      <c r="H170" s="240">
        <v>4</v>
      </c>
      <c r="I170" s="241"/>
      <c r="J170" s="240">
        <f>ROUND(I170*H170,2)</f>
        <v>0</v>
      </c>
      <c r="K170" s="238" t="s">
        <v>1218</v>
      </c>
      <c r="L170" s="45"/>
      <c r="M170" s="242" t="s">
        <v>1</v>
      </c>
      <c r="N170" s="243" t="s">
        <v>38</v>
      </c>
      <c r="O170" s="92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6" t="s">
        <v>320</v>
      </c>
      <c r="AT170" s="246" t="s">
        <v>194</v>
      </c>
      <c r="AU170" s="246" t="s">
        <v>81</v>
      </c>
      <c r="AY170" s="18" t="s">
        <v>191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18" t="s">
        <v>81</v>
      </c>
      <c r="BK170" s="247">
        <f>ROUND(I170*H170,2)</f>
        <v>0</v>
      </c>
      <c r="BL170" s="18" t="s">
        <v>320</v>
      </c>
      <c r="BM170" s="246" t="s">
        <v>4678</v>
      </c>
    </row>
    <row r="171" s="2" customFormat="1">
      <c r="A171" s="39"/>
      <c r="B171" s="40"/>
      <c r="C171" s="41"/>
      <c r="D171" s="248" t="s">
        <v>200</v>
      </c>
      <c r="E171" s="41"/>
      <c r="F171" s="249" t="s">
        <v>4677</v>
      </c>
      <c r="G171" s="41"/>
      <c r="H171" s="41"/>
      <c r="I171" s="145"/>
      <c r="J171" s="41"/>
      <c r="K171" s="41"/>
      <c r="L171" s="45"/>
      <c r="M171" s="250"/>
      <c r="N171" s="251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200</v>
      </c>
      <c r="AU171" s="18" t="s">
        <v>81</v>
      </c>
    </row>
    <row r="172" s="2" customFormat="1" ht="21.75" customHeight="1">
      <c r="A172" s="39"/>
      <c r="B172" s="40"/>
      <c r="C172" s="236" t="s">
        <v>376</v>
      </c>
      <c r="D172" s="236" t="s">
        <v>194</v>
      </c>
      <c r="E172" s="237" t="s">
        <v>4679</v>
      </c>
      <c r="F172" s="238" t="s">
        <v>4680</v>
      </c>
      <c r="G172" s="239" t="s">
        <v>1264</v>
      </c>
      <c r="H172" s="240">
        <v>6</v>
      </c>
      <c r="I172" s="241"/>
      <c r="J172" s="240">
        <f>ROUND(I172*H172,2)</f>
        <v>0</v>
      </c>
      <c r="K172" s="238" t="s">
        <v>1218</v>
      </c>
      <c r="L172" s="45"/>
      <c r="M172" s="242" t="s">
        <v>1</v>
      </c>
      <c r="N172" s="243" t="s">
        <v>38</v>
      </c>
      <c r="O172" s="92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6" t="s">
        <v>320</v>
      </c>
      <c r="AT172" s="246" t="s">
        <v>194</v>
      </c>
      <c r="AU172" s="246" t="s">
        <v>81</v>
      </c>
      <c r="AY172" s="18" t="s">
        <v>191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18" t="s">
        <v>81</v>
      </c>
      <c r="BK172" s="247">
        <f>ROUND(I172*H172,2)</f>
        <v>0</v>
      </c>
      <c r="BL172" s="18" t="s">
        <v>320</v>
      </c>
      <c r="BM172" s="246" t="s">
        <v>4681</v>
      </c>
    </row>
    <row r="173" s="2" customFormat="1">
      <c r="A173" s="39"/>
      <c r="B173" s="40"/>
      <c r="C173" s="41"/>
      <c r="D173" s="248" t="s">
        <v>200</v>
      </c>
      <c r="E173" s="41"/>
      <c r="F173" s="249" t="s">
        <v>4680</v>
      </c>
      <c r="G173" s="41"/>
      <c r="H173" s="41"/>
      <c r="I173" s="145"/>
      <c r="J173" s="41"/>
      <c r="K173" s="41"/>
      <c r="L173" s="45"/>
      <c r="M173" s="250"/>
      <c r="N173" s="251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200</v>
      </c>
      <c r="AU173" s="18" t="s">
        <v>81</v>
      </c>
    </row>
    <row r="174" s="2" customFormat="1" ht="21.75" customHeight="1">
      <c r="A174" s="39"/>
      <c r="B174" s="40"/>
      <c r="C174" s="236" t="s">
        <v>387</v>
      </c>
      <c r="D174" s="236" t="s">
        <v>194</v>
      </c>
      <c r="E174" s="237" t="s">
        <v>4682</v>
      </c>
      <c r="F174" s="238" t="s">
        <v>4683</v>
      </c>
      <c r="G174" s="239" t="s">
        <v>1264</v>
      </c>
      <c r="H174" s="240">
        <v>2</v>
      </c>
      <c r="I174" s="241"/>
      <c r="J174" s="240">
        <f>ROUND(I174*H174,2)</f>
        <v>0</v>
      </c>
      <c r="K174" s="238" t="s">
        <v>1218</v>
      </c>
      <c r="L174" s="45"/>
      <c r="M174" s="242" t="s">
        <v>1</v>
      </c>
      <c r="N174" s="243" t="s">
        <v>38</v>
      </c>
      <c r="O174" s="92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6" t="s">
        <v>320</v>
      </c>
      <c r="AT174" s="246" t="s">
        <v>194</v>
      </c>
      <c r="AU174" s="246" t="s">
        <v>81</v>
      </c>
      <c r="AY174" s="18" t="s">
        <v>191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8" t="s">
        <v>81</v>
      </c>
      <c r="BK174" s="247">
        <f>ROUND(I174*H174,2)</f>
        <v>0</v>
      </c>
      <c r="BL174" s="18" t="s">
        <v>320</v>
      </c>
      <c r="BM174" s="246" t="s">
        <v>4684</v>
      </c>
    </row>
    <row r="175" s="2" customFormat="1">
      <c r="A175" s="39"/>
      <c r="B175" s="40"/>
      <c r="C175" s="41"/>
      <c r="D175" s="248" t="s">
        <v>200</v>
      </c>
      <c r="E175" s="41"/>
      <c r="F175" s="249" t="s">
        <v>4683</v>
      </c>
      <c r="G175" s="41"/>
      <c r="H175" s="41"/>
      <c r="I175" s="145"/>
      <c r="J175" s="41"/>
      <c r="K175" s="41"/>
      <c r="L175" s="45"/>
      <c r="M175" s="250"/>
      <c r="N175" s="251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200</v>
      </c>
      <c r="AU175" s="18" t="s">
        <v>81</v>
      </c>
    </row>
    <row r="176" s="2" customFormat="1" ht="21.75" customHeight="1">
      <c r="A176" s="39"/>
      <c r="B176" s="40"/>
      <c r="C176" s="236" t="s">
        <v>395</v>
      </c>
      <c r="D176" s="236" t="s">
        <v>194</v>
      </c>
      <c r="E176" s="237" t="s">
        <v>4685</v>
      </c>
      <c r="F176" s="238" t="s">
        <v>4686</v>
      </c>
      <c r="G176" s="239" t="s">
        <v>314</v>
      </c>
      <c r="H176" s="240">
        <v>40</v>
      </c>
      <c r="I176" s="241"/>
      <c r="J176" s="240">
        <f>ROUND(I176*H176,2)</f>
        <v>0</v>
      </c>
      <c r="K176" s="238" t="s">
        <v>1218</v>
      </c>
      <c r="L176" s="45"/>
      <c r="M176" s="242" t="s">
        <v>1</v>
      </c>
      <c r="N176" s="243" t="s">
        <v>38</v>
      </c>
      <c r="O176" s="92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6" t="s">
        <v>320</v>
      </c>
      <c r="AT176" s="246" t="s">
        <v>194</v>
      </c>
      <c r="AU176" s="246" t="s">
        <v>81</v>
      </c>
      <c r="AY176" s="18" t="s">
        <v>191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18" t="s">
        <v>81</v>
      </c>
      <c r="BK176" s="247">
        <f>ROUND(I176*H176,2)</f>
        <v>0</v>
      </c>
      <c r="BL176" s="18" t="s">
        <v>320</v>
      </c>
      <c r="BM176" s="246" t="s">
        <v>4687</v>
      </c>
    </row>
    <row r="177" s="2" customFormat="1">
      <c r="A177" s="39"/>
      <c r="B177" s="40"/>
      <c r="C177" s="41"/>
      <c r="D177" s="248" t="s">
        <v>200</v>
      </c>
      <c r="E177" s="41"/>
      <c r="F177" s="249" t="s">
        <v>4686</v>
      </c>
      <c r="G177" s="41"/>
      <c r="H177" s="41"/>
      <c r="I177" s="145"/>
      <c r="J177" s="41"/>
      <c r="K177" s="41"/>
      <c r="L177" s="45"/>
      <c r="M177" s="250"/>
      <c r="N177" s="251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200</v>
      </c>
      <c r="AU177" s="18" t="s">
        <v>81</v>
      </c>
    </row>
    <row r="178" s="2" customFormat="1" ht="21.75" customHeight="1">
      <c r="A178" s="39"/>
      <c r="B178" s="40"/>
      <c r="C178" s="236" t="s">
        <v>404</v>
      </c>
      <c r="D178" s="236" t="s">
        <v>194</v>
      </c>
      <c r="E178" s="237" t="s">
        <v>4688</v>
      </c>
      <c r="F178" s="238" t="s">
        <v>4689</v>
      </c>
      <c r="G178" s="239" t="s">
        <v>1264</v>
      </c>
      <c r="H178" s="240">
        <v>28</v>
      </c>
      <c r="I178" s="241"/>
      <c r="J178" s="240">
        <f>ROUND(I178*H178,2)</f>
        <v>0</v>
      </c>
      <c r="K178" s="238" t="s">
        <v>1298</v>
      </c>
      <c r="L178" s="45"/>
      <c r="M178" s="242" t="s">
        <v>1</v>
      </c>
      <c r="N178" s="243" t="s">
        <v>38</v>
      </c>
      <c r="O178" s="92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6" t="s">
        <v>320</v>
      </c>
      <c r="AT178" s="246" t="s">
        <v>194</v>
      </c>
      <c r="AU178" s="246" t="s">
        <v>81</v>
      </c>
      <c r="AY178" s="18" t="s">
        <v>191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8" t="s">
        <v>81</v>
      </c>
      <c r="BK178" s="247">
        <f>ROUND(I178*H178,2)</f>
        <v>0</v>
      </c>
      <c r="BL178" s="18" t="s">
        <v>320</v>
      </c>
      <c r="BM178" s="246" t="s">
        <v>4690</v>
      </c>
    </row>
    <row r="179" s="2" customFormat="1">
      <c r="A179" s="39"/>
      <c r="B179" s="40"/>
      <c r="C179" s="41"/>
      <c r="D179" s="248" t="s">
        <v>200</v>
      </c>
      <c r="E179" s="41"/>
      <c r="F179" s="249" t="s">
        <v>4689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200</v>
      </c>
      <c r="AU179" s="18" t="s">
        <v>81</v>
      </c>
    </row>
    <row r="180" s="2" customFormat="1" ht="21.75" customHeight="1">
      <c r="A180" s="39"/>
      <c r="B180" s="40"/>
      <c r="C180" s="236" t="s">
        <v>410</v>
      </c>
      <c r="D180" s="236" t="s">
        <v>194</v>
      </c>
      <c r="E180" s="237" t="s">
        <v>4691</v>
      </c>
      <c r="F180" s="238" t="s">
        <v>4692</v>
      </c>
      <c r="G180" s="239" t="s">
        <v>1264</v>
      </c>
      <c r="H180" s="240">
        <v>6</v>
      </c>
      <c r="I180" s="241"/>
      <c r="J180" s="240">
        <f>ROUND(I180*H180,2)</f>
        <v>0</v>
      </c>
      <c r="K180" s="238" t="s">
        <v>1218</v>
      </c>
      <c r="L180" s="45"/>
      <c r="M180" s="242" t="s">
        <v>1</v>
      </c>
      <c r="N180" s="243" t="s">
        <v>38</v>
      </c>
      <c r="O180" s="92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6" t="s">
        <v>320</v>
      </c>
      <c r="AT180" s="246" t="s">
        <v>194</v>
      </c>
      <c r="AU180" s="246" t="s">
        <v>81</v>
      </c>
      <c r="AY180" s="18" t="s">
        <v>191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18" t="s">
        <v>81</v>
      </c>
      <c r="BK180" s="247">
        <f>ROUND(I180*H180,2)</f>
        <v>0</v>
      </c>
      <c r="BL180" s="18" t="s">
        <v>320</v>
      </c>
      <c r="BM180" s="246" t="s">
        <v>4693</v>
      </c>
    </row>
    <row r="181" s="2" customFormat="1">
      <c r="A181" s="39"/>
      <c r="B181" s="40"/>
      <c r="C181" s="41"/>
      <c r="D181" s="248" t="s">
        <v>200</v>
      </c>
      <c r="E181" s="41"/>
      <c r="F181" s="249" t="s">
        <v>4692</v>
      </c>
      <c r="G181" s="41"/>
      <c r="H181" s="41"/>
      <c r="I181" s="145"/>
      <c r="J181" s="41"/>
      <c r="K181" s="41"/>
      <c r="L181" s="45"/>
      <c r="M181" s="250"/>
      <c r="N181" s="251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200</v>
      </c>
      <c r="AU181" s="18" t="s">
        <v>81</v>
      </c>
    </row>
    <row r="182" s="2" customFormat="1" ht="21.75" customHeight="1">
      <c r="A182" s="39"/>
      <c r="B182" s="40"/>
      <c r="C182" s="236" t="s">
        <v>416</v>
      </c>
      <c r="D182" s="236" t="s">
        <v>194</v>
      </c>
      <c r="E182" s="237" t="s">
        <v>1296</v>
      </c>
      <c r="F182" s="238" t="s">
        <v>1297</v>
      </c>
      <c r="G182" s="239" t="s">
        <v>1264</v>
      </c>
      <c r="H182" s="240">
        <v>2</v>
      </c>
      <c r="I182" s="241"/>
      <c r="J182" s="240">
        <f>ROUND(I182*H182,2)</f>
        <v>0</v>
      </c>
      <c r="K182" s="238" t="s">
        <v>1218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320</v>
      </c>
      <c r="AT182" s="246" t="s">
        <v>194</v>
      </c>
      <c r="AU182" s="246" t="s">
        <v>81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320</v>
      </c>
      <c r="BM182" s="246" t="s">
        <v>4694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1297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81</v>
      </c>
    </row>
    <row r="184" s="2" customFormat="1" ht="16.5" customHeight="1">
      <c r="A184" s="39"/>
      <c r="B184" s="40"/>
      <c r="C184" s="236" t="s">
        <v>422</v>
      </c>
      <c r="D184" s="236" t="s">
        <v>194</v>
      </c>
      <c r="E184" s="237" t="s">
        <v>1464</v>
      </c>
      <c r="F184" s="238" t="s">
        <v>1465</v>
      </c>
      <c r="G184" s="239" t="s">
        <v>314</v>
      </c>
      <c r="H184" s="240">
        <v>50</v>
      </c>
      <c r="I184" s="241"/>
      <c r="J184" s="240">
        <f>ROUND(I184*H184,2)</f>
        <v>0</v>
      </c>
      <c r="K184" s="238" t="s">
        <v>1218</v>
      </c>
      <c r="L184" s="45"/>
      <c r="M184" s="242" t="s">
        <v>1</v>
      </c>
      <c r="N184" s="243" t="s">
        <v>38</v>
      </c>
      <c r="O184" s="92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6" t="s">
        <v>320</v>
      </c>
      <c r="AT184" s="246" t="s">
        <v>194</v>
      </c>
      <c r="AU184" s="246" t="s">
        <v>81</v>
      </c>
      <c r="AY184" s="18" t="s">
        <v>191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18" t="s">
        <v>81</v>
      </c>
      <c r="BK184" s="247">
        <f>ROUND(I184*H184,2)</f>
        <v>0</v>
      </c>
      <c r="BL184" s="18" t="s">
        <v>320</v>
      </c>
      <c r="BM184" s="246" t="s">
        <v>4695</v>
      </c>
    </row>
    <row r="185" s="2" customFormat="1">
      <c r="A185" s="39"/>
      <c r="B185" s="40"/>
      <c r="C185" s="41"/>
      <c r="D185" s="248" t="s">
        <v>200</v>
      </c>
      <c r="E185" s="41"/>
      <c r="F185" s="249" t="s">
        <v>1465</v>
      </c>
      <c r="G185" s="41"/>
      <c r="H185" s="41"/>
      <c r="I185" s="145"/>
      <c r="J185" s="41"/>
      <c r="K185" s="41"/>
      <c r="L185" s="45"/>
      <c r="M185" s="250"/>
      <c r="N185" s="251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200</v>
      </c>
      <c r="AU185" s="18" t="s">
        <v>81</v>
      </c>
    </row>
    <row r="186" s="2" customFormat="1" ht="16.5" customHeight="1">
      <c r="A186" s="39"/>
      <c r="B186" s="40"/>
      <c r="C186" s="236" t="s">
        <v>429</v>
      </c>
      <c r="D186" s="236" t="s">
        <v>194</v>
      </c>
      <c r="E186" s="237" t="s">
        <v>4696</v>
      </c>
      <c r="F186" s="238" t="s">
        <v>4697</v>
      </c>
      <c r="G186" s="239" t="s">
        <v>314</v>
      </c>
      <c r="H186" s="240">
        <v>100</v>
      </c>
      <c r="I186" s="241"/>
      <c r="J186" s="240">
        <f>ROUND(I186*H186,2)</f>
        <v>0</v>
      </c>
      <c r="K186" s="238" t="s">
        <v>1218</v>
      </c>
      <c r="L186" s="45"/>
      <c r="M186" s="242" t="s">
        <v>1</v>
      </c>
      <c r="N186" s="243" t="s">
        <v>38</v>
      </c>
      <c r="O186" s="92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6" t="s">
        <v>320</v>
      </c>
      <c r="AT186" s="246" t="s">
        <v>194</v>
      </c>
      <c r="AU186" s="246" t="s">
        <v>81</v>
      </c>
      <c r="AY186" s="18" t="s">
        <v>191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18" t="s">
        <v>81</v>
      </c>
      <c r="BK186" s="247">
        <f>ROUND(I186*H186,2)</f>
        <v>0</v>
      </c>
      <c r="BL186" s="18" t="s">
        <v>320</v>
      </c>
      <c r="BM186" s="246" t="s">
        <v>4698</v>
      </c>
    </row>
    <row r="187" s="2" customFormat="1">
      <c r="A187" s="39"/>
      <c r="B187" s="40"/>
      <c r="C187" s="41"/>
      <c r="D187" s="248" t="s">
        <v>200</v>
      </c>
      <c r="E187" s="41"/>
      <c r="F187" s="249" t="s">
        <v>4697</v>
      </c>
      <c r="G187" s="41"/>
      <c r="H187" s="41"/>
      <c r="I187" s="145"/>
      <c r="J187" s="41"/>
      <c r="K187" s="41"/>
      <c r="L187" s="45"/>
      <c r="M187" s="250"/>
      <c r="N187" s="251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200</v>
      </c>
      <c r="AU187" s="18" t="s">
        <v>81</v>
      </c>
    </row>
    <row r="188" s="2" customFormat="1" ht="21.75" customHeight="1">
      <c r="A188" s="39"/>
      <c r="B188" s="40"/>
      <c r="C188" s="236" t="s">
        <v>436</v>
      </c>
      <c r="D188" s="236" t="s">
        <v>194</v>
      </c>
      <c r="E188" s="237" t="s">
        <v>4699</v>
      </c>
      <c r="F188" s="238" t="s">
        <v>1520</v>
      </c>
      <c r="G188" s="239" t="s">
        <v>4700</v>
      </c>
      <c r="H188" s="240">
        <v>300</v>
      </c>
      <c r="I188" s="241"/>
      <c r="J188" s="240">
        <f>ROUND(I188*H188,2)</f>
        <v>0</v>
      </c>
      <c r="K188" s="238" t="s">
        <v>1218</v>
      </c>
      <c r="L188" s="45"/>
      <c r="M188" s="242" t="s">
        <v>1</v>
      </c>
      <c r="N188" s="243" t="s">
        <v>38</v>
      </c>
      <c r="O188" s="92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6" t="s">
        <v>320</v>
      </c>
      <c r="AT188" s="246" t="s">
        <v>194</v>
      </c>
      <c r="AU188" s="246" t="s">
        <v>81</v>
      </c>
      <c r="AY188" s="18" t="s">
        <v>191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18" t="s">
        <v>81</v>
      </c>
      <c r="BK188" s="247">
        <f>ROUND(I188*H188,2)</f>
        <v>0</v>
      </c>
      <c r="BL188" s="18" t="s">
        <v>320</v>
      </c>
      <c r="BM188" s="246" t="s">
        <v>4701</v>
      </c>
    </row>
    <row r="189" s="2" customFormat="1">
      <c r="A189" s="39"/>
      <c r="B189" s="40"/>
      <c r="C189" s="41"/>
      <c r="D189" s="248" t="s">
        <v>200</v>
      </c>
      <c r="E189" s="41"/>
      <c r="F189" s="249" t="s">
        <v>1520</v>
      </c>
      <c r="G189" s="41"/>
      <c r="H189" s="41"/>
      <c r="I189" s="145"/>
      <c r="J189" s="41"/>
      <c r="K189" s="41"/>
      <c r="L189" s="45"/>
      <c r="M189" s="250"/>
      <c r="N189" s="251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200</v>
      </c>
      <c r="AU189" s="18" t="s">
        <v>81</v>
      </c>
    </row>
    <row r="190" s="2" customFormat="1" ht="21.75" customHeight="1">
      <c r="A190" s="39"/>
      <c r="B190" s="40"/>
      <c r="C190" s="236" t="s">
        <v>445</v>
      </c>
      <c r="D190" s="236" t="s">
        <v>194</v>
      </c>
      <c r="E190" s="237" t="s">
        <v>4702</v>
      </c>
      <c r="F190" s="238" t="s">
        <v>4703</v>
      </c>
      <c r="G190" s="239" t="s">
        <v>1264</v>
      </c>
      <c r="H190" s="240">
        <v>1</v>
      </c>
      <c r="I190" s="241"/>
      <c r="J190" s="240">
        <f>ROUND(I190*H190,2)</f>
        <v>0</v>
      </c>
      <c r="K190" s="238" t="s">
        <v>1218</v>
      </c>
      <c r="L190" s="45"/>
      <c r="M190" s="242" t="s">
        <v>1</v>
      </c>
      <c r="N190" s="243" t="s">
        <v>38</v>
      </c>
      <c r="O190" s="92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6" t="s">
        <v>320</v>
      </c>
      <c r="AT190" s="246" t="s">
        <v>194</v>
      </c>
      <c r="AU190" s="246" t="s">
        <v>81</v>
      </c>
      <c r="AY190" s="18" t="s">
        <v>191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18" t="s">
        <v>81</v>
      </c>
      <c r="BK190" s="247">
        <f>ROUND(I190*H190,2)</f>
        <v>0</v>
      </c>
      <c r="BL190" s="18" t="s">
        <v>320</v>
      </c>
      <c r="BM190" s="246" t="s">
        <v>4704</v>
      </c>
    </row>
    <row r="191" s="2" customFormat="1">
      <c r="A191" s="39"/>
      <c r="B191" s="40"/>
      <c r="C191" s="41"/>
      <c r="D191" s="248" t="s">
        <v>200</v>
      </c>
      <c r="E191" s="41"/>
      <c r="F191" s="249" t="s">
        <v>4703</v>
      </c>
      <c r="G191" s="41"/>
      <c r="H191" s="41"/>
      <c r="I191" s="145"/>
      <c r="J191" s="41"/>
      <c r="K191" s="41"/>
      <c r="L191" s="45"/>
      <c r="M191" s="250"/>
      <c r="N191" s="251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200</v>
      </c>
      <c r="AU191" s="18" t="s">
        <v>81</v>
      </c>
    </row>
    <row r="192" s="2" customFormat="1" ht="33" customHeight="1">
      <c r="A192" s="39"/>
      <c r="B192" s="40"/>
      <c r="C192" s="236" t="s">
        <v>450</v>
      </c>
      <c r="D192" s="236" t="s">
        <v>194</v>
      </c>
      <c r="E192" s="237" t="s">
        <v>1303</v>
      </c>
      <c r="F192" s="238" t="s">
        <v>1304</v>
      </c>
      <c r="G192" s="239" t="s">
        <v>1264</v>
      </c>
      <c r="H192" s="240">
        <v>1</v>
      </c>
      <c r="I192" s="241"/>
      <c r="J192" s="240">
        <f>ROUND(I192*H192,2)</f>
        <v>0</v>
      </c>
      <c r="K192" s="238" t="s">
        <v>1218</v>
      </c>
      <c r="L192" s="45"/>
      <c r="M192" s="242" t="s">
        <v>1</v>
      </c>
      <c r="N192" s="243" t="s">
        <v>38</v>
      </c>
      <c r="O192" s="92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6" t="s">
        <v>320</v>
      </c>
      <c r="AT192" s="246" t="s">
        <v>194</v>
      </c>
      <c r="AU192" s="246" t="s">
        <v>81</v>
      </c>
      <c r="AY192" s="18" t="s">
        <v>191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8" t="s">
        <v>81</v>
      </c>
      <c r="BK192" s="247">
        <f>ROUND(I192*H192,2)</f>
        <v>0</v>
      </c>
      <c r="BL192" s="18" t="s">
        <v>320</v>
      </c>
      <c r="BM192" s="246" t="s">
        <v>4705</v>
      </c>
    </row>
    <row r="193" s="2" customFormat="1">
      <c r="A193" s="39"/>
      <c r="B193" s="40"/>
      <c r="C193" s="41"/>
      <c r="D193" s="248" t="s">
        <v>200</v>
      </c>
      <c r="E193" s="41"/>
      <c r="F193" s="249" t="s">
        <v>1304</v>
      </c>
      <c r="G193" s="41"/>
      <c r="H193" s="41"/>
      <c r="I193" s="145"/>
      <c r="J193" s="41"/>
      <c r="K193" s="41"/>
      <c r="L193" s="45"/>
      <c r="M193" s="250"/>
      <c r="N193" s="251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200</v>
      </c>
      <c r="AU193" s="18" t="s">
        <v>81</v>
      </c>
    </row>
    <row r="194" s="2" customFormat="1" ht="44.25" customHeight="1">
      <c r="A194" s="39"/>
      <c r="B194" s="40"/>
      <c r="C194" s="236" t="s">
        <v>373</v>
      </c>
      <c r="D194" s="236" t="s">
        <v>194</v>
      </c>
      <c r="E194" s="237" t="s">
        <v>4706</v>
      </c>
      <c r="F194" s="238" t="s">
        <v>4707</v>
      </c>
      <c r="G194" s="239" t="s">
        <v>1264</v>
      </c>
      <c r="H194" s="240">
        <v>1</v>
      </c>
      <c r="I194" s="241"/>
      <c r="J194" s="240">
        <f>ROUND(I194*H194,2)</f>
        <v>0</v>
      </c>
      <c r="K194" s="238" t="s">
        <v>1218</v>
      </c>
      <c r="L194" s="45"/>
      <c r="M194" s="242" t="s">
        <v>1</v>
      </c>
      <c r="N194" s="243" t="s">
        <v>38</v>
      </c>
      <c r="O194" s="92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6" t="s">
        <v>320</v>
      </c>
      <c r="AT194" s="246" t="s">
        <v>194</v>
      </c>
      <c r="AU194" s="246" t="s">
        <v>81</v>
      </c>
      <c r="AY194" s="18" t="s">
        <v>191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8" t="s">
        <v>81</v>
      </c>
      <c r="BK194" s="247">
        <f>ROUND(I194*H194,2)</f>
        <v>0</v>
      </c>
      <c r="BL194" s="18" t="s">
        <v>320</v>
      </c>
      <c r="BM194" s="246" t="s">
        <v>4708</v>
      </c>
    </row>
    <row r="195" s="2" customFormat="1">
      <c r="A195" s="39"/>
      <c r="B195" s="40"/>
      <c r="C195" s="41"/>
      <c r="D195" s="248" t="s">
        <v>200</v>
      </c>
      <c r="E195" s="41"/>
      <c r="F195" s="249" t="s">
        <v>4707</v>
      </c>
      <c r="G195" s="41"/>
      <c r="H195" s="41"/>
      <c r="I195" s="145"/>
      <c r="J195" s="41"/>
      <c r="K195" s="41"/>
      <c r="L195" s="45"/>
      <c r="M195" s="250"/>
      <c r="N195" s="251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200</v>
      </c>
      <c r="AU195" s="18" t="s">
        <v>81</v>
      </c>
    </row>
    <row r="196" s="2" customFormat="1" ht="21.75" customHeight="1">
      <c r="A196" s="39"/>
      <c r="B196" s="40"/>
      <c r="C196" s="236" t="s">
        <v>466</v>
      </c>
      <c r="D196" s="236" t="s">
        <v>194</v>
      </c>
      <c r="E196" s="237" t="s">
        <v>1306</v>
      </c>
      <c r="F196" s="238" t="s">
        <v>1307</v>
      </c>
      <c r="G196" s="239" t="s">
        <v>1264</v>
      </c>
      <c r="H196" s="240">
        <v>1</v>
      </c>
      <c r="I196" s="241"/>
      <c r="J196" s="240">
        <f>ROUND(I196*H196,2)</f>
        <v>0</v>
      </c>
      <c r="K196" s="238" t="s">
        <v>1233</v>
      </c>
      <c r="L196" s="45"/>
      <c r="M196" s="242" t="s">
        <v>1</v>
      </c>
      <c r="N196" s="243" t="s">
        <v>38</v>
      </c>
      <c r="O196" s="92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6" t="s">
        <v>320</v>
      </c>
      <c r="AT196" s="246" t="s">
        <v>194</v>
      </c>
      <c r="AU196" s="246" t="s">
        <v>81</v>
      </c>
      <c r="AY196" s="18" t="s">
        <v>191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18" t="s">
        <v>81</v>
      </c>
      <c r="BK196" s="247">
        <f>ROUND(I196*H196,2)</f>
        <v>0</v>
      </c>
      <c r="BL196" s="18" t="s">
        <v>320</v>
      </c>
      <c r="BM196" s="246" t="s">
        <v>4709</v>
      </c>
    </row>
    <row r="197" s="2" customFormat="1">
      <c r="A197" s="39"/>
      <c r="B197" s="40"/>
      <c r="C197" s="41"/>
      <c r="D197" s="248" t="s">
        <v>200</v>
      </c>
      <c r="E197" s="41"/>
      <c r="F197" s="249" t="s">
        <v>1307</v>
      </c>
      <c r="G197" s="41"/>
      <c r="H197" s="41"/>
      <c r="I197" s="145"/>
      <c r="J197" s="41"/>
      <c r="K197" s="41"/>
      <c r="L197" s="45"/>
      <c r="M197" s="250"/>
      <c r="N197" s="251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200</v>
      </c>
      <c r="AU197" s="18" t="s">
        <v>81</v>
      </c>
    </row>
    <row r="198" s="2" customFormat="1" ht="21.75" customHeight="1">
      <c r="A198" s="39"/>
      <c r="B198" s="40"/>
      <c r="C198" s="236" t="s">
        <v>473</v>
      </c>
      <c r="D198" s="236" t="s">
        <v>194</v>
      </c>
      <c r="E198" s="237" t="s">
        <v>4710</v>
      </c>
      <c r="F198" s="238" t="s">
        <v>4711</v>
      </c>
      <c r="G198" s="239" t="s">
        <v>1264</v>
      </c>
      <c r="H198" s="240">
        <v>4</v>
      </c>
      <c r="I198" s="241"/>
      <c r="J198" s="240">
        <f>ROUND(I198*H198,2)</f>
        <v>0</v>
      </c>
      <c r="K198" s="238" t="s">
        <v>1218</v>
      </c>
      <c r="L198" s="45"/>
      <c r="M198" s="242" t="s">
        <v>1</v>
      </c>
      <c r="N198" s="243" t="s">
        <v>38</v>
      </c>
      <c r="O198" s="92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6" t="s">
        <v>320</v>
      </c>
      <c r="AT198" s="246" t="s">
        <v>194</v>
      </c>
      <c r="AU198" s="246" t="s">
        <v>81</v>
      </c>
      <c r="AY198" s="18" t="s">
        <v>191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8" t="s">
        <v>81</v>
      </c>
      <c r="BK198" s="247">
        <f>ROUND(I198*H198,2)</f>
        <v>0</v>
      </c>
      <c r="BL198" s="18" t="s">
        <v>320</v>
      </c>
      <c r="BM198" s="246" t="s">
        <v>4712</v>
      </c>
    </row>
    <row r="199" s="2" customFormat="1">
      <c r="A199" s="39"/>
      <c r="B199" s="40"/>
      <c r="C199" s="41"/>
      <c r="D199" s="248" t="s">
        <v>200</v>
      </c>
      <c r="E199" s="41"/>
      <c r="F199" s="249" t="s">
        <v>4711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200</v>
      </c>
      <c r="AU199" s="18" t="s">
        <v>81</v>
      </c>
    </row>
    <row r="200" s="2" customFormat="1" ht="21.75" customHeight="1">
      <c r="A200" s="39"/>
      <c r="B200" s="40"/>
      <c r="C200" s="236" t="s">
        <v>481</v>
      </c>
      <c r="D200" s="236" t="s">
        <v>194</v>
      </c>
      <c r="E200" s="237" t="s">
        <v>4713</v>
      </c>
      <c r="F200" s="238" t="s">
        <v>4714</v>
      </c>
      <c r="G200" s="239" t="s">
        <v>1264</v>
      </c>
      <c r="H200" s="240">
        <v>4</v>
      </c>
      <c r="I200" s="241"/>
      <c r="J200" s="240">
        <f>ROUND(I200*H200,2)</f>
        <v>0</v>
      </c>
      <c r="K200" s="238" t="s">
        <v>1218</v>
      </c>
      <c r="L200" s="45"/>
      <c r="M200" s="242" t="s">
        <v>1</v>
      </c>
      <c r="N200" s="243" t="s">
        <v>38</v>
      </c>
      <c r="O200" s="92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6" t="s">
        <v>320</v>
      </c>
      <c r="AT200" s="246" t="s">
        <v>194</v>
      </c>
      <c r="AU200" s="246" t="s">
        <v>81</v>
      </c>
      <c r="AY200" s="18" t="s">
        <v>191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18" t="s">
        <v>81</v>
      </c>
      <c r="BK200" s="247">
        <f>ROUND(I200*H200,2)</f>
        <v>0</v>
      </c>
      <c r="BL200" s="18" t="s">
        <v>320</v>
      </c>
      <c r="BM200" s="246" t="s">
        <v>4715</v>
      </c>
    </row>
    <row r="201" s="2" customFormat="1">
      <c r="A201" s="39"/>
      <c r="B201" s="40"/>
      <c r="C201" s="41"/>
      <c r="D201" s="248" t="s">
        <v>200</v>
      </c>
      <c r="E201" s="41"/>
      <c r="F201" s="249" t="s">
        <v>4714</v>
      </c>
      <c r="G201" s="41"/>
      <c r="H201" s="41"/>
      <c r="I201" s="145"/>
      <c r="J201" s="41"/>
      <c r="K201" s="41"/>
      <c r="L201" s="45"/>
      <c r="M201" s="250"/>
      <c r="N201" s="251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200</v>
      </c>
      <c r="AU201" s="18" t="s">
        <v>81</v>
      </c>
    </row>
    <row r="202" s="2" customFormat="1" ht="16.5" customHeight="1">
      <c r="A202" s="39"/>
      <c r="B202" s="40"/>
      <c r="C202" s="236" t="s">
        <v>488</v>
      </c>
      <c r="D202" s="236" t="s">
        <v>194</v>
      </c>
      <c r="E202" s="237" t="s">
        <v>1312</v>
      </c>
      <c r="F202" s="238" t="s">
        <v>1313</v>
      </c>
      <c r="G202" s="239" t="s">
        <v>1314</v>
      </c>
      <c r="H202" s="240">
        <v>64</v>
      </c>
      <c r="I202" s="241"/>
      <c r="J202" s="240">
        <f>ROUND(I202*H202,2)</f>
        <v>0</v>
      </c>
      <c r="K202" s="238" t="s">
        <v>1218</v>
      </c>
      <c r="L202" s="45"/>
      <c r="M202" s="242" t="s">
        <v>1</v>
      </c>
      <c r="N202" s="243" t="s">
        <v>38</v>
      </c>
      <c r="O202" s="92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6" t="s">
        <v>320</v>
      </c>
      <c r="AT202" s="246" t="s">
        <v>194</v>
      </c>
      <c r="AU202" s="246" t="s">
        <v>81</v>
      </c>
      <c r="AY202" s="18" t="s">
        <v>191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18" t="s">
        <v>81</v>
      </c>
      <c r="BK202" s="247">
        <f>ROUND(I202*H202,2)</f>
        <v>0</v>
      </c>
      <c r="BL202" s="18" t="s">
        <v>320</v>
      </c>
      <c r="BM202" s="246" t="s">
        <v>4716</v>
      </c>
    </row>
    <row r="203" s="2" customFormat="1">
      <c r="A203" s="39"/>
      <c r="B203" s="40"/>
      <c r="C203" s="41"/>
      <c r="D203" s="248" t="s">
        <v>200</v>
      </c>
      <c r="E203" s="41"/>
      <c r="F203" s="249" t="s">
        <v>1313</v>
      </c>
      <c r="G203" s="41"/>
      <c r="H203" s="41"/>
      <c r="I203" s="145"/>
      <c r="J203" s="41"/>
      <c r="K203" s="41"/>
      <c r="L203" s="45"/>
      <c r="M203" s="250"/>
      <c r="N203" s="251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200</v>
      </c>
      <c r="AU203" s="18" t="s">
        <v>81</v>
      </c>
    </row>
    <row r="204" s="2" customFormat="1" ht="21.75" customHeight="1">
      <c r="A204" s="39"/>
      <c r="B204" s="40"/>
      <c r="C204" s="236" t="s">
        <v>493</v>
      </c>
      <c r="D204" s="236" t="s">
        <v>194</v>
      </c>
      <c r="E204" s="237" t="s">
        <v>1316</v>
      </c>
      <c r="F204" s="238" t="s">
        <v>1317</v>
      </c>
      <c r="G204" s="239" t="s">
        <v>1314</v>
      </c>
      <c r="H204" s="240">
        <v>120</v>
      </c>
      <c r="I204" s="241"/>
      <c r="J204" s="240">
        <f>ROUND(I204*H204,2)</f>
        <v>0</v>
      </c>
      <c r="K204" s="238" t="s">
        <v>1218</v>
      </c>
      <c r="L204" s="45"/>
      <c r="M204" s="242" t="s">
        <v>1</v>
      </c>
      <c r="N204" s="243" t="s">
        <v>38</v>
      </c>
      <c r="O204" s="92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6" t="s">
        <v>320</v>
      </c>
      <c r="AT204" s="246" t="s">
        <v>194</v>
      </c>
      <c r="AU204" s="246" t="s">
        <v>81</v>
      </c>
      <c r="AY204" s="18" t="s">
        <v>191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18" t="s">
        <v>81</v>
      </c>
      <c r="BK204" s="247">
        <f>ROUND(I204*H204,2)</f>
        <v>0</v>
      </c>
      <c r="BL204" s="18" t="s">
        <v>320</v>
      </c>
      <c r="BM204" s="246" t="s">
        <v>4717</v>
      </c>
    </row>
    <row r="205" s="2" customFormat="1">
      <c r="A205" s="39"/>
      <c r="B205" s="40"/>
      <c r="C205" s="41"/>
      <c r="D205" s="248" t="s">
        <v>200</v>
      </c>
      <c r="E205" s="41"/>
      <c r="F205" s="249" t="s">
        <v>1317</v>
      </c>
      <c r="G205" s="41"/>
      <c r="H205" s="41"/>
      <c r="I205" s="145"/>
      <c r="J205" s="41"/>
      <c r="K205" s="41"/>
      <c r="L205" s="45"/>
      <c r="M205" s="250"/>
      <c r="N205" s="251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200</v>
      </c>
      <c r="AU205" s="18" t="s">
        <v>81</v>
      </c>
    </row>
    <row r="206" s="2" customFormat="1" ht="16.5" customHeight="1">
      <c r="A206" s="39"/>
      <c r="B206" s="40"/>
      <c r="C206" s="236" t="s">
        <v>498</v>
      </c>
      <c r="D206" s="236" t="s">
        <v>194</v>
      </c>
      <c r="E206" s="237" t="s">
        <v>4718</v>
      </c>
      <c r="F206" s="238" t="s">
        <v>4719</v>
      </c>
      <c r="G206" s="239" t="s">
        <v>1264</v>
      </c>
      <c r="H206" s="240">
        <v>1</v>
      </c>
      <c r="I206" s="241"/>
      <c r="J206" s="240">
        <f>ROUND(I206*H206,2)</f>
        <v>0</v>
      </c>
      <c r="K206" s="238" t="s">
        <v>1218</v>
      </c>
      <c r="L206" s="45"/>
      <c r="M206" s="242" t="s">
        <v>1</v>
      </c>
      <c r="N206" s="243" t="s">
        <v>38</v>
      </c>
      <c r="O206" s="92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6" t="s">
        <v>320</v>
      </c>
      <c r="AT206" s="246" t="s">
        <v>194</v>
      </c>
      <c r="AU206" s="246" t="s">
        <v>81</v>
      </c>
      <c r="AY206" s="18" t="s">
        <v>191</v>
      </c>
      <c r="BE206" s="247">
        <f>IF(N206="základní",J206,0)</f>
        <v>0</v>
      </c>
      <c r="BF206" s="247">
        <f>IF(N206="snížená",J206,0)</f>
        <v>0</v>
      </c>
      <c r="BG206" s="247">
        <f>IF(N206="zákl. přenesená",J206,0)</f>
        <v>0</v>
      </c>
      <c r="BH206" s="247">
        <f>IF(N206="sníž. přenesená",J206,0)</f>
        <v>0</v>
      </c>
      <c r="BI206" s="247">
        <f>IF(N206="nulová",J206,0)</f>
        <v>0</v>
      </c>
      <c r="BJ206" s="18" t="s">
        <v>81</v>
      </c>
      <c r="BK206" s="247">
        <f>ROUND(I206*H206,2)</f>
        <v>0</v>
      </c>
      <c r="BL206" s="18" t="s">
        <v>320</v>
      </c>
      <c r="BM206" s="246" t="s">
        <v>4720</v>
      </c>
    </row>
    <row r="207" s="2" customFormat="1">
      <c r="A207" s="39"/>
      <c r="B207" s="40"/>
      <c r="C207" s="41"/>
      <c r="D207" s="248" t="s">
        <v>200</v>
      </c>
      <c r="E207" s="41"/>
      <c r="F207" s="249" t="s">
        <v>4719</v>
      </c>
      <c r="G207" s="41"/>
      <c r="H207" s="41"/>
      <c r="I207" s="145"/>
      <c r="J207" s="41"/>
      <c r="K207" s="41"/>
      <c r="L207" s="45"/>
      <c r="M207" s="250"/>
      <c r="N207" s="251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200</v>
      </c>
      <c r="AU207" s="18" t="s">
        <v>81</v>
      </c>
    </row>
    <row r="208" s="2" customFormat="1" ht="21.75" customHeight="1">
      <c r="A208" s="39"/>
      <c r="B208" s="40"/>
      <c r="C208" s="236" t="s">
        <v>503</v>
      </c>
      <c r="D208" s="236" t="s">
        <v>194</v>
      </c>
      <c r="E208" s="237" t="s">
        <v>1319</v>
      </c>
      <c r="F208" s="238" t="s">
        <v>1326</v>
      </c>
      <c r="G208" s="239" t="s">
        <v>1264</v>
      </c>
      <c r="H208" s="240">
        <v>2</v>
      </c>
      <c r="I208" s="241"/>
      <c r="J208" s="240">
        <f>ROUND(I208*H208,2)</f>
        <v>0</v>
      </c>
      <c r="K208" s="238" t="s">
        <v>1218</v>
      </c>
      <c r="L208" s="45"/>
      <c r="M208" s="242" t="s">
        <v>1</v>
      </c>
      <c r="N208" s="243" t="s">
        <v>38</v>
      </c>
      <c r="O208" s="92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6" t="s">
        <v>320</v>
      </c>
      <c r="AT208" s="246" t="s">
        <v>194</v>
      </c>
      <c r="AU208" s="246" t="s">
        <v>81</v>
      </c>
      <c r="AY208" s="18" t="s">
        <v>191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18" t="s">
        <v>81</v>
      </c>
      <c r="BK208" s="247">
        <f>ROUND(I208*H208,2)</f>
        <v>0</v>
      </c>
      <c r="BL208" s="18" t="s">
        <v>320</v>
      </c>
      <c r="BM208" s="246" t="s">
        <v>4721</v>
      </c>
    </row>
    <row r="209" s="2" customFormat="1">
      <c r="A209" s="39"/>
      <c r="B209" s="40"/>
      <c r="C209" s="41"/>
      <c r="D209" s="248" t="s">
        <v>200</v>
      </c>
      <c r="E209" s="41"/>
      <c r="F209" s="249" t="s">
        <v>1326</v>
      </c>
      <c r="G209" s="41"/>
      <c r="H209" s="41"/>
      <c r="I209" s="145"/>
      <c r="J209" s="41"/>
      <c r="K209" s="41"/>
      <c r="L209" s="45"/>
      <c r="M209" s="250"/>
      <c r="N209" s="251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200</v>
      </c>
      <c r="AU209" s="18" t="s">
        <v>81</v>
      </c>
    </row>
    <row r="210" s="2" customFormat="1" ht="21.75" customHeight="1">
      <c r="A210" s="39"/>
      <c r="B210" s="40"/>
      <c r="C210" s="236" t="s">
        <v>513</v>
      </c>
      <c r="D210" s="236" t="s">
        <v>194</v>
      </c>
      <c r="E210" s="237" t="s">
        <v>1322</v>
      </c>
      <c r="F210" s="238" t="s">
        <v>4722</v>
      </c>
      <c r="G210" s="239" t="s">
        <v>1264</v>
      </c>
      <c r="H210" s="240">
        <v>2</v>
      </c>
      <c r="I210" s="241"/>
      <c r="J210" s="240">
        <f>ROUND(I210*H210,2)</f>
        <v>0</v>
      </c>
      <c r="K210" s="238" t="s">
        <v>1218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320</v>
      </c>
      <c r="AT210" s="246" t="s">
        <v>194</v>
      </c>
      <c r="AU210" s="246" t="s">
        <v>81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320</v>
      </c>
      <c r="BM210" s="246" t="s">
        <v>4723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4722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81</v>
      </c>
    </row>
    <row r="212" s="12" customFormat="1" ht="25.92" customHeight="1">
      <c r="A212" s="12"/>
      <c r="B212" s="220"/>
      <c r="C212" s="221"/>
      <c r="D212" s="222" t="s">
        <v>72</v>
      </c>
      <c r="E212" s="223" t="s">
        <v>751</v>
      </c>
      <c r="F212" s="223" t="s">
        <v>1347</v>
      </c>
      <c r="G212" s="221"/>
      <c r="H212" s="221"/>
      <c r="I212" s="224"/>
      <c r="J212" s="225">
        <f>BK212</f>
        <v>0</v>
      </c>
      <c r="K212" s="221"/>
      <c r="L212" s="226"/>
      <c r="M212" s="227"/>
      <c r="N212" s="228"/>
      <c r="O212" s="228"/>
      <c r="P212" s="229">
        <f>SUM(P213:P218)</f>
        <v>0</v>
      </c>
      <c r="Q212" s="228"/>
      <c r="R212" s="229">
        <f>SUM(R213:R218)</f>
        <v>0</v>
      </c>
      <c r="S212" s="228"/>
      <c r="T212" s="230">
        <f>SUM(T213:T218)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1" t="s">
        <v>83</v>
      </c>
      <c r="AT212" s="232" t="s">
        <v>72</v>
      </c>
      <c r="AU212" s="232" t="s">
        <v>73</v>
      </c>
      <c r="AY212" s="231" t="s">
        <v>191</v>
      </c>
      <c r="BK212" s="233">
        <f>SUM(BK213:BK218)</f>
        <v>0</v>
      </c>
    </row>
    <row r="213" s="2" customFormat="1" ht="21.75" customHeight="1">
      <c r="A213" s="39"/>
      <c r="B213" s="40"/>
      <c r="C213" s="236" t="s">
        <v>519</v>
      </c>
      <c r="D213" s="236" t="s">
        <v>194</v>
      </c>
      <c r="E213" s="237" t="s">
        <v>1348</v>
      </c>
      <c r="F213" s="238" t="s">
        <v>1349</v>
      </c>
      <c r="G213" s="239" t="s">
        <v>314</v>
      </c>
      <c r="H213" s="240">
        <v>905</v>
      </c>
      <c r="I213" s="241"/>
      <c r="J213" s="240">
        <f>ROUND(I213*H213,2)</f>
        <v>0</v>
      </c>
      <c r="K213" s="238" t="s">
        <v>1218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320</v>
      </c>
      <c r="AT213" s="246" t="s">
        <v>194</v>
      </c>
      <c r="AU213" s="246" t="s">
        <v>81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320</v>
      </c>
      <c r="BM213" s="246" t="s">
        <v>4724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1349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81</v>
      </c>
    </row>
    <row r="215" s="2" customFormat="1" ht="16.5" customHeight="1">
      <c r="A215" s="39"/>
      <c r="B215" s="40"/>
      <c r="C215" s="236" t="s">
        <v>530</v>
      </c>
      <c r="D215" s="236" t="s">
        <v>194</v>
      </c>
      <c r="E215" s="237" t="s">
        <v>1351</v>
      </c>
      <c r="F215" s="238" t="s">
        <v>1352</v>
      </c>
      <c r="G215" s="239" t="s">
        <v>1264</v>
      </c>
      <c r="H215" s="240">
        <v>12</v>
      </c>
      <c r="I215" s="241"/>
      <c r="J215" s="240">
        <f>ROUND(I215*H215,2)</f>
        <v>0</v>
      </c>
      <c r="K215" s="238" t="s">
        <v>1218</v>
      </c>
      <c r="L215" s="45"/>
      <c r="M215" s="242" t="s">
        <v>1</v>
      </c>
      <c r="N215" s="243" t="s">
        <v>38</v>
      </c>
      <c r="O215" s="92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6" t="s">
        <v>320</v>
      </c>
      <c r="AT215" s="246" t="s">
        <v>194</v>
      </c>
      <c r="AU215" s="246" t="s">
        <v>81</v>
      </c>
      <c r="AY215" s="18" t="s">
        <v>191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18" t="s">
        <v>81</v>
      </c>
      <c r="BK215" s="247">
        <f>ROUND(I215*H215,2)</f>
        <v>0</v>
      </c>
      <c r="BL215" s="18" t="s">
        <v>320</v>
      </c>
      <c r="BM215" s="246" t="s">
        <v>4725</v>
      </c>
    </row>
    <row r="216" s="2" customFormat="1">
      <c r="A216" s="39"/>
      <c r="B216" s="40"/>
      <c r="C216" s="41"/>
      <c r="D216" s="248" t="s">
        <v>200</v>
      </c>
      <c r="E216" s="41"/>
      <c r="F216" s="249" t="s">
        <v>1352</v>
      </c>
      <c r="G216" s="41"/>
      <c r="H216" s="41"/>
      <c r="I216" s="145"/>
      <c r="J216" s="41"/>
      <c r="K216" s="41"/>
      <c r="L216" s="45"/>
      <c r="M216" s="250"/>
      <c r="N216" s="251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200</v>
      </c>
      <c r="AU216" s="18" t="s">
        <v>81</v>
      </c>
    </row>
    <row r="217" s="2" customFormat="1" ht="21.75" customHeight="1">
      <c r="A217" s="39"/>
      <c r="B217" s="40"/>
      <c r="C217" s="236" t="s">
        <v>534</v>
      </c>
      <c r="D217" s="236" t="s">
        <v>194</v>
      </c>
      <c r="E217" s="237" t="s">
        <v>1354</v>
      </c>
      <c r="F217" s="238" t="s">
        <v>1355</v>
      </c>
      <c r="G217" s="239" t="s">
        <v>1314</v>
      </c>
      <c r="H217" s="240">
        <v>80</v>
      </c>
      <c r="I217" s="241"/>
      <c r="J217" s="240">
        <f>ROUND(I217*H217,2)</f>
        <v>0</v>
      </c>
      <c r="K217" s="238" t="s">
        <v>1218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320</v>
      </c>
      <c r="AT217" s="246" t="s">
        <v>194</v>
      </c>
      <c r="AU217" s="246" t="s">
        <v>81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320</v>
      </c>
      <c r="BM217" s="246" t="s">
        <v>4726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1355</v>
      </c>
      <c r="G218" s="41"/>
      <c r="H218" s="41"/>
      <c r="I218" s="145"/>
      <c r="J218" s="41"/>
      <c r="K218" s="41"/>
      <c r="L218" s="45"/>
      <c r="M218" s="297"/>
      <c r="N218" s="298"/>
      <c r="O218" s="299"/>
      <c r="P218" s="299"/>
      <c r="Q218" s="299"/>
      <c r="R218" s="299"/>
      <c r="S218" s="299"/>
      <c r="T218" s="300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81</v>
      </c>
    </row>
    <row r="219" s="2" customFormat="1" ht="6.96" customHeight="1">
      <c r="A219" s="39"/>
      <c r="B219" s="67"/>
      <c r="C219" s="68"/>
      <c r="D219" s="68"/>
      <c r="E219" s="68"/>
      <c r="F219" s="68"/>
      <c r="G219" s="68"/>
      <c r="H219" s="68"/>
      <c r="I219" s="184"/>
      <c r="J219" s="68"/>
      <c r="K219" s="68"/>
      <c r="L219" s="45"/>
      <c r="M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</row>
  </sheetData>
  <sheetProtection sheet="1" autoFilter="0" formatColumns="0" formatRows="0" objects="1" scenarios="1" spinCount="100000" saltValue="SRgYKioQhSB/5DwNL39SX7V+pYhrjZ9OWTfBaqBCcHeGNtoCGBuCcCs2HiDoNjK1IaaSE56dMxJHRoymtEKurw==" hashValue="WpttVpVO1enhu37pXhnRIlbAiMiROXtv/EXkHeF1xha1ggu26e2KzXPAIXjKZ+wd/BLjy71ZpknQzZ2ERs2YjQ==" algorithmName="SHA-512" password="CC35"/>
  <autoFilter ref="C121:K21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175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ROUND(J117,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ROUND((SUM(BE117:BE184)),  2)</f>
        <v>0</v>
      </c>
      <c r="G33" s="39"/>
      <c r="H33" s="39"/>
      <c r="I33" s="163">
        <v>0.20999999999999999</v>
      </c>
      <c r="J33" s="162">
        <f>ROUND(((SUM(BE117:BE184))*I33),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ROUND((SUM(BF117:BF184)),  2)</f>
        <v>0</v>
      </c>
      <c r="G34" s="39"/>
      <c r="H34" s="39"/>
      <c r="I34" s="163">
        <v>0.14999999999999999</v>
      </c>
      <c r="J34" s="162">
        <f>ROUND(((SUM(BF117:BF184))*I34),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ROUND((SUM(BG117:BG184)),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ROUND((SUM(BH117:BH184)),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ROUND((SUM(BI117:BI184)),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VRN - Vedlejší rozpočtové náklady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J117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175</v>
      </c>
      <c r="E97" s="197"/>
      <c r="F97" s="197"/>
      <c r="G97" s="197"/>
      <c r="H97" s="197"/>
      <c r="I97" s="198"/>
      <c r="J97" s="199">
        <f>J118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145"/>
      <c r="J98" s="41"/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67"/>
      <c r="C99" s="68"/>
      <c r="D99" s="68"/>
      <c r="E99" s="68"/>
      <c r="F99" s="68"/>
      <c r="G99" s="68"/>
      <c r="H99" s="68"/>
      <c r="I99" s="184"/>
      <c r="J99" s="68"/>
      <c r="K99" s="68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69"/>
      <c r="C103" s="70"/>
      <c r="D103" s="70"/>
      <c r="E103" s="70"/>
      <c r="F103" s="70"/>
      <c r="G103" s="70"/>
      <c r="H103" s="70"/>
      <c r="I103" s="187"/>
      <c r="J103" s="70"/>
      <c r="K103" s="70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176</v>
      </c>
      <c r="D104" s="41"/>
      <c r="E104" s="41"/>
      <c r="F104" s="41"/>
      <c r="G104" s="41"/>
      <c r="H104" s="41"/>
      <c r="I104" s="145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15</v>
      </c>
      <c r="D106" s="41"/>
      <c r="E106" s="41"/>
      <c r="F106" s="41"/>
      <c r="G106" s="41"/>
      <c r="H106" s="41"/>
      <c r="I106" s="145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88" t="str">
        <f>E7</f>
        <v>Rekonstrukce TT na ul. Pavlova vč. zastávky Rodimcevova</v>
      </c>
      <c r="F107" s="33"/>
      <c r="G107" s="33"/>
      <c r="H107" s="33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160</v>
      </c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77" t="str">
        <f>E9</f>
        <v>VRN - Vedlejší rozpočtové náklady</v>
      </c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19</v>
      </c>
      <c r="D111" s="41"/>
      <c r="E111" s="41"/>
      <c r="F111" s="28" t="str">
        <f>F12</f>
        <v>Ostrava</v>
      </c>
      <c r="G111" s="41"/>
      <c r="H111" s="41"/>
      <c r="I111" s="148" t="s">
        <v>21</v>
      </c>
      <c r="J111" s="80" t="str">
        <f>IF(J12="","",J12)</f>
        <v>19. 11. 2019</v>
      </c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23</v>
      </c>
      <c r="D113" s="41"/>
      <c r="E113" s="41"/>
      <c r="F113" s="28" t="str">
        <f>E15</f>
        <v xml:space="preserve"> </v>
      </c>
      <c r="G113" s="41"/>
      <c r="H113" s="41"/>
      <c r="I113" s="148" t="s">
        <v>29</v>
      </c>
      <c r="J113" s="37" t="str">
        <f>E21</f>
        <v xml:space="preserve"> 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27</v>
      </c>
      <c r="D114" s="41"/>
      <c r="E114" s="41"/>
      <c r="F114" s="28" t="str">
        <f>IF(E18="","",E18)</f>
        <v>Vyplň údaj</v>
      </c>
      <c r="G114" s="41"/>
      <c r="H114" s="41"/>
      <c r="I114" s="148" t="s">
        <v>31</v>
      </c>
      <c r="J114" s="37" t="str">
        <f>E24</f>
        <v xml:space="preserve"> 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208"/>
      <c r="B116" s="209"/>
      <c r="C116" s="210" t="s">
        <v>177</v>
      </c>
      <c r="D116" s="211" t="s">
        <v>58</v>
      </c>
      <c r="E116" s="211" t="s">
        <v>54</v>
      </c>
      <c r="F116" s="211" t="s">
        <v>55</v>
      </c>
      <c r="G116" s="211" t="s">
        <v>178</v>
      </c>
      <c r="H116" s="211" t="s">
        <v>179</v>
      </c>
      <c r="I116" s="212" t="s">
        <v>180</v>
      </c>
      <c r="J116" s="211" t="s">
        <v>164</v>
      </c>
      <c r="K116" s="213" t="s">
        <v>181</v>
      </c>
      <c r="L116" s="214"/>
      <c r="M116" s="101" t="s">
        <v>1</v>
      </c>
      <c r="N116" s="102" t="s">
        <v>37</v>
      </c>
      <c r="O116" s="102" t="s">
        <v>182</v>
      </c>
      <c r="P116" s="102" t="s">
        <v>183</v>
      </c>
      <c r="Q116" s="102" t="s">
        <v>184</v>
      </c>
      <c r="R116" s="102" t="s">
        <v>185</v>
      </c>
      <c r="S116" s="102" t="s">
        <v>186</v>
      </c>
      <c r="T116" s="103" t="s">
        <v>187</v>
      </c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</row>
    <row r="117" s="2" customFormat="1" ht="22.8" customHeight="1">
      <c r="A117" s="39"/>
      <c r="B117" s="40"/>
      <c r="C117" s="108" t="s">
        <v>188</v>
      </c>
      <c r="D117" s="41"/>
      <c r="E117" s="41"/>
      <c r="F117" s="41"/>
      <c r="G117" s="41"/>
      <c r="H117" s="41"/>
      <c r="I117" s="145"/>
      <c r="J117" s="215">
        <f>BK117</f>
        <v>0</v>
      </c>
      <c r="K117" s="41"/>
      <c r="L117" s="45"/>
      <c r="M117" s="104"/>
      <c r="N117" s="216"/>
      <c r="O117" s="105"/>
      <c r="P117" s="217">
        <f>P118</f>
        <v>0</v>
      </c>
      <c r="Q117" s="105"/>
      <c r="R117" s="217">
        <f>R118</f>
        <v>0</v>
      </c>
      <c r="S117" s="105"/>
      <c r="T117" s="218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72</v>
      </c>
      <c r="AU117" s="18" t="s">
        <v>166</v>
      </c>
      <c r="BK117" s="219">
        <f>BK118</f>
        <v>0</v>
      </c>
    </row>
    <row r="118" s="12" customFormat="1" ht="25.92" customHeight="1">
      <c r="A118" s="12"/>
      <c r="B118" s="220"/>
      <c r="C118" s="221"/>
      <c r="D118" s="222" t="s">
        <v>72</v>
      </c>
      <c r="E118" s="223" t="s">
        <v>156</v>
      </c>
      <c r="F118" s="223" t="s">
        <v>157</v>
      </c>
      <c r="G118" s="221"/>
      <c r="H118" s="221"/>
      <c r="I118" s="224"/>
      <c r="J118" s="225">
        <f>BK118</f>
        <v>0</v>
      </c>
      <c r="K118" s="221"/>
      <c r="L118" s="226"/>
      <c r="M118" s="227"/>
      <c r="N118" s="228"/>
      <c r="O118" s="228"/>
      <c r="P118" s="229">
        <f>SUM(P119:P184)</f>
        <v>0</v>
      </c>
      <c r="Q118" s="228"/>
      <c r="R118" s="229">
        <f>SUM(R119:R184)</f>
        <v>0</v>
      </c>
      <c r="S118" s="228"/>
      <c r="T118" s="230">
        <f>SUM(T119:T184)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31" t="s">
        <v>229</v>
      </c>
      <c r="AT118" s="232" t="s">
        <v>72</v>
      </c>
      <c r="AU118" s="232" t="s">
        <v>73</v>
      </c>
      <c r="AY118" s="231" t="s">
        <v>191</v>
      </c>
      <c r="BK118" s="233">
        <f>SUM(BK119:BK184)</f>
        <v>0</v>
      </c>
    </row>
    <row r="119" s="2" customFormat="1" ht="21.75" customHeight="1">
      <c r="A119" s="39"/>
      <c r="B119" s="40"/>
      <c r="C119" s="236" t="s">
        <v>81</v>
      </c>
      <c r="D119" s="236" t="s">
        <v>194</v>
      </c>
      <c r="E119" s="237" t="s">
        <v>871</v>
      </c>
      <c r="F119" s="238" t="s">
        <v>4727</v>
      </c>
      <c r="G119" s="239" t="s">
        <v>1151</v>
      </c>
      <c r="H119" s="240">
        <v>1</v>
      </c>
      <c r="I119" s="241"/>
      <c r="J119" s="240">
        <f>ROUND(I119*H119,2)</f>
        <v>0</v>
      </c>
      <c r="K119" s="238" t="s">
        <v>1</v>
      </c>
      <c r="L119" s="45"/>
      <c r="M119" s="242" t="s">
        <v>1</v>
      </c>
      <c r="N119" s="243" t="s">
        <v>38</v>
      </c>
      <c r="O119" s="92"/>
      <c r="P119" s="244">
        <f>O119*H119</f>
        <v>0</v>
      </c>
      <c r="Q119" s="244">
        <v>0</v>
      </c>
      <c r="R119" s="244">
        <f>Q119*H119</f>
        <v>0</v>
      </c>
      <c r="S119" s="244">
        <v>0</v>
      </c>
      <c r="T119" s="24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6" t="s">
        <v>1203</v>
      </c>
      <c r="AT119" s="246" t="s">
        <v>194</v>
      </c>
      <c r="AU119" s="246" t="s">
        <v>81</v>
      </c>
      <c r="AY119" s="18" t="s">
        <v>191</v>
      </c>
      <c r="BE119" s="247">
        <f>IF(N119="základní",J119,0)</f>
        <v>0</v>
      </c>
      <c r="BF119" s="247">
        <f>IF(N119="snížená",J119,0)</f>
        <v>0</v>
      </c>
      <c r="BG119" s="247">
        <f>IF(N119="zákl. přenesená",J119,0)</f>
        <v>0</v>
      </c>
      <c r="BH119" s="247">
        <f>IF(N119="sníž. přenesená",J119,0)</f>
        <v>0</v>
      </c>
      <c r="BI119" s="247">
        <f>IF(N119="nulová",J119,0)</f>
        <v>0</v>
      </c>
      <c r="BJ119" s="18" t="s">
        <v>81</v>
      </c>
      <c r="BK119" s="247">
        <f>ROUND(I119*H119,2)</f>
        <v>0</v>
      </c>
      <c r="BL119" s="18" t="s">
        <v>1203</v>
      </c>
      <c r="BM119" s="246" t="s">
        <v>4728</v>
      </c>
    </row>
    <row r="120" s="2" customFormat="1">
      <c r="A120" s="39"/>
      <c r="B120" s="40"/>
      <c r="C120" s="41"/>
      <c r="D120" s="248" t="s">
        <v>200</v>
      </c>
      <c r="E120" s="41"/>
      <c r="F120" s="249" t="s">
        <v>4727</v>
      </c>
      <c r="G120" s="41"/>
      <c r="H120" s="41"/>
      <c r="I120" s="145"/>
      <c r="J120" s="41"/>
      <c r="K120" s="41"/>
      <c r="L120" s="45"/>
      <c r="M120" s="250"/>
      <c r="N120" s="251"/>
      <c r="O120" s="92"/>
      <c r="P120" s="92"/>
      <c r="Q120" s="92"/>
      <c r="R120" s="92"/>
      <c r="S120" s="92"/>
      <c r="T120" s="93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200</v>
      </c>
      <c r="AU120" s="18" t="s">
        <v>81</v>
      </c>
    </row>
    <row r="121" s="2" customFormat="1" ht="16.5" customHeight="1">
      <c r="A121" s="39"/>
      <c r="B121" s="40"/>
      <c r="C121" s="236" t="s">
        <v>83</v>
      </c>
      <c r="D121" s="236" t="s">
        <v>194</v>
      </c>
      <c r="E121" s="237" t="s">
        <v>4729</v>
      </c>
      <c r="F121" s="238" t="s">
        <v>4730</v>
      </c>
      <c r="G121" s="239" t="s">
        <v>1151</v>
      </c>
      <c r="H121" s="240">
        <v>1</v>
      </c>
      <c r="I121" s="241"/>
      <c r="J121" s="240">
        <f>ROUND(I121*H121,2)</f>
        <v>0</v>
      </c>
      <c r="K121" s="238" t="s">
        <v>275</v>
      </c>
      <c r="L121" s="45"/>
      <c r="M121" s="242" t="s">
        <v>1</v>
      </c>
      <c r="N121" s="243" t="s">
        <v>38</v>
      </c>
      <c r="O121" s="92"/>
      <c r="P121" s="244">
        <f>O121*H121</f>
        <v>0</v>
      </c>
      <c r="Q121" s="244">
        <v>0</v>
      </c>
      <c r="R121" s="244">
        <f>Q121*H121</f>
        <v>0</v>
      </c>
      <c r="S121" s="244">
        <v>0</v>
      </c>
      <c r="T121" s="24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6" t="s">
        <v>1203</v>
      </c>
      <c r="AT121" s="246" t="s">
        <v>194</v>
      </c>
      <c r="AU121" s="246" t="s">
        <v>81</v>
      </c>
      <c r="AY121" s="18" t="s">
        <v>191</v>
      </c>
      <c r="BE121" s="247">
        <f>IF(N121="základní",J121,0)</f>
        <v>0</v>
      </c>
      <c r="BF121" s="247">
        <f>IF(N121="snížená",J121,0)</f>
        <v>0</v>
      </c>
      <c r="BG121" s="247">
        <f>IF(N121="zákl. přenesená",J121,0)</f>
        <v>0</v>
      </c>
      <c r="BH121" s="247">
        <f>IF(N121="sníž. přenesená",J121,0)</f>
        <v>0</v>
      </c>
      <c r="BI121" s="247">
        <f>IF(N121="nulová",J121,0)</f>
        <v>0</v>
      </c>
      <c r="BJ121" s="18" t="s">
        <v>81</v>
      </c>
      <c r="BK121" s="247">
        <f>ROUND(I121*H121,2)</f>
        <v>0</v>
      </c>
      <c r="BL121" s="18" t="s">
        <v>1203</v>
      </c>
      <c r="BM121" s="246" t="s">
        <v>4731</v>
      </c>
    </row>
    <row r="122" s="2" customFormat="1">
      <c r="A122" s="39"/>
      <c r="B122" s="40"/>
      <c r="C122" s="41"/>
      <c r="D122" s="248" t="s">
        <v>200</v>
      </c>
      <c r="E122" s="41"/>
      <c r="F122" s="249" t="s">
        <v>4730</v>
      </c>
      <c r="G122" s="41"/>
      <c r="H122" s="41"/>
      <c r="I122" s="145"/>
      <c r="J122" s="41"/>
      <c r="K122" s="41"/>
      <c r="L122" s="45"/>
      <c r="M122" s="250"/>
      <c r="N122" s="251"/>
      <c r="O122" s="92"/>
      <c r="P122" s="92"/>
      <c r="Q122" s="92"/>
      <c r="R122" s="92"/>
      <c r="S122" s="92"/>
      <c r="T122" s="93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200</v>
      </c>
      <c r="AU122" s="18" t="s">
        <v>81</v>
      </c>
    </row>
    <row r="123" s="13" customFormat="1">
      <c r="A123" s="13"/>
      <c r="B123" s="252"/>
      <c r="C123" s="253"/>
      <c r="D123" s="248" t="s">
        <v>201</v>
      </c>
      <c r="E123" s="254" t="s">
        <v>1</v>
      </c>
      <c r="F123" s="255" t="s">
        <v>4732</v>
      </c>
      <c r="G123" s="253"/>
      <c r="H123" s="254" t="s">
        <v>1</v>
      </c>
      <c r="I123" s="256"/>
      <c r="J123" s="253"/>
      <c r="K123" s="253"/>
      <c r="L123" s="257"/>
      <c r="M123" s="258"/>
      <c r="N123" s="259"/>
      <c r="O123" s="259"/>
      <c r="P123" s="259"/>
      <c r="Q123" s="259"/>
      <c r="R123" s="259"/>
      <c r="S123" s="259"/>
      <c r="T123" s="26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61" t="s">
        <v>201</v>
      </c>
      <c r="AU123" s="261" t="s">
        <v>81</v>
      </c>
      <c r="AV123" s="13" t="s">
        <v>81</v>
      </c>
      <c r="AW123" s="13" t="s">
        <v>30</v>
      </c>
      <c r="AX123" s="13" t="s">
        <v>73</v>
      </c>
      <c r="AY123" s="261" t="s">
        <v>191</v>
      </c>
    </row>
    <row r="124" s="13" customFormat="1">
      <c r="A124" s="13"/>
      <c r="B124" s="252"/>
      <c r="C124" s="253"/>
      <c r="D124" s="248" t="s">
        <v>201</v>
      </c>
      <c r="E124" s="254" t="s">
        <v>1</v>
      </c>
      <c r="F124" s="255" t="s">
        <v>4733</v>
      </c>
      <c r="G124" s="253"/>
      <c r="H124" s="254" t="s">
        <v>1</v>
      </c>
      <c r="I124" s="256"/>
      <c r="J124" s="253"/>
      <c r="K124" s="253"/>
      <c r="L124" s="257"/>
      <c r="M124" s="258"/>
      <c r="N124" s="259"/>
      <c r="O124" s="259"/>
      <c r="P124" s="259"/>
      <c r="Q124" s="259"/>
      <c r="R124" s="259"/>
      <c r="S124" s="259"/>
      <c r="T124" s="26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61" t="s">
        <v>201</v>
      </c>
      <c r="AU124" s="261" t="s">
        <v>81</v>
      </c>
      <c r="AV124" s="13" t="s">
        <v>81</v>
      </c>
      <c r="AW124" s="13" t="s">
        <v>30</v>
      </c>
      <c r="AX124" s="13" t="s">
        <v>73</v>
      </c>
      <c r="AY124" s="261" t="s">
        <v>191</v>
      </c>
    </row>
    <row r="125" s="13" customFormat="1">
      <c r="A125" s="13"/>
      <c r="B125" s="252"/>
      <c r="C125" s="253"/>
      <c r="D125" s="248" t="s">
        <v>201</v>
      </c>
      <c r="E125" s="254" t="s">
        <v>1</v>
      </c>
      <c r="F125" s="255" t="s">
        <v>4734</v>
      </c>
      <c r="G125" s="253"/>
      <c r="H125" s="254" t="s">
        <v>1</v>
      </c>
      <c r="I125" s="256"/>
      <c r="J125" s="253"/>
      <c r="K125" s="253"/>
      <c r="L125" s="257"/>
      <c r="M125" s="258"/>
      <c r="N125" s="259"/>
      <c r="O125" s="259"/>
      <c r="P125" s="259"/>
      <c r="Q125" s="259"/>
      <c r="R125" s="259"/>
      <c r="S125" s="259"/>
      <c r="T125" s="26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61" t="s">
        <v>201</v>
      </c>
      <c r="AU125" s="261" t="s">
        <v>81</v>
      </c>
      <c r="AV125" s="13" t="s">
        <v>81</v>
      </c>
      <c r="AW125" s="13" t="s">
        <v>30</v>
      </c>
      <c r="AX125" s="13" t="s">
        <v>73</v>
      </c>
      <c r="AY125" s="261" t="s">
        <v>191</v>
      </c>
    </row>
    <row r="126" s="13" customFormat="1">
      <c r="A126" s="13"/>
      <c r="B126" s="252"/>
      <c r="C126" s="253"/>
      <c r="D126" s="248" t="s">
        <v>201</v>
      </c>
      <c r="E126" s="254" t="s">
        <v>1</v>
      </c>
      <c r="F126" s="255" t="s">
        <v>4735</v>
      </c>
      <c r="G126" s="253"/>
      <c r="H126" s="254" t="s">
        <v>1</v>
      </c>
      <c r="I126" s="256"/>
      <c r="J126" s="253"/>
      <c r="K126" s="253"/>
      <c r="L126" s="257"/>
      <c r="M126" s="258"/>
      <c r="N126" s="259"/>
      <c r="O126" s="259"/>
      <c r="P126" s="259"/>
      <c r="Q126" s="259"/>
      <c r="R126" s="259"/>
      <c r="S126" s="259"/>
      <c r="T126" s="26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61" t="s">
        <v>201</v>
      </c>
      <c r="AU126" s="261" t="s">
        <v>81</v>
      </c>
      <c r="AV126" s="13" t="s">
        <v>81</v>
      </c>
      <c r="AW126" s="13" t="s">
        <v>30</v>
      </c>
      <c r="AX126" s="13" t="s">
        <v>73</v>
      </c>
      <c r="AY126" s="261" t="s">
        <v>191</v>
      </c>
    </row>
    <row r="127" s="14" customFormat="1">
      <c r="A127" s="14"/>
      <c r="B127" s="262"/>
      <c r="C127" s="263"/>
      <c r="D127" s="248" t="s">
        <v>201</v>
      </c>
      <c r="E127" s="264" t="s">
        <v>1</v>
      </c>
      <c r="F127" s="265" t="s">
        <v>81</v>
      </c>
      <c r="G127" s="263"/>
      <c r="H127" s="266">
        <v>1</v>
      </c>
      <c r="I127" s="267"/>
      <c r="J127" s="263"/>
      <c r="K127" s="263"/>
      <c r="L127" s="268"/>
      <c r="M127" s="269"/>
      <c r="N127" s="270"/>
      <c r="O127" s="270"/>
      <c r="P127" s="270"/>
      <c r="Q127" s="270"/>
      <c r="R127" s="270"/>
      <c r="S127" s="270"/>
      <c r="T127" s="27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72" t="s">
        <v>201</v>
      </c>
      <c r="AU127" s="272" t="s">
        <v>81</v>
      </c>
      <c r="AV127" s="14" t="s">
        <v>83</v>
      </c>
      <c r="AW127" s="14" t="s">
        <v>30</v>
      </c>
      <c r="AX127" s="14" t="s">
        <v>81</v>
      </c>
      <c r="AY127" s="272" t="s">
        <v>191</v>
      </c>
    </row>
    <row r="128" s="2" customFormat="1" ht="16.5" customHeight="1">
      <c r="A128" s="39"/>
      <c r="B128" s="40"/>
      <c r="C128" s="236" t="s">
        <v>212</v>
      </c>
      <c r="D128" s="236" t="s">
        <v>194</v>
      </c>
      <c r="E128" s="237" t="s">
        <v>4736</v>
      </c>
      <c r="F128" s="238" t="s">
        <v>4737</v>
      </c>
      <c r="G128" s="239" t="s">
        <v>1151</v>
      </c>
      <c r="H128" s="240">
        <v>1</v>
      </c>
      <c r="I128" s="241"/>
      <c r="J128" s="240">
        <f>ROUND(I128*H128,2)</f>
        <v>0</v>
      </c>
      <c r="K128" s="238" t="s">
        <v>1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81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4738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4737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81</v>
      </c>
    </row>
    <row r="130" s="13" customFormat="1">
      <c r="A130" s="13"/>
      <c r="B130" s="252"/>
      <c r="C130" s="253"/>
      <c r="D130" s="248" t="s">
        <v>201</v>
      </c>
      <c r="E130" s="254" t="s">
        <v>1</v>
      </c>
      <c r="F130" s="255" t="s">
        <v>4737</v>
      </c>
      <c r="G130" s="253"/>
      <c r="H130" s="254" t="s">
        <v>1</v>
      </c>
      <c r="I130" s="256"/>
      <c r="J130" s="253"/>
      <c r="K130" s="253"/>
      <c r="L130" s="257"/>
      <c r="M130" s="258"/>
      <c r="N130" s="259"/>
      <c r="O130" s="259"/>
      <c r="P130" s="259"/>
      <c r="Q130" s="259"/>
      <c r="R130" s="259"/>
      <c r="S130" s="259"/>
      <c r="T130" s="26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1" t="s">
        <v>201</v>
      </c>
      <c r="AU130" s="261" t="s">
        <v>81</v>
      </c>
      <c r="AV130" s="13" t="s">
        <v>81</v>
      </c>
      <c r="AW130" s="13" t="s">
        <v>30</v>
      </c>
      <c r="AX130" s="13" t="s">
        <v>73</v>
      </c>
      <c r="AY130" s="261" t="s">
        <v>191</v>
      </c>
    </row>
    <row r="131" s="14" customFormat="1">
      <c r="A131" s="14"/>
      <c r="B131" s="262"/>
      <c r="C131" s="263"/>
      <c r="D131" s="248" t="s">
        <v>201</v>
      </c>
      <c r="E131" s="264" t="s">
        <v>1</v>
      </c>
      <c r="F131" s="265" t="s">
        <v>81</v>
      </c>
      <c r="G131" s="263"/>
      <c r="H131" s="266">
        <v>1</v>
      </c>
      <c r="I131" s="267"/>
      <c r="J131" s="263"/>
      <c r="K131" s="263"/>
      <c r="L131" s="268"/>
      <c r="M131" s="269"/>
      <c r="N131" s="270"/>
      <c r="O131" s="270"/>
      <c r="P131" s="270"/>
      <c r="Q131" s="270"/>
      <c r="R131" s="270"/>
      <c r="S131" s="270"/>
      <c r="T131" s="27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72" t="s">
        <v>201</v>
      </c>
      <c r="AU131" s="272" t="s">
        <v>81</v>
      </c>
      <c r="AV131" s="14" t="s">
        <v>83</v>
      </c>
      <c r="AW131" s="14" t="s">
        <v>30</v>
      </c>
      <c r="AX131" s="14" t="s">
        <v>73</v>
      </c>
      <c r="AY131" s="272" t="s">
        <v>191</v>
      </c>
    </row>
    <row r="132" s="15" customFormat="1">
      <c r="A132" s="15"/>
      <c r="B132" s="273"/>
      <c r="C132" s="274"/>
      <c r="D132" s="248" t="s">
        <v>201</v>
      </c>
      <c r="E132" s="275" t="s">
        <v>1</v>
      </c>
      <c r="F132" s="276" t="s">
        <v>205</v>
      </c>
      <c r="G132" s="274"/>
      <c r="H132" s="277">
        <v>1</v>
      </c>
      <c r="I132" s="278"/>
      <c r="J132" s="274"/>
      <c r="K132" s="274"/>
      <c r="L132" s="279"/>
      <c r="M132" s="280"/>
      <c r="N132" s="281"/>
      <c r="O132" s="281"/>
      <c r="P132" s="281"/>
      <c r="Q132" s="281"/>
      <c r="R132" s="281"/>
      <c r="S132" s="281"/>
      <c r="T132" s="282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83" t="s">
        <v>201</v>
      </c>
      <c r="AU132" s="283" t="s">
        <v>81</v>
      </c>
      <c r="AV132" s="15" t="s">
        <v>198</v>
      </c>
      <c r="AW132" s="15" t="s">
        <v>30</v>
      </c>
      <c r="AX132" s="15" t="s">
        <v>81</v>
      </c>
      <c r="AY132" s="283" t="s">
        <v>191</v>
      </c>
    </row>
    <row r="133" s="2" customFormat="1" ht="16.5" customHeight="1">
      <c r="A133" s="39"/>
      <c r="B133" s="40"/>
      <c r="C133" s="236" t="s">
        <v>198</v>
      </c>
      <c r="D133" s="236" t="s">
        <v>194</v>
      </c>
      <c r="E133" s="237" t="s">
        <v>4739</v>
      </c>
      <c r="F133" s="238" t="s">
        <v>4740</v>
      </c>
      <c r="G133" s="239" t="s">
        <v>1151</v>
      </c>
      <c r="H133" s="240">
        <v>1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1203</v>
      </c>
      <c r="AT133" s="246" t="s">
        <v>194</v>
      </c>
      <c r="AU133" s="246" t="s">
        <v>81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1203</v>
      </c>
      <c r="BM133" s="246" t="s">
        <v>4741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4740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81</v>
      </c>
    </row>
    <row r="135" s="2" customFormat="1" ht="16.5" customHeight="1">
      <c r="A135" s="39"/>
      <c r="B135" s="40"/>
      <c r="C135" s="236" t="s">
        <v>229</v>
      </c>
      <c r="D135" s="236" t="s">
        <v>194</v>
      </c>
      <c r="E135" s="237" t="s">
        <v>4742</v>
      </c>
      <c r="F135" s="238" t="s">
        <v>4631</v>
      </c>
      <c r="G135" s="239" t="s">
        <v>1151</v>
      </c>
      <c r="H135" s="240">
        <v>1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81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4743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4631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81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4631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81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81</v>
      </c>
      <c r="G138" s="263"/>
      <c r="H138" s="266">
        <v>1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81</v>
      </c>
      <c r="AV138" s="14" t="s">
        <v>83</v>
      </c>
      <c r="AW138" s="14" t="s">
        <v>30</v>
      </c>
      <c r="AX138" s="14" t="s">
        <v>73</v>
      </c>
      <c r="AY138" s="272" t="s">
        <v>191</v>
      </c>
    </row>
    <row r="139" s="15" customFormat="1">
      <c r="A139" s="15"/>
      <c r="B139" s="273"/>
      <c r="C139" s="274"/>
      <c r="D139" s="248" t="s">
        <v>201</v>
      </c>
      <c r="E139" s="275" t="s">
        <v>1</v>
      </c>
      <c r="F139" s="276" t="s">
        <v>205</v>
      </c>
      <c r="G139" s="274"/>
      <c r="H139" s="277">
        <v>1</v>
      </c>
      <c r="I139" s="278"/>
      <c r="J139" s="274"/>
      <c r="K139" s="274"/>
      <c r="L139" s="279"/>
      <c r="M139" s="280"/>
      <c r="N139" s="281"/>
      <c r="O139" s="281"/>
      <c r="P139" s="281"/>
      <c r="Q139" s="281"/>
      <c r="R139" s="281"/>
      <c r="S139" s="281"/>
      <c r="T139" s="28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3" t="s">
        <v>201</v>
      </c>
      <c r="AU139" s="283" t="s">
        <v>81</v>
      </c>
      <c r="AV139" s="15" t="s">
        <v>198</v>
      </c>
      <c r="AW139" s="15" t="s">
        <v>30</v>
      </c>
      <c r="AX139" s="15" t="s">
        <v>81</v>
      </c>
      <c r="AY139" s="283" t="s">
        <v>191</v>
      </c>
    </row>
    <row r="140" s="2" customFormat="1" ht="33" customHeight="1">
      <c r="A140" s="39"/>
      <c r="B140" s="40"/>
      <c r="C140" s="236" t="s">
        <v>238</v>
      </c>
      <c r="D140" s="236" t="s">
        <v>194</v>
      </c>
      <c r="E140" s="237" t="s">
        <v>876</v>
      </c>
      <c r="F140" s="238" t="s">
        <v>4744</v>
      </c>
      <c r="G140" s="239" t="s">
        <v>1151</v>
      </c>
      <c r="H140" s="240">
        <v>1</v>
      </c>
      <c r="I140" s="241"/>
      <c r="J140" s="240">
        <f>ROUND(I140*H140,2)</f>
        <v>0</v>
      </c>
      <c r="K140" s="238" t="s">
        <v>1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1203</v>
      </c>
      <c r="AT140" s="246" t="s">
        <v>194</v>
      </c>
      <c r="AU140" s="246" t="s">
        <v>81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1203</v>
      </c>
      <c r="BM140" s="246" t="s">
        <v>4745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4744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81</v>
      </c>
    </row>
    <row r="142" s="2" customFormat="1" ht="16.5" customHeight="1">
      <c r="A142" s="39"/>
      <c r="B142" s="40"/>
      <c r="C142" s="236" t="s">
        <v>244</v>
      </c>
      <c r="D142" s="236" t="s">
        <v>194</v>
      </c>
      <c r="E142" s="237" t="s">
        <v>4746</v>
      </c>
      <c r="F142" s="238" t="s">
        <v>4747</v>
      </c>
      <c r="G142" s="239" t="s">
        <v>1151</v>
      </c>
      <c r="H142" s="240">
        <v>1</v>
      </c>
      <c r="I142" s="241"/>
      <c r="J142" s="240">
        <f>ROUND(I142*H142,2)</f>
        <v>0</v>
      </c>
      <c r="K142" s="238" t="s">
        <v>1</v>
      </c>
      <c r="L142" s="45"/>
      <c r="M142" s="242" t="s">
        <v>1</v>
      </c>
      <c r="N142" s="243" t="s">
        <v>38</v>
      </c>
      <c r="O142" s="92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6" t="s">
        <v>198</v>
      </c>
      <c r="AT142" s="246" t="s">
        <v>194</v>
      </c>
      <c r="AU142" s="246" t="s">
        <v>81</v>
      </c>
      <c r="AY142" s="18" t="s">
        <v>191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18" t="s">
        <v>81</v>
      </c>
      <c r="BK142" s="247">
        <f>ROUND(I142*H142,2)</f>
        <v>0</v>
      </c>
      <c r="BL142" s="18" t="s">
        <v>198</v>
      </c>
      <c r="BM142" s="246" t="s">
        <v>4748</v>
      </c>
    </row>
    <row r="143" s="2" customFormat="1">
      <c r="A143" s="39"/>
      <c r="B143" s="40"/>
      <c r="C143" s="41"/>
      <c r="D143" s="248" t="s">
        <v>200</v>
      </c>
      <c r="E143" s="41"/>
      <c r="F143" s="249" t="s">
        <v>4747</v>
      </c>
      <c r="G143" s="41"/>
      <c r="H143" s="41"/>
      <c r="I143" s="145"/>
      <c r="J143" s="41"/>
      <c r="K143" s="41"/>
      <c r="L143" s="45"/>
      <c r="M143" s="250"/>
      <c r="N143" s="251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200</v>
      </c>
      <c r="AU143" s="18" t="s">
        <v>81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4747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81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81</v>
      </c>
      <c r="G145" s="263"/>
      <c r="H145" s="266">
        <v>1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81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5" customFormat="1">
      <c r="A146" s="15"/>
      <c r="B146" s="273"/>
      <c r="C146" s="274"/>
      <c r="D146" s="248" t="s">
        <v>201</v>
      </c>
      <c r="E146" s="275" t="s">
        <v>1</v>
      </c>
      <c r="F146" s="276" t="s">
        <v>205</v>
      </c>
      <c r="G146" s="274"/>
      <c r="H146" s="277">
        <v>1</v>
      </c>
      <c r="I146" s="278"/>
      <c r="J146" s="274"/>
      <c r="K146" s="274"/>
      <c r="L146" s="279"/>
      <c r="M146" s="280"/>
      <c r="N146" s="281"/>
      <c r="O146" s="281"/>
      <c r="P146" s="281"/>
      <c r="Q146" s="281"/>
      <c r="R146" s="281"/>
      <c r="S146" s="281"/>
      <c r="T146" s="28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3" t="s">
        <v>201</v>
      </c>
      <c r="AU146" s="283" t="s">
        <v>81</v>
      </c>
      <c r="AV146" s="15" t="s">
        <v>198</v>
      </c>
      <c r="AW146" s="15" t="s">
        <v>30</v>
      </c>
      <c r="AX146" s="15" t="s">
        <v>81</v>
      </c>
      <c r="AY146" s="283" t="s">
        <v>191</v>
      </c>
    </row>
    <row r="147" s="2" customFormat="1" ht="44.25" customHeight="1">
      <c r="A147" s="39"/>
      <c r="B147" s="40"/>
      <c r="C147" s="236" t="s">
        <v>255</v>
      </c>
      <c r="D147" s="236" t="s">
        <v>194</v>
      </c>
      <c r="E147" s="237" t="s">
        <v>4749</v>
      </c>
      <c r="F147" s="238" t="s">
        <v>4750</v>
      </c>
      <c r="G147" s="239" t="s">
        <v>1151</v>
      </c>
      <c r="H147" s="240">
        <v>1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81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4751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4750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81</v>
      </c>
    </row>
    <row r="149" s="2" customFormat="1" ht="16.5" customHeight="1">
      <c r="A149" s="39"/>
      <c r="B149" s="40"/>
      <c r="C149" s="236" t="s">
        <v>272</v>
      </c>
      <c r="D149" s="236" t="s">
        <v>194</v>
      </c>
      <c r="E149" s="237" t="s">
        <v>4752</v>
      </c>
      <c r="F149" s="238" t="s">
        <v>4753</v>
      </c>
      <c r="G149" s="239" t="s">
        <v>1151</v>
      </c>
      <c r="H149" s="240">
        <v>1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198</v>
      </c>
      <c r="AT149" s="246" t="s">
        <v>194</v>
      </c>
      <c r="AU149" s="246" t="s">
        <v>81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198</v>
      </c>
      <c r="BM149" s="246" t="s">
        <v>4754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4753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81</v>
      </c>
    </row>
    <row r="151" s="2" customFormat="1" ht="44.25" customHeight="1">
      <c r="A151" s="39"/>
      <c r="B151" s="40"/>
      <c r="C151" s="236" t="s">
        <v>280</v>
      </c>
      <c r="D151" s="236" t="s">
        <v>194</v>
      </c>
      <c r="E151" s="237" t="s">
        <v>4755</v>
      </c>
      <c r="F151" s="238" t="s">
        <v>4756</v>
      </c>
      <c r="G151" s="239" t="s">
        <v>1151</v>
      </c>
      <c r="H151" s="240">
        <v>1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81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4757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4756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81</v>
      </c>
    </row>
    <row r="153" s="2" customFormat="1" ht="33" customHeight="1">
      <c r="A153" s="39"/>
      <c r="B153" s="40"/>
      <c r="C153" s="236" t="s">
        <v>192</v>
      </c>
      <c r="D153" s="236" t="s">
        <v>194</v>
      </c>
      <c r="E153" s="237" t="s">
        <v>4758</v>
      </c>
      <c r="F153" s="238" t="s">
        <v>4759</v>
      </c>
      <c r="G153" s="239" t="s">
        <v>1151</v>
      </c>
      <c r="H153" s="240">
        <v>1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81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4760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4759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81</v>
      </c>
    </row>
    <row r="155" s="2" customFormat="1" ht="16.5" customHeight="1">
      <c r="A155" s="39"/>
      <c r="B155" s="40"/>
      <c r="C155" s="236" t="s">
        <v>291</v>
      </c>
      <c r="D155" s="236" t="s">
        <v>194</v>
      </c>
      <c r="E155" s="237" t="s">
        <v>4761</v>
      </c>
      <c r="F155" s="238" t="s">
        <v>4762</v>
      </c>
      <c r="G155" s="239" t="s">
        <v>1151</v>
      </c>
      <c r="H155" s="240">
        <v>1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81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4763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4762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81</v>
      </c>
    </row>
    <row r="157" s="2" customFormat="1" ht="21.75" customHeight="1">
      <c r="A157" s="39"/>
      <c r="B157" s="40"/>
      <c r="C157" s="236" t="s">
        <v>299</v>
      </c>
      <c r="D157" s="236" t="s">
        <v>194</v>
      </c>
      <c r="E157" s="237" t="s">
        <v>880</v>
      </c>
      <c r="F157" s="238" t="s">
        <v>4764</v>
      </c>
      <c r="G157" s="239" t="s">
        <v>1151</v>
      </c>
      <c r="H157" s="240">
        <v>1</v>
      </c>
      <c r="I157" s="241"/>
      <c r="J157" s="240">
        <f>ROUND(I157*H157,2)</f>
        <v>0</v>
      </c>
      <c r="K157" s="238" t="s">
        <v>1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1203</v>
      </c>
      <c r="AT157" s="246" t="s">
        <v>194</v>
      </c>
      <c r="AU157" s="246" t="s">
        <v>81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1203</v>
      </c>
      <c r="BM157" s="246" t="s">
        <v>4765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4764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81</v>
      </c>
    </row>
    <row r="159" s="2" customFormat="1" ht="16.5" customHeight="1">
      <c r="A159" s="39"/>
      <c r="B159" s="40"/>
      <c r="C159" s="236" t="s">
        <v>305</v>
      </c>
      <c r="D159" s="236" t="s">
        <v>194</v>
      </c>
      <c r="E159" s="237" t="s">
        <v>2769</v>
      </c>
      <c r="F159" s="238" t="s">
        <v>2770</v>
      </c>
      <c r="G159" s="239" t="s">
        <v>642</v>
      </c>
      <c r="H159" s="240">
        <v>1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198</v>
      </c>
      <c r="AT159" s="246" t="s">
        <v>194</v>
      </c>
      <c r="AU159" s="246" t="s">
        <v>81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198</v>
      </c>
      <c r="BM159" s="246" t="s">
        <v>4766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2770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81</v>
      </c>
    </row>
    <row r="161" s="13" customFormat="1">
      <c r="A161" s="13"/>
      <c r="B161" s="252"/>
      <c r="C161" s="253"/>
      <c r="D161" s="248" t="s">
        <v>201</v>
      </c>
      <c r="E161" s="254" t="s">
        <v>1</v>
      </c>
      <c r="F161" s="255" t="s">
        <v>2770</v>
      </c>
      <c r="G161" s="253"/>
      <c r="H161" s="254" t="s">
        <v>1</v>
      </c>
      <c r="I161" s="256"/>
      <c r="J161" s="253"/>
      <c r="K161" s="253"/>
      <c r="L161" s="257"/>
      <c r="M161" s="258"/>
      <c r="N161" s="259"/>
      <c r="O161" s="259"/>
      <c r="P161" s="259"/>
      <c r="Q161" s="259"/>
      <c r="R161" s="259"/>
      <c r="S161" s="259"/>
      <c r="T161" s="26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1" t="s">
        <v>201</v>
      </c>
      <c r="AU161" s="261" t="s">
        <v>81</v>
      </c>
      <c r="AV161" s="13" t="s">
        <v>81</v>
      </c>
      <c r="AW161" s="13" t="s">
        <v>30</v>
      </c>
      <c r="AX161" s="13" t="s">
        <v>73</v>
      </c>
      <c r="AY161" s="261" t="s">
        <v>191</v>
      </c>
    </row>
    <row r="162" s="14" customFormat="1">
      <c r="A162" s="14"/>
      <c r="B162" s="262"/>
      <c r="C162" s="263"/>
      <c r="D162" s="248" t="s">
        <v>201</v>
      </c>
      <c r="E162" s="264" t="s">
        <v>1</v>
      </c>
      <c r="F162" s="265" t="s">
        <v>81</v>
      </c>
      <c r="G162" s="263"/>
      <c r="H162" s="266">
        <v>1</v>
      </c>
      <c r="I162" s="267"/>
      <c r="J162" s="263"/>
      <c r="K162" s="263"/>
      <c r="L162" s="268"/>
      <c r="M162" s="269"/>
      <c r="N162" s="270"/>
      <c r="O162" s="270"/>
      <c r="P162" s="270"/>
      <c r="Q162" s="270"/>
      <c r="R162" s="270"/>
      <c r="S162" s="270"/>
      <c r="T162" s="27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2" t="s">
        <v>201</v>
      </c>
      <c r="AU162" s="272" t="s">
        <v>81</v>
      </c>
      <c r="AV162" s="14" t="s">
        <v>83</v>
      </c>
      <c r="AW162" s="14" t="s">
        <v>30</v>
      </c>
      <c r="AX162" s="14" t="s">
        <v>73</v>
      </c>
      <c r="AY162" s="272" t="s">
        <v>191</v>
      </c>
    </row>
    <row r="163" s="15" customFormat="1">
      <c r="A163" s="15"/>
      <c r="B163" s="273"/>
      <c r="C163" s="274"/>
      <c r="D163" s="248" t="s">
        <v>201</v>
      </c>
      <c r="E163" s="275" t="s">
        <v>1</v>
      </c>
      <c r="F163" s="276" t="s">
        <v>205</v>
      </c>
      <c r="G163" s="274"/>
      <c r="H163" s="277">
        <v>1</v>
      </c>
      <c r="I163" s="278"/>
      <c r="J163" s="274"/>
      <c r="K163" s="274"/>
      <c r="L163" s="279"/>
      <c r="M163" s="280"/>
      <c r="N163" s="281"/>
      <c r="O163" s="281"/>
      <c r="P163" s="281"/>
      <c r="Q163" s="281"/>
      <c r="R163" s="281"/>
      <c r="S163" s="281"/>
      <c r="T163" s="282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3" t="s">
        <v>201</v>
      </c>
      <c r="AU163" s="283" t="s">
        <v>81</v>
      </c>
      <c r="AV163" s="15" t="s">
        <v>198</v>
      </c>
      <c r="AW163" s="15" t="s">
        <v>30</v>
      </c>
      <c r="AX163" s="15" t="s">
        <v>81</v>
      </c>
      <c r="AY163" s="283" t="s">
        <v>191</v>
      </c>
    </row>
    <row r="164" s="2" customFormat="1" ht="16.5" customHeight="1">
      <c r="A164" s="39"/>
      <c r="B164" s="40"/>
      <c r="C164" s="236" t="s">
        <v>8</v>
      </c>
      <c r="D164" s="236" t="s">
        <v>194</v>
      </c>
      <c r="E164" s="237" t="s">
        <v>4767</v>
      </c>
      <c r="F164" s="238" t="s">
        <v>4768</v>
      </c>
      <c r="G164" s="239" t="s">
        <v>413</v>
      </c>
      <c r="H164" s="240">
        <v>2</v>
      </c>
      <c r="I164" s="241"/>
      <c r="J164" s="240">
        <f>ROUND(I164*H164,2)</f>
        <v>0</v>
      </c>
      <c r="K164" s="238" t="s">
        <v>275</v>
      </c>
      <c r="L164" s="45"/>
      <c r="M164" s="242" t="s">
        <v>1</v>
      </c>
      <c r="N164" s="243" t="s">
        <v>38</v>
      </c>
      <c r="O164" s="92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6" t="s">
        <v>1203</v>
      </c>
      <c r="AT164" s="246" t="s">
        <v>194</v>
      </c>
      <c r="AU164" s="246" t="s">
        <v>81</v>
      </c>
      <c r="AY164" s="18" t="s">
        <v>191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18" t="s">
        <v>81</v>
      </c>
      <c r="BK164" s="247">
        <f>ROUND(I164*H164,2)</f>
        <v>0</v>
      </c>
      <c r="BL164" s="18" t="s">
        <v>1203</v>
      </c>
      <c r="BM164" s="246" t="s">
        <v>4769</v>
      </c>
    </row>
    <row r="165" s="2" customFormat="1">
      <c r="A165" s="39"/>
      <c r="B165" s="40"/>
      <c r="C165" s="41"/>
      <c r="D165" s="248" t="s">
        <v>200</v>
      </c>
      <c r="E165" s="41"/>
      <c r="F165" s="249" t="s">
        <v>4768</v>
      </c>
      <c r="G165" s="41"/>
      <c r="H165" s="41"/>
      <c r="I165" s="145"/>
      <c r="J165" s="41"/>
      <c r="K165" s="41"/>
      <c r="L165" s="45"/>
      <c r="M165" s="250"/>
      <c r="N165" s="251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200</v>
      </c>
      <c r="AU165" s="18" t="s">
        <v>81</v>
      </c>
    </row>
    <row r="166" s="13" customFormat="1">
      <c r="A166" s="13"/>
      <c r="B166" s="252"/>
      <c r="C166" s="253"/>
      <c r="D166" s="248" t="s">
        <v>201</v>
      </c>
      <c r="E166" s="254" t="s">
        <v>1</v>
      </c>
      <c r="F166" s="255" t="s">
        <v>4770</v>
      </c>
      <c r="G166" s="253"/>
      <c r="H166" s="254" t="s">
        <v>1</v>
      </c>
      <c r="I166" s="256"/>
      <c r="J166" s="253"/>
      <c r="K166" s="253"/>
      <c r="L166" s="257"/>
      <c r="M166" s="258"/>
      <c r="N166" s="259"/>
      <c r="O166" s="259"/>
      <c r="P166" s="259"/>
      <c r="Q166" s="259"/>
      <c r="R166" s="259"/>
      <c r="S166" s="259"/>
      <c r="T166" s="26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1" t="s">
        <v>201</v>
      </c>
      <c r="AU166" s="261" t="s">
        <v>81</v>
      </c>
      <c r="AV166" s="13" t="s">
        <v>81</v>
      </c>
      <c r="AW166" s="13" t="s">
        <v>30</v>
      </c>
      <c r="AX166" s="13" t="s">
        <v>73</v>
      </c>
      <c r="AY166" s="261" t="s">
        <v>191</v>
      </c>
    </row>
    <row r="167" s="14" customFormat="1">
      <c r="A167" s="14"/>
      <c r="B167" s="262"/>
      <c r="C167" s="263"/>
      <c r="D167" s="248" t="s">
        <v>201</v>
      </c>
      <c r="E167" s="264" t="s">
        <v>1</v>
      </c>
      <c r="F167" s="265" t="s">
        <v>1015</v>
      </c>
      <c r="G167" s="263"/>
      <c r="H167" s="266">
        <v>2</v>
      </c>
      <c r="I167" s="267"/>
      <c r="J167" s="263"/>
      <c r="K167" s="263"/>
      <c r="L167" s="268"/>
      <c r="M167" s="269"/>
      <c r="N167" s="270"/>
      <c r="O167" s="270"/>
      <c r="P167" s="270"/>
      <c r="Q167" s="270"/>
      <c r="R167" s="270"/>
      <c r="S167" s="270"/>
      <c r="T167" s="27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2" t="s">
        <v>201</v>
      </c>
      <c r="AU167" s="272" t="s">
        <v>81</v>
      </c>
      <c r="AV167" s="14" t="s">
        <v>83</v>
      </c>
      <c r="AW167" s="14" t="s">
        <v>30</v>
      </c>
      <c r="AX167" s="14" t="s">
        <v>73</v>
      </c>
      <c r="AY167" s="272" t="s">
        <v>191</v>
      </c>
    </row>
    <row r="168" s="15" customFormat="1">
      <c r="A168" s="15"/>
      <c r="B168" s="273"/>
      <c r="C168" s="274"/>
      <c r="D168" s="248" t="s">
        <v>201</v>
      </c>
      <c r="E168" s="275" t="s">
        <v>1</v>
      </c>
      <c r="F168" s="276" t="s">
        <v>205</v>
      </c>
      <c r="G168" s="274"/>
      <c r="H168" s="277">
        <v>2</v>
      </c>
      <c r="I168" s="278"/>
      <c r="J168" s="274"/>
      <c r="K168" s="274"/>
      <c r="L168" s="279"/>
      <c r="M168" s="280"/>
      <c r="N168" s="281"/>
      <c r="O168" s="281"/>
      <c r="P168" s="281"/>
      <c r="Q168" s="281"/>
      <c r="R168" s="281"/>
      <c r="S168" s="281"/>
      <c r="T168" s="282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3" t="s">
        <v>201</v>
      </c>
      <c r="AU168" s="283" t="s">
        <v>81</v>
      </c>
      <c r="AV168" s="15" t="s">
        <v>198</v>
      </c>
      <c r="AW168" s="15" t="s">
        <v>30</v>
      </c>
      <c r="AX168" s="15" t="s">
        <v>81</v>
      </c>
      <c r="AY168" s="283" t="s">
        <v>191</v>
      </c>
    </row>
    <row r="169" s="2" customFormat="1" ht="21.75" customHeight="1">
      <c r="A169" s="39"/>
      <c r="B169" s="40"/>
      <c r="C169" s="236" t="s">
        <v>320</v>
      </c>
      <c r="D169" s="236" t="s">
        <v>194</v>
      </c>
      <c r="E169" s="237" t="s">
        <v>4771</v>
      </c>
      <c r="F169" s="238" t="s">
        <v>4772</v>
      </c>
      <c r="G169" s="239" t="s">
        <v>1151</v>
      </c>
      <c r="H169" s="240">
        <v>1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1203</v>
      </c>
      <c r="AT169" s="246" t="s">
        <v>194</v>
      </c>
      <c r="AU169" s="246" t="s">
        <v>81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1203</v>
      </c>
      <c r="BM169" s="246" t="s">
        <v>4773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4772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81</v>
      </c>
    </row>
    <row r="171" s="2" customFormat="1" ht="16.5" customHeight="1">
      <c r="A171" s="39"/>
      <c r="B171" s="40"/>
      <c r="C171" s="236" t="s">
        <v>328</v>
      </c>
      <c r="D171" s="236" t="s">
        <v>194</v>
      </c>
      <c r="E171" s="237" t="s">
        <v>4774</v>
      </c>
      <c r="F171" s="238" t="s">
        <v>4775</v>
      </c>
      <c r="G171" s="239" t="s">
        <v>1151</v>
      </c>
      <c r="H171" s="240">
        <v>1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1203</v>
      </c>
      <c r="AT171" s="246" t="s">
        <v>194</v>
      </c>
      <c r="AU171" s="246" t="s">
        <v>81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1203</v>
      </c>
      <c r="BM171" s="246" t="s">
        <v>4776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4775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81</v>
      </c>
    </row>
    <row r="173" s="2" customFormat="1" ht="16.5" customHeight="1">
      <c r="A173" s="39"/>
      <c r="B173" s="40"/>
      <c r="C173" s="236" t="s">
        <v>334</v>
      </c>
      <c r="D173" s="236" t="s">
        <v>194</v>
      </c>
      <c r="E173" s="237" t="s">
        <v>4777</v>
      </c>
      <c r="F173" s="238" t="s">
        <v>4778</v>
      </c>
      <c r="G173" s="239" t="s">
        <v>1151</v>
      </c>
      <c r="H173" s="240">
        <v>1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198</v>
      </c>
      <c r="AT173" s="246" t="s">
        <v>194</v>
      </c>
      <c r="AU173" s="246" t="s">
        <v>81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198</v>
      </c>
      <c r="BM173" s="246" t="s">
        <v>4779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4778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81</v>
      </c>
    </row>
    <row r="175" s="2" customFormat="1" ht="21.75" customHeight="1">
      <c r="A175" s="39"/>
      <c r="B175" s="40"/>
      <c r="C175" s="236" t="s">
        <v>340</v>
      </c>
      <c r="D175" s="236" t="s">
        <v>194</v>
      </c>
      <c r="E175" s="237" t="s">
        <v>4780</v>
      </c>
      <c r="F175" s="238" t="s">
        <v>4781</v>
      </c>
      <c r="G175" s="239" t="s">
        <v>1151</v>
      </c>
      <c r="H175" s="240">
        <v>1</v>
      </c>
      <c r="I175" s="241"/>
      <c r="J175" s="240">
        <f>ROUND(I175*H175,2)</f>
        <v>0</v>
      </c>
      <c r="K175" s="238" t="s">
        <v>1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1203</v>
      </c>
      <c r="AT175" s="246" t="s">
        <v>194</v>
      </c>
      <c r="AU175" s="246" t="s">
        <v>81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1203</v>
      </c>
      <c r="BM175" s="246" t="s">
        <v>4782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4781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81</v>
      </c>
    </row>
    <row r="177" s="2" customFormat="1" ht="16.5" customHeight="1">
      <c r="A177" s="39"/>
      <c r="B177" s="40"/>
      <c r="C177" s="236" t="s">
        <v>346</v>
      </c>
      <c r="D177" s="236" t="s">
        <v>194</v>
      </c>
      <c r="E177" s="237" t="s">
        <v>4783</v>
      </c>
      <c r="F177" s="238" t="s">
        <v>4784</v>
      </c>
      <c r="G177" s="239" t="s">
        <v>1151</v>
      </c>
      <c r="H177" s="240">
        <v>0</v>
      </c>
      <c r="I177" s="241"/>
      <c r="J177" s="240">
        <f>ROUND(I177*H177,2)</f>
        <v>0</v>
      </c>
      <c r="K177" s="238" t="s">
        <v>275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1203</v>
      </c>
      <c r="AT177" s="246" t="s">
        <v>194</v>
      </c>
      <c r="AU177" s="246" t="s">
        <v>81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1203</v>
      </c>
      <c r="BM177" s="246" t="s">
        <v>4785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4784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81</v>
      </c>
    </row>
    <row r="179" s="2" customFormat="1" ht="21.75" customHeight="1">
      <c r="A179" s="39"/>
      <c r="B179" s="40"/>
      <c r="C179" s="236" t="s">
        <v>7</v>
      </c>
      <c r="D179" s="236" t="s">
        <v>194</v>
      </c>
      <c r="E179" s="237" t="s">
        <v>4786</v>
      </c>
      <c r="F179" s="238" t="s">
        <v>4787</v>
      </c>
      <c r="G179" s="239" t="s">
        <v>1151</v>
      </c>
      <c r="H179" s="240">
        <v>1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1203</v>
      </c>
      <c r="AT179" s="246" t="s">
        <v>194</v>
      </c>
      <c r="AU179" s="246" t="s">
        <v>81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1203</v>
      </c>
      <c r="BM179" s="246" t="s">
        <v>4788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4787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81</v>
      </c>
    </row>
    <row r="181" s="2" customFormat="1" ht="21.75" customHeight="1">
      <c r="A181" s="39"/>
      <c r="B181" s="40"/>
      <c r="C181" s="236" t="s">
        <v>367</v>
      </c>
      <c r="D181" s="236" t="s">
        <v>194</v>
      </c>
      <c r="E181" s="237" t="s">
        <v>4789</v>
      </c>
      <c r="F181" s="238" t="s">
        <v>4790</v>
      </c>
      <c r="G181" s="239" t="s">
        <v>1151</v>
      </c>
      <c r="H181" s="240">
        <v>1</v>
      </c>
      <c r="I181" s="241"/>
      <c r="J181" s="240">
        <f>ROUND(I181*H181,2)</f>
        <v>0</v>
      </c>
      <c r="K181" s="238" t="s">
        <v>1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1203</v>
      </c>
      <c r="AT181" s="246" t="s">
        <v>194</v>
      </c>
      <c r="AU181" s="246" t="s">
        <v>81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1203</v>
      </c>
      <c r="BM181" s="246" t="s">
        <v>4791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4790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81</v>
      </c>
    </row>
    <row r="183" s="2" customFormat="1" ht="21.75" customHeight="1">
      <c r="A183" s="39"/>
      <c r="B183" s="40"/>
      <c r="C183" s="236" t="s">
        <v>376</v>
      </c>
      <c r="D183" s="236" t="s">
        <v>194</v>
      </c>
      <c r="E183" s="237" t="s">
        <v>4792</v>
      </c>
      <c r="F183" s="238" t="s">
        <v>4793</v>
      </c>
      <c r="G183" s="239" t="s">
        <v>1151</v>
      </c>
      <c r="H183" s="240">
        <v>1</v>
      </c>
      <c r="I183" s="241"/>
      <c r="J183" s="240">
        <f>ROUND(I183*H183,2)</f>
        <v>0</v>
      </c>
      <c r="K183" s="238" t="s">
        <v>1</v>
      </c>
      <c r="L183" s="45"/>
      <c r="M183" s="242" t="s">
        <v>1</v>
      </c>
      <c r="N183" s="24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1203</v>
      </c>
      <c r="AT183" s="246" t="s">
        <v>194</v>
      </c>
      <c r="AU183" s="246" t="s">
        <v>81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1203</v>
      </c>
      <c r="BM183" s="246" t="s">
        <v>4794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4793</v>
      </c>
      <c r="G184" s="41"/>
      <c r="H184" s="41"/>
      <c r="I184" s="145"/>
      <c r="J184" s="41"/>
      <c r="K184" s="41"/>
      <c r="L184" s="45"/>
      <c r="M184" s="297"/>
      <c r="N184" s="298"/>
      <c r="O184" s="299"/>
      <c r="P184" s="299"/>
      <c r="Q184" s="299"/>
      <c r="R184" s="299"/>
      <c r="S184" s="299"/>
      <c r="T184" s="300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81</v>
      </c>
    </row>
    <row r="185" s="2" customFormat="1" ht="6.96" customHeight="1">
      <c r="A185" s="39"/>
      <c r="B185" s="67"/>
      <c r="C185" s="68"/>
      <c r="D185" s="68"/>
      <c r="E185" s="68"/>
      <c r="F185" s="68"/>
      <c r="G185" s="68"/>
      <c r="H185" s="68"/>
      <c r="I185" s="184"/>
      <c r="J185" s="68"/>
      <c r="K185" s="68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Hna1FdLFW//21ZIDXmccuDL47VZ/niYj1puNfOvk183qyq9KOmZXTcfY+DEbPj/2OjiMtxNk3QEhXQcnw0D7Sg==" hashValue="fuOdtHtbH/ebxcMyHhlFtXm+Hb5CPFAIHJ7KyRod7xq+O5xVufxCIkQ8a5+u8tcQ8Lwvdc+2Z1aRza0gxBQK/w==" algorithmName="SHA-512" password="CC35"/>
  <autoFilter ref="C116:K18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8"/>
      <c r="C3" s="139"/>
      <c r="D3" s="139"/>
      <c r="E3" s="139"/>
      <c r="F3" s="139"/>
      <c r="G3" s="139"/>
      <c r="H3" s="21"/>
    </row>
    <row r="4" s="1" customFormat="1" ht="24.96" customHeight="1">
      <c r="B4" s="21"/>
      <c r="C4" s="141" t="s">
        <v>4795</v>
      </c>
      <c r="H4" s="21"/>
    </row>
    <row r="5" s="1" customFormat="1" ht="12" customHeight="1">
      <c r="B5" s="21"/>
      <c r="C5" s="313" t="s">
        <v>12</v>
      </c>
      <c r="D5" s="152" t="s">
        <v>13</v>
      </c>
      <c r="E5" s="1"/>
      <c r="F5" s="1"/>
      <c r="H5" s="21"/>
    </row>
    <row r="6" s="1" customFormat="1" ht="36.96" customHeight="1">
      <c r="B6" s="21"/>
      <c r="C6" s="314" t="s">
        <v>15</v>
      </c>
      <c r="D6" s="315" t="s">
        <v>16</v>
      </c>
      <c r="E6" s="1"/>
      <c r="F6" s="1"/>
      <c r="H6" s="21"/>
    </row>
    <row r="7" s="1" customFormat="1" ht="16.5" customHeight="1">
      <c r="B7" s="21"/>
      <c r="C7" s="143" t="s">
        <v>21</v>
      </c>
      <c r="D7" s="149" t="str">
        <f>'Rekapitulace stavby'!AN8</f>
        <v>19. 11. 2019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8"/>
      <c r="B9" s="316"/>
      <c r="C9" s="317" t="s">
        <v>54</v>
      </c>
      <c r="D9" s="318" t="s">
        <v>55</v>
      </c>
      <c r="E9" s="318" t="s">
        <v>178</v>
      </c>
      <c r="F9" s="319" t="s">
        <v>4796</v>
      </c>
      <c r="G9" s="208"/>
      <c r="H9" s="316"/>
    </row>
    <row r="10" s="2" customFormat="1" ht="26.4" customHeight="1">
      <c r="A10" s="39"/>
      <c r="B10" s="45"/>
      <c r="C10" s="320" t="s">
        <v>4797</v>
      </c>
      <c r="D10" s="320" t="s">
        <v>124</v>
      </c>
      <c r="E10" s="39"/>
      <c r="F10" s="39"/>
      <c r="G10" s="39"/>
      <c r="H10" s="45"/>
    </row>
    <row r="11" s="2" customFormat="1" ht="16.8" customHeight="1">
      <c r="A11" s="39"/>
      <c r="B11" s="45"/>
      <c r="C11" s="321" t="s">
        <v>2466</v>
      </c>
      <c r="D11" s="322" t="s">
        <v>1</v>
      </c>
      <c r="E11" s="323" t="s">
        <v>1</v>
      </c>
      <c r="F11" s="324">
        <v>30.399999999999999</v>
      </c>
      <c r="G11" s="39"/>
      <c r="H11" s="45"/>
    </row>
    <row r="12" s="2" customFormat="1" ht="16.8" customHeight="1">
      <c r="A12" s="39"/>
      <c r="B12" s="45"/>
      <c r="C12" s="325" t="s">
        <v>1</v>
      </c>
      <c r="D12" s="325" t="s">
        <v>2543</v>
      </c>
      <c r="E12" s="18" t="s">
        <v>1</v>
      </c>
      <c r="F12" s="326">
        <v>30.399999999999999</v>
      </c>
      <c r="G12" s="39"/>
      <c r="H12" s="45"/>
    </row>
    <row r="13" s="2" customFormat="1" ht="16.8" customHeight="1">
      <c r="A13" s="39"/>
      <c r="B13" s="45"/>
      <c r="C13" s="325" t="s">
        <v>2466</v>
      </c>
      <c r="D13" s="325" t="s">
        <v>205</v>
      </c>
      <c r="E13" s="18" t="s">
        <v>1</v>
      </c>
      <c r="F13" s="326">
        <v>30.399999999999999</v>
      </c>
      <c r="G13" s="39"/>
      <c r="H13" s="45"/>
    </row>
    <row r="14" s="2" customFormat="1" ht="16.8" customHeight="1">
      <c r="A14" s="39"/>
      <c r="B14" s="45"/>
      <c r="C14" s="327" t="s">
        <v>4798</v>
      </c>
      <c r="D14" s="39"/>
      <c r="E14" s="39"/>
      <c r="F14" s="39"/>
      <c r="G14" s="39"/>
      <c r="H14" s="45"/>
    </row>
    <row r="15" s="2" customFormat="1" ht="16.8" customHeight="1">
      <c r="A15" s="39"/>
      <c r="B15" s="45"/>
      <c r="C15" s="325" t="s">
        <v>2540</v>
      </c>
      <c r="D15" s="325" t="s">
        <v>2541</v>
      </c>
      <c r="E15" s="18" t="s">
        <v>215</v>
      </c>
      <c r="F15" s="326">
        <v>15.199999999999999</v>
      </c>
      <c r="G15" s="39"/>
      <c r="H15" s="45"/>
    </row>
    <row r="16" s="2" customFormat="1" ht="16.8" customHeight="1">
      <c r="A16" s="39"/>
      <c r="B16" s="45"/>
      <c r="C16" s="325" t="s">
        <v>2571</v>
      </c>
      <c r="D16" s="325" t="s">
        <v>2572</v>
      </c>
      <c r="E16" s="18" t="s">
        <v>215</v>
      </c>
      <c r="F16" s="326">
        <v>20.039999999999999</v>
      </c>
      <c r="G16" s="39"/>
      <c r="H16" s="45"/>
    </row>
    <row r="17" s="2" customFormat="1" ht="16.8" customHeight="1">
      <c r="A17" s="39"/>
      <c r="B17" s="45"/>
      <c r="C17" s="325" t="s">
        <v>285</v>
      </c>
      <c r="D17" s="325" t="s">
        <v>286</v>
      </c>
      <c r="E17" s="18" t="s">
        <v>215</v>
      </c>
      <c r="F17" s="326">
        <v>29.309999999999999</v>
      </c>
      <c r="G17" s="39"/>
      <c r="H17" s="45"/>
    </row>
    <row r="18" s="2" customFormat="1" ht="16.8" customHeight="1">
      <c r="A18" s="39"/>
      <c r="B18" s="45"/>
      <c r="C18" s="325" t="s">
        <v>2584</v>
      </c>
      <c r="D18" s="325" t="s">
        <v>2585</v>
      </c>
      <c r="E18" s="18" t="s">
        <v>349</v>
      </c>
      <c r="F18" s="326">
        <v>5.6699999999999999</v>
      </c>
      <c r="G18" s="39"/>
      <c r="H18" s="45"/>
    </row>
    <row r="19" s="2" customFormat="1" ht="16.8" customHeight="1">
      <c r="A19" s="39"/>
      <c r="B19" s="45"/>
      <c r="C19" s="321" t="s">
        <v>2468</v>
      </c>
      <c r="D19" s="322" t="s">
        <v>1</v>
      </c>
      <c r="E19" s="323" t="s">
        <v>1</v>
      </c>
      <c r="F19" s="324">
        <v>15.199999999999999</v>
      </c>
      <c r="G19" s="39"/>
      <c r="H19" s="45"/>
    </row>
    <row r="20" s="2" customFormat="1" ht="16.8" customHeight="1">
      <c r="A20" s="39"/>
      <c r="B20" s="45"/>
      <c r="C20" s="325" t="s">
        <v>2468</v>
      </c>
      <c r="D20" s="325" t="s">
        <v>2544</v>
      </c>
      <c r="E20" s="18" t="s">
        <v>1</v>
      </c>
      <c r="F20" s="326">
        <v>15.199999999999999</v>
      </c>
      <c r="G20" s="39"/>
      <c r="H20" s="45"/>
    </row>
    <row r="21" s="2" customFormat="1" ht="16.8" customHeight="1">
      <c r="A21" s="39"/>
      <c r="B21" s="45"/>
      <c r="C21" s="327" t="s">
        <v>4798</v>
      </c>
      <c r="D21" s="39"/>
      <c r="E21" s="39"/>
      <c r="F21" s="39"/>
      <c r="G21" s="39"/>
      <c r="H21" s="45"/>
    </row>
    <row r="22" s="2" customFormat="1" ht="16.8" customHeight="1">
      <c r="A22" s="39"/>
      <c r="B22" s="45"/>
      <c r="C22" s="325" t="s">
        <v>2540</v>
      </c>
      <c r="D22" s="325" t="s">
        <v>2541</v>
      </c>
      <c r="E22" s="18" t="s">
        <v>215</v>
      </c>
      <c r="F22" s="326">
        <v>15.199999999999999</v>
      </c>
      <c r="G22" s="39"/>
      <c r="H22" s="45"/>
    </row>
    <row r="23" s="2" customFormat="1" ht="16.8" customHeight="1">
      <c r="A23" s="39"/>
      <c r="B23" s="45"/>
      <c r="C23" s="321" t="s">
        <v>2470</v>
      </c>
      <c r="D23" s="322" t="s">
        <v>1</v>
      </c>
      <c r="E23" s="323" t="s">
        <v>1</v>
      </c>
      <c r="F23" s="324">
        <v>15.199999999999999</v>
      </c>
      <c r="G23" s="39"/>
      <c r="H23" s="45"/>
    </row>
    <row r="24" s="2" customFormat="1" ht="16.8" customHeight="1">
      <c r="A24" s="39"/>
      <c r="B24" s="45"/>
      <c r="C24" s="325" t="s">
        <v>2470</v>
      </c>
      <c r="D24" s="325" t="s">
        <v>2544</v>
      </c>
      <c r="E24" s="18" t="s">
        <v>1</v>
      </c>
      <c r="F24" s="326">
        <v>15.199999999999999</v>
      </c>
      <c r="G24" s="39"/>
      <c r="H24" s="45"/>
    </row>
    <row r="25" s="2" customFormat="1" ht="16.8" customHeight="1">
      <c r="A25" s="39"/>
      <c r="B25" s="45"/>
      <c r="C25" s="327" t="s">
        <v>4798</v>
      </c>
      <c r="D25" s="39"/>
      <c r="E25" s="39"/>
      <c r="F25" s="39"/>
      <c r="G25" s="39"/>
      <c r="H25" s="45"/>
    </row>
    <row r="26" s="2" customFormat="1" ht="16.8" customHeight="1">
      <c r="A26" s="39"/>
      <c r="B26" s="45"/>
      <c r="C26" s="325" t="s">
        <v>2540</v>
      </c>
      <c r="D26" s="325" t="s">
        <v>2541</v>
      </c>
      <c r="E26" s="18" t="s">
        <v>215</v>
      </c>
      <c r="F26" s="326">
        <v>15.199999999999999</v>
      </c>
      <c r="G26" s="39"/>
      <c r="H26" s="45"/>
    </row>
    <row r="27" s="2" customFormat="1" ht="16.8" customHeight="1">
      <c r="A27" s="39"/>
      <c r="B27" s="45"/>
      <c r="C27" s="325" t="s">
        <v>2537</v>
      </c>
      <c r="D27" s="325" t="s">
        <v>2538</v>
      </c>
      <c r="E27" s="18" t="s">
        <v>215</v>
      </c>
      <c r="F27" s="326">
        <v>15.199999999999999</v>
      </c>
      <c r="G27" s="39"/>
      <c r="H27" s="45"/>
    </row>
    <row r="28" s="2" customFormat="1" ht="16.8" customHeight="1">
      <c r="A28" s="39"/>
      <c r="B28" s="45"/>
      <c r="C28" s="321" t="s">
        <v>2471</v>
      </c>
      <c r="D28" s="322" t="s">
        <v>1</v>
      </c>
      <c r="E28" s="323" t="s">
        <v>1</v>
      </c>
      <c r="F28" s="324">
        <v>1.6970000000000001</v>
      </c>
      <c r="G28" s="39"/>
      <c r="H28" s="45"/>
    </row>
    <row r="29" s="2" customFormat="1" ht="16.8" customHeight="1">
      <c r="A29" s="39"/>
      <c r="B29" s="45"/>
      <c r="C29" s="325" t="s">
        <v>2471</v>
      </c>
      <c r="D29" s="325" t="s">
        <v>2472</v>
      </c>
      <c r="E29" s="18" t="s">
        <v>1</v>
      </c>
      <c r="F29" s="326">
        <v>1.7</v>
      </c>
      <c r="G29" s="39"/>
      <c r="H29" s="45"/>
    </row>
    <row r="30" s="2" customFormat="1" ht="16.8" customHeight="1">
      <c r="A30" s="39"/>
      <c r="B30" s="45"/>
      <c r="C30" s="327" t="s">
        <v>4798</v>
      </c>
      <c r="D30" s="39"/>
      <c r="E30" s="39"/>
      <c r="F30" s="39"/>
      <c r="G30" s="39"/>
      <c r="H30" s="45"/>
    </row>
    <row r="31" s="2" customFormat="1" ht="16.8" customHeight="1">
      <c r="A31" s="39"/>
      <c r="B31" s="45"/>
      <c r="C31" s="325" t="s">
        <v>2763</v>
      </c>
      <c r="D31" s="325" t="s">
        <v>2764</v>
      </c>
      <c r="E31" s="18" t="s">
        <v>349</v>
      </c>
      <c r="F31" s="326">
        <v>1.7</v>
      </c>
      <c r="G31" s="39"/>
      <c r="H31" s="45"/>
    </row>
    <row r="32" s="2" customFormat="1" ht="16.8" customHeight="1">
      <c r="A32" s="39"/>
      <c r="B32" s="45"/>
      <c r="C32" s="325" t="s">
        <v>2755</v>
      </c>
      <c r="D32" s="325" t="s">
        <v>2756</v>
      </c>
      <c r="E32" s="18" t="s">
        <v>349</v>
      </c>
      <c r="F32" s="326">
        <v>3.8300000000000001</v>
      </c>
      <c r="G32" s="39"/>
      <c r="H32" s="45"/>
    </row>
    <row r="33" s="2" customFormat="1" ht="16.8" customHeight="1">
      <c r="A33" s="39"/>
      <c r="B33" s="45"/>
      <c r="C33" s="321" t="s">
        <v>2473</v>
      </c>
      <c r="D33" s="322" t="s">
        <v>1</v>
      </c>
      <c r="E33" s="323" t="s">
        <v>1</v>
      </c>
      <c r="F33" s="324">
        <v>6.9450000000000003</v>
      </c>
      <c r="G33" s="39"/>
      <c r="H33" s="45"/>
    </row>
    <row r="34" s="2" customFormat="1" ht="16.8" customHeight="1">
      <c r="A34" s="39"/>
      <c r="B34" s="45"/>
      <c r="C34" s="325" t="s">
        <v>2473</v>
      </c>
      <c r="D34" s="325" t="s">
        <v>2474</v>
      </c>
      <c r="E34" s="18" t="s">
        <v>1</v>
      </c>
      <c r="F34" s="326">
        <v>6.9500000000000002</v>
      </c>
      <c r="G34" s="39"/>
      <c r="H34" s="45"/>
    </row>
    <row r="35" s="2" customFormat="1" ht="16.8" customHeight="1">
      <c r="A35" s="39"/>
      <c r="B35" s="45"/>
      <c r="C35" s="327" t="s">
        <v>4798</v>
      </c>
      <c r="D35" s="39"/>
      <c r="E35" s="39"/>
      <c r="F35" s="39"/>
      <c r="G35" s="39"/>
      <c r="H35" s="45"/>
    </row>
    <row r="36" s="2" customFormat="1" ht="16.8" customHeight="1">
      <c r="A36" s="39"/>
      <c r="B36" s="45"/>
      <c r="C36" s="325" t="s">
        <v>2748</v>
      </c>
      <c r="D36" s="325" t="s">
        <v>2749</v>
      </c>
      <c r="E36" s="18" t="s">
        <v>349</v>
      </c>
      <c r="F36" s="326">
        <v>6.9500000000000002</v>
      </c>
      <c r="G36" s="39"/>
      <c r="H36" s="45"/>
    </row>
    <row r="37" s="2" customFormat="1" ht="16.8" customHeight="1">
      <c r="A37" s="39"/>
      <c r="B37" s="45"/>
      <c r="C37" s="325" t="s">
        <v>2751</v>
      </c>
      <c r="D37" s="325" t="s">
        <v>2752</v>
      </c>
      <c r="E37" s="18" t="s">
        <v>349</v>
      </c>
      <c r="F37" s="326">
        <v>62.509999999999998</v>
      </c>
      <c r="G37" s="39"/>
      <c r="H37" s="45"/>
    </row>
    <row r="38" s="2" customFormat="1" ht="16.8" customHeight="1">
      <c r="A38" s="39"/>
      <c r="B38" s="45"/>
      <c r="C38" s="325" t="s">
        <v>2755</v>
      </c>
      <c r="D38" s="325" t="s">
        <v>2756</v>
      </c>
      <c r="E38" s="18" t="s">
        <v>349</v>
      </c>
      <c r="F38" s="326">
        <v>3.8300000000000001</v>
      </c>
      <c r="G38" s="39"/>
      <c r="H38" s="45"/>
    </row>
    <row r="39" s="2" customFormat="1" ht="16.8" customHeight="1">
      <c r="A39" s="39"/>
      <c r="B39" s="45"/>
      <c r="C39" s="321" t="s">
        <v>2475</v>
      </c>
      <c r="D39" s="322" t="s">
        <v>1</v>
      </c>
      <c r="E39" s="323" t="s">
        <v>1</v>
      </c>
      <c r="F39" s="324">
        <v>22.300000000000001</v>
      </c>
      <c r="G39" s="39"/>
      <c r="H39" s="45"/>
    </row>
    <row r="40" s="2" customFormat="1" ht="16.8" customHeight="1">
      <c r="A40" s="39"/>
      <c r="B40" s="45"/>
      <c r="C40" s="325" t="s">
        <v>1</v>
      </c>
      <c r="D40" s="325" t="s">
        <v>2532</v>
      </c>
      <c r="E40" s="18" t="s">
        <v>1</v>
      </c>
      <c r="F40" s="326">
        <v>0</v>
      </c>
      <c r="G40" s="39"/>
      <c r="H40" s="45"/>
    </row>
    <row r="41" s="2" customFormat="1" ht="16.8" customHeight="1">
      <c r="A41" s="39"/>
      <c r="B41" s="45"/>
      <c r="C41" s="325" t="s">
        <v>1</v>
      </c>
      <c r="D41" s="325" t="s">
        <v>2533</v>
      </c>
      <c r="E41" s="18" t="s">
        <v>1</v>
      </c>
      <c r="F41" s="326">
        <v>6.2999999999999998</v>
      </c>
      <c r="G41" s="39"/>
      <c r="H41" s="45"/>
    </row>
    <row r="42" s="2" customFormat="1" ht="16.8" customHeight="1">
      <c r="A42" s="39"/>
      <c r="B42" s="45"/>
      <c r="C42" s="325" t="s">
        <v>1</v>
      </c>
      <c r="D42" s="325" t="s">
        <v>2534</v>
      </c>
      <c r="E42" s="18" t="s">
        <v>1</v>
      </c>
      <c r="F42" s="326">
        <v>0</v>
      </c>
      <c r="G42" s="39"/>
      <c r="H42" s="45"/>
    </row>
    <row r="43" s="2" customFormat="1" ht="16.8" customHeight="1">
      <c r="A43" s="39"/>
      <c r="B43" s="45"/>
      <c r="C43" s="325" t="s">
        <v>1</v>
      </c>
      <c r="D43" s="325" t="s">
        <v>2535</v>
      </c>
      <c r="E43" s="18" t="s">
        <v>1</v>
      </c>
      <c r="F43" s="326">
        <v>16</v>
      </c>
      <c r="G43" s="39"/>
      <c r="H43" s="45"/>
    </row>
    <row r="44" s="2" customFormat="1" ht="16.8" customHeight="1">
      <c r="A44" s="39"/>
      <c r="B44" s="45"/>
      <c r="C44" s="325" t="s">
        <v>2475</v>
      </c>
      <c r="D44" s="325" t="s">
        <v>205</v>
      </c>
      <c r="E44" s="18" t="s">
        <v>1</v>
      </c>
      <c r="F44" s="326">
        <v>22.300000000000001</v>
      </c>
      <c r="G44" s="39"/>
      <c r="H44" s="45"/>
    </row>
    <row r="45" s="2" customFormat="1" ht="16.8" customHeight="1">
      <c r="A45" s="39"/>
      <c r="B45" s="45"/>
      <c r="C45" s="327" t="s">
        <v>4798</v>
      </c>
      <c r="D45" s="39"/>
      <c r="E45" s="39"/>
      <c r="F45" s="39"/>
      <c r="G45" s="39"/>
      <c r="H45" s="45"/>
    </row>
    <row r="46" s="2" customFormat="1" ht="16.8" customHeight="1">
      <c r="A46" s="39"/>
      <c r="B46" s="45"/>
      <c r="C46" s="325" t="s">
        <v>2528</v>
      </c>
      <c r="D46" s="325" t="s">
        <v>2529</v>
      </c>
      <c r="E46" s="18" t="s">
        <v>215</v>
      </c>
      <c r="F46" s="326">
        <v>2.23</v>
      </c>
      <c r="G46" s="39"/>
      <c r="H46" s="45"/>
    </row>
    <row r="47" s="2" customFormat="1" ht="16.8" customHeight="1">
      <c r="A47" s="39"/>
      <c r="B47" s="45"/>
      <c r="C47" s="325" t="s">
        <v>2603</v>
      </c>
      <c r="D47" s="325" t="s">
        <v>2604</v>
      </c>
      <c r="E47" s="18" t="s">
        <v>197</v>
      </c>
      <c r="F47" s="326">
        <v>22.300000000000001</v>
      </c>
      <c r="G47" s="39"/>
      <c r="H47" s="45"/>
    </row>
    <row r="48" s="2" customFormat="1" ht="16.8" customHeight="1">
      <c r="A48" s="39"/>
      <c r="B48" s="45"/>
      <c r="C48" s="325" t="s">
        <v>2606</v>
      </c>
      <c r="D48" s="325" t="s">
        <v>2607</v>
      </c>
      <c r="E48" s="18" t="s">
        <v>197</v>
      </c>
      <c r="F48" s="326">
        <v>22.300000000000001</v>
      </c>
      <c r="G48" s="39"/>
      <c r="H48" s="45"/>
    </row>
    <row r="49" s="2" customFormat="1" ht="16.8" customHeight="1">
      <c r="A49" s="39"/>
      <c r="B49" s="45"/>
      <c r="C49" s="325" t="s">
        <v>2609</v>
      </c>
      <c r="D49" s="325" t="s">
        <v>2610</v>
      </c>
      <c r="E49" s="18" t="s">
        <v>1043</v>
      </c>
      <c r="F49" s="326">
        <v>0.67000000000000004</v>
      </c>
      <c r="G49" s="39"/>
      <c r="H49" s="45"/>
    </row>
    <row r="50" s="2" customFormat="1" ht="16.8" customHeight="1">
      <c r="A50" s="39"/>
      <c r="B50" s="45"/>
      <c r="C50" s="321" t="s">
        <v>2477</v>
      </c>
      <c r="D50" s="322" t="s">
        <v>1</v>
      </c>
      <c r="E50" s="323" t="s">
        <v>1</v>
      </c>
      <c r="F50" s="324">
        <v>7.5359999999999996</v>
      </c>
      <c r="G50" s="39"/>
      <c r="H50" s="45"/>
    </row>
    <row r="51" s="2" customFormat="1" ht="16.8" customHeight="1">
      <c r="A51" s="39"/>
      <c r="B51" s="45"/>
      <c r="C51" s="325" t="s">
        <v>1</v>
      </c>
      <c r="D51" s="325" t="s">
        <v>2480</v>
      </c>
      <c r="E51" s="18" t="s">
        <v>1</v>
      </c>
      <c r="F51" s="326">
        <v>7.54</v>
      </c>
      <c r="G51" s="39"/>
      <c r="H51" s="45"/>
    </row>
    <row r="52" s="2" customFormat="1" ht="16.8" customHeight="1">
      <c r="A52" s="39"/>
      <c r="B52" s="45"/>
      <c r="C52" s="325" t="s">
        <v>2477</v>
      </c>
      <c r="D52" s="325" t="s">
        <v>205</v>
      </c>
      <c r="E52" s="18" t="s">
        <v>1</v>
      </c>
      <c r="F52" s="326">
        <v>7.54</v>
      </c>
      <c r="G52" s="39"/>
      <c r="H52" s="45"/>
    </row>
    <row r="53" s="2" customFormat="1" ht="16.8" customHeight="1">
      <c r="A53" s="39"/>
      <c r="B53" s="45"/>
      <c r="C53" s="327" t="s">
        <v>4798</v>
      </c>
      <c r="D53" s="39"/>
      <c r="E53" s="39"/>
      <c r="F53" s="39"/>
      <c r="G53" s="39"/>
      <c r="H53" s="45"/>
    </row>
    <row r="54" s="2" customFormat="1" ht="16.8" customHeight="1">
      <c r="A54" s="39"/>
      <c r="B54" s="45"/>
      <c r="C54" s="325" t="s">
        <v>2633</v>
      </c>
      <c r="D54" s="325" t="s">
        <v>2634</v>
      </c>
      <c r="E54" s="18" t="s">
        <v>197</v>
      </c>
      <c r="F54" s="326">
        <v>7.54</v>
      </c>
      <c r="G54" s="39"/>
      <c r="H54" s="45"/>
    </row>
    <row r="55" s="2" customFormat="1" ht="16.8" customHeight="1">
      <c r="A55" s="39"/>
      <c r="B55" s="45"/>
      <c r="C55" s="325" t="s">
        <v>2636</v>
      </c>
      <c r="D55" s="325" t="s">
        <v>2637</v>
      </c>
      <c r="E55" s="18" t="s">
        <v>349</v>
      </c>
      <c r="F55" s="326">
        <v>0.19</v>
      </c>
      <c r="G55" s="39"/>
      <c r="H55" s="45"/>
    </row>
    <row r="56" s="2" customFormat="1" ht="16.8" customHeight="1">
      <c r="A56" s="39"/>
      <c r="B56" s="45"/>
      <c r="C56" s="321" t="s">
        <v>2480</v>
      </c>
      <c r="D56" s="322" t="s">
        <v>1</v>
      </c>
      <c r="E56" s="323" t="s">
        <v>1</v>
      </c>
      <c r="F56" s="324">
        <v>7.5359999999999996</v>
      </c>
      <c r="G56" s="39"/>
      <c r="H56" s="45"/>
    </row>
    <row r="57" s="2" customFormat="1" ht="16.8" customHeight="1">
      <c r="A57" s="39"/>
      <c r="B57" s="45"/>
      <c r="C57" s="325" t="s">
        <v>1</v>
      </c>
      <c r="D57" s="325" t="s">
        <v>2716</v>
      </c>
      <c r="E57" s="18" t="s">
        <v>1</v>
      </c>
      <c r="F57" s="326">
        <v>0</v>
      </c>
      <c r="G57" s="39"/>
      <c r="H57" s="45"/>
    </row>
    <row r="58" s="2" customFormat="1" ht="16.8" customHeight="1">
      <c r="A58" s="39"/>
      <c r="B58" s="45"/>
      <c r="C58" s="325" t="s">
        <v>1</v>
      </c>
      <c r="D58" s="325" t="s">
        <v>2717</v>
      </c>
      <c r="E58" s="18" t="s">
        <v>1</v>
      </c>
      <c r="F58" s="326">
        <v>7.54</v>
      </c>
      <c r="G58" s="39"/>
      <c r="H58" s="45"/>
    </row>
    <row r="59" s="2" customFormat="1" ht="16.8" customHeight="1">
      <c r="A59" s="39"/>
      <c r="B59" s="45"/>
      <c r="C59" s="325" t="s">
        <v>2480</v>
      </c>
      <c r="D59" s="325" t="s">
        <v>2560</v>
      </c>
      <c r="E59" s="18" t="s">
        <v>1</v>
      </c>
      <c r="F59" s="326">
        <v>7.54</v>
      </c>
      <c r="G59" s="39"/>
      <c r="H59" s="45"/>
    </row>
    <row r="60" s="2" customFormat="1" ht="16.8" customHeight="1">
      <c r="A60" s="39"/>
      <c r="B60" s="45"/>
      <c r="C60" s="327" t="s">
        <v>4798</v>
      </c>
      <c r="D60" s="39"/>
      <c r="E60" s="39"/>
      <c r="F60" s="39"/>
      <c r="G60" s="39"/>
      <c r="H60" s="45"/>
    </row>
    <row r="61" s="2" customFormat="1" ht="16.8" customHeight="1">
      <c r="A61" s="39"/>
      <c r="B61" s="45"/>
      <c r="C61" s="325" t="s">
        <v>2713</v>
      </c>
      <c r="D61" s="325" t="s">
        <v>2714</v>
      </c>
      <c r="E61" s="18" t="s">
        <v>197</v>
      </c>
      <c r="F61" s="326">
        <v>7.54</v>
      </c>
      <c r="G61" s="39"/>
      <c r="H61" s="45"/>
    </row>
    <row r="62" s="2" customFormat="1" ht="16.8" customHeight="1">
      <c r="A62" s="39"/>
      <c r="B62" s="45"/>
      <c r="C62" s="325" t="s">
        <v>2633</v>
      </c>
      <c r="D62" s="325" t="s">
        <v>2634</v>
      </c>
      <c r="E62" s="18" t="s">
        <v>197</v>
      </c>
      <c r="F62" s="326">
        <v>7.54</v>
      </c>
      <c r="G62" s="39"/>
      <c r="H62" s="45"/>
    </row>
    <row r="63" s="2" customFormat="1" ht="16.8" customHeight="1">
      <c r="A63" s="39"/>
      <c r="B63" s="45"/>
      <c r="C63" s="321" t="s">
        <v>2481</v>
      </c>
      <c r="D63" s="322" t="s">
        <v>1</v>
      </c>
      <c r="E63" s="323" t="s">
        <v>1</v>
      </c>
      <c r="F63" s="324">
        <v>16.890000000000001</v>
      </c>
      <c r="G63" s="39"/>
      <c r="H63" s="45"/>
    </row>
    <row r="64" s="2" customFormat="1" ht="16.8" customHeight="1">
      <c r="A64" s="39"/>
      <c r="B64" s="45"/>
      <c r="C64" s="325" t="s">
        <v>1</v>
      </c>
      <c r="D64" s="325" t="s">
        <v>2593</v>
      </c>
      <c r="E64" s="18" t="s">
        <v>1</v>
      </c>
      <c r="F64" s="326">
        <v>7.29</v>
      </c>
      <c r="G64" s="39"/>
      <c r="H64" s="45"/>
    </row>
    <row r="65" s="2" customFormat="1" ht="16.8" customHeight="1">
      <c r="A65" s="39"/>
      <c r="B65" s="45"/>
      <c r="C65" s="325" t="s">
        <v>1</v>
      </c>
      <c r="D65" s="325" t="s">
        <v>2594</v>
      </c>
      <c r="E65" s="18" t="s">
        <v>1</v>
      </c>
      <c r="F65" s="326">
        <v>9.5999999999999996</v>
      </c>
      <c r="G65" s="39"/>
      <c r="H65" s="45"/>
    </row>
    <row r="66" s="2" customFormat="1" ht="16.8" customHeight="1">
      <c r="A66" s="39"/>
      <c r="B66" s="45"/>
      <c r="C66" s="325" t="s">
        <v>2481</v>
      </c>
      <c r="D66" s="325" t="s">
        <v>205</v>
      </c>
      <c r="E66" s="18" t="s">
        <v>1</v>
      </c>
      <c r="F66" s="326">
        <v>16.890000000000001</v>
      </c>
      <c r="G66" s="39"/>
      <c r="H66" s="45"/>
    </row>
    <row r="67" s="2" customFormat="1" ht="16.8" customHeight="1">
      <c r="A67" s="39"/>
      <c r="B67" s="45"/>
      <c r="C67" s="327" t="s">
        <v>4798</v>
      </c>
      <c r="D67" s="39"/>
      <c r="E67" s="39"/>
      <c r="F67" s="39"/>
      <c r="G67" s="39"/>
      <c r="H67" s="45"/>
    </row>
    <row r="68" s="2" customFormat="1" ht="16.8" customHeight="1">
      <c r="A68" s="39"/>
      <c r="B68" s="45"/>
      <c r="C68" s="325" t="s">
        <v>2589</v>
      </c>
      <c r="D68" s="325" t="s">
        <v>2590</v>
      </c>
      <c r="E68" s="18" t="s">
        <v>215</v>
      </c>
      <c r="F68" s="326">
        <v>8.4499999999999993</v>
      </c>
      <c r="G68" s="39"/>
      <c r="H68" s="45"/>
    </row>
    <row r="69" s="2" customFormat="1" ht="16.8" customHeight="1">
      <c r="A69" s="39"/>
      <c r="B69" s="45"/>
      <c r="C69" s="325" t="s">
        <v>285</v>
      </c>
      <c r="D69" s="325" t="s">
        <v>286</v>
      </c>
      <c r="E69" s="18" t="s">
        <v>215</v>
      </c>
      <c r="F69" s="326">
        <v>29.309999999999999</v>
      </c>
      <c r="G69" s="39"/>
      <c r="H69" s="45"/>
    </row>
    <row r="70" s="2" customFormat="1" ht="16.8" customHeight="1">
      <c r="A70" s="39"/>
      <c r="B70" s="45"/>
      <c r="C70" s="325" t="s">
        <v>2596</v>
      </c>
      <c r="D70" s="325" t="s">
        <v>2597</v>
      </c>
      <c r="E70" s="18" t="s">
        <v>215</v>
      </c>
      <c r="F70" s="326">
        <v>8.4499999999999993</v>
      </c>
      <c r="G70" s="39"/>
      <c r="H70" s="45"/>
    </row>
    <row r="71" s="2" customFormat="1" ht="16.8" customHeight="1">
      <c r="A71" s="39"/>
      <c r="B71" s="45"/>
      <c r="C71" s="325" t="s">
        <v>2599</v>
      </c>
      <c r="D71" s="325" t="s">
        <v>2600</v>
      </c>
      <c r="E71" s="18" t="s">
        <v>349</v>
      </c>
      <c r="F71" s="326">
        <v>30.399999999999999</v>
      </c>
      <c r="G71" s="39"/>
      <c r="H71" s="45"/>
    </row>
    <row r="72" s="2" customFormat="1" ht="16.8" customHeight="1">
      <c r="A72" s="39"/>
      <c r="B72" s="45"/>
      <c r="C72" s="325" t="s">
        <v>2584</v>
      </c>
      <c r="D72" s="325" t="s">
        <v>2585</v>
      </c>
      <c r="E72" s="18" t="s">
        <v>349</v>
      </c>
      <c r="F72" s="326">
        <v>5.6699999999999999</v>
      </c>
      <c r="G72" s="39"/>
      <c r="H72" s="45"/>
    </row>
    <row r="73" s="2" customFormat="1" ht="16.8" customHeight="1">
      <c r="A73" s="39"/>
      <c r="B73" s="45"/>
      <c r="C73" s="321" t="s">
        <v>2483</v>
      </c>
      <c r="D73" s="322" t="s">
        <v>1</v>
      </c>
      <c r="E73" s="323" t="s">
        <v>1</v>
      </c>
      <c r="F73" s="324">
        <v>26.155000000000001</v>
      </c>
      <c r="G73" s="39"/>
      <c r="H73" s="45"/>
    </row>
    <row r="74" s="2" customFormat="1" ht="16.8" customHeight="1">
      <c r="A74" s="39"/>
      <c r="B74" s="45"/>
      <c r="C74" s="325" t="s">
        <v>1</v>
      </c>
      <c r="D74" s="325" t="s">
        <v>2568</v>
      </c>
      <c r="E74" s="18" t="s">
        <v>1</v>
      </c>
      <c r="F74" s="326">
        <v>0</v>
      </c>
      <c r="G74" s="39"/>
      <c r="H74" s="45"/>
    </row>
    <row r="75" s="2" customFormat="1" ht="16.8" customHeight="1">
      <c r="A75" s="39"/>
      <c r="B75" s="45"/>
      <c r="C75" s="325" t="s">
        <v>1</v>
      </c>
      <c r="D75" s="325" t="s">
        <v>2569</v>
      </c>
      <c r="E75" s="18" t="s">
        <v>1</v>
      </c>
      <c r="F75" s="326">
        <v>5.3600000000000003</v>
      </c>
      <c r="G75" s="39"/>
      <c r="H75" s="45"/>
    </row>
    <row r="76" s="2" customFormat="1" ht="16.8" customHeight="1">
      <c r="A76" s="39"/>
      <c r="B76" s="45"/>
      <c r="C76" s="325" t="s">
        <v>1</v>
      </c>
      <c r="D76" s="325" t="s">
        <v>2570</v>
      </c>
      <c r="E76" s="18" t="s">
        <v>1</v>
      </c>
      <c r="F76" s="326">
        <v>20.800000000000001</v>
      </c>
      <c r="G76" s="39"/>
      <c r="H76" s="45"/>
    </row>
    <row r="77" s="2" customFormat="1" ht="16.8" customHeight="1">
      <c r="A77" s="39"/>
      <c r="B77" s="45"/>
      <c r="C77" s="325" t="s">
        <v>2483</v>
      </c>
      <c r="D77" s="325" t="s">
        <v>205</v>
      </c>
      <c r="E77" s="18" t="s">
        <v>1</v>
      </c>
      <c r="F77" s="326">
        <v>26.16</v>
      </c>
      <c r="G77" s="39"/>
      <c r="H77" s="45"/>
    </row>
    <row r="78" s="2" customFormat="1" ht="16.8" customHeight="1">
      <c r="A78" s="39"/>
      <c r="B78" s="45"/>
      <c r="C78" s="327" t="s">
        <v>4798</v>
      </c>
      <c r="D78" s="39"/>
      <c r="E78" s="39"/>
      <c r="F78" s="39"/>
      <c r="G78" s="39"/>
      <c r="H78" s="45"/>
    </row>
    <row r="79" s="2" customFormat="1" ht="16.8" customHeight="1">
      <c r="A79" s="39"/>
      <c r="B79" s="45"/>
      <c r="C79" s="325" t="s">
        <v>2565</v>
      </c>
      <c r="D79" s="325" t="s">
        <v>2566</v>
      </c>
      <c r="E79" s="18" t="s">
        <v>215</v>
      </c>
      <c r="F79" s="326">
        <v>26.16</v>
      </c>
      <c r="G79" s="39"/>
      <c r="H79" s="45"/>
    </row>
    <row r="80" s="2" customFormat="1" ht="16.8" customHeight="1">
      <c r="A80" s="39"/>
      <c r="B80" s="45"/>
      <c r="C80" s="325" t="s">
        <v>2571</v>
      </c>
      <c r="D80" s="325" t="s">
        <v>2572</v>
      </c>
      <c r="E80" s="18" t="s">
        <v>215</v>
      </c>
      <c r="F80" s="326">
        <v>20.039999999999999</v>
      </c>
      <c r="G80" s="39"/>
      <c r="H80" s="45"/>
    </row>
    <row r="81" s="2" customFormat="1" ht="16.8" customHeight="1">
      <c r="A81" s="39"/>
      <c r="B81" s="45"/>
      <c r="C81" s="325" t="s">
        <v>2575</v>
      </c>
      <c r="D81" s="325" t="s">
        <v>2576</v>
      </c>
      <c r="E81" s="18" t="s">
        <v>215</v>
      </c>
      <c r="F81" s="326">
        <v>26.16</v>
      </c>
      <c r="G81" s="39"/>
      <c r="H81" s="45"/>
    </row>
    <row r="82" s="2" customFormat="1" ht="16.8" customHeight="1">
      <c r="A82" s="39"/>
      <c r="B82" s="45"/>
      <c r="C82" s="325" t="s">
        <v>2584</v>
      </c>
      <c r="D82" s="325" t="s">
        <v>2585</v>
      </c>
      <c r="E82" s="18" t="s">
        <v>349</v>
      </c>
      <c r="F82" s="326">
        <v>5.6699999999999999</v>
      </c>
      <c r="G82" s="39"/>
      <c r="H82" s="45"/>
    </row>
    <row r="83" s="2" customFormat="1" ht="16.8" customHeight="1">
      <c r="A83" s="39"/>
      <c r="B83" s="45"/>
      <c r="C83" s="321" t="s">
        <v>2485</v>
      </c>
      <c r="D83" s="322" t="s">
        <v>1</v>
      </c>
      <c r="E83" s="323" t="s">
        <v>1</v>
      </c>
      <c r="F83" s="324">
        <v>15.795</v>
      </c>
      <c r="G83" s="39"/>
      <c r="H83" s="45"/>
    </row>
    <row r="84" s="2" customFormat="1" ht="16.8" customHeight="1">
      <c r="A84" s="39"/>
      <c r="B84" s="45"/>
      <c r="C84" s="325" t="s">
        <v>1</v>
      </c>
      <c r="D84" s="325" t="s">
        <v>2551</v>
      </c>
      <c r="E84" s="18" t="s">
        <v>1</v>
      </c>
      <c r="F84" s="326">
        <v>3.1499999999999999</v>
      </c>
      <c r="G84" s="39"/>
      <c r="H84" s="45"/>
    </row>
    <row r="85" s="2" customFormat="1" ht="16.8" customHeight="1">
      <c r="A85" s="39"/>
      <c r="B85" s="45"/>
      <c r="C85" s="325" t="s">
        <v>1</v>
      </c>
      <c r="D85" s="325" t="s">
        <v>2552</v>
      </c>
      <c r="E85" s="18" t="s">
        <v>1</v>
      </c>
      <c r="F85" s="326">
        <v>3.5099999999999998</v>
      </c>
      <c r="G85" s="39"/>
      <c r="H85" s="45"/>
    </row>
    <row r="86" s="2" customFormat="1" ht="16.8" customHeight="1">
      <c r="A86" s="39"/>
      <c r="B86" s="45"/>
      <c r="C86" s="325" t="s">
        <v>1</v>
      </c>
      <c r="D86" s="325" t="s">
        <v>2553</v>
      </c>
      <c r="E86" s="18" t="s">
        <v>1</v>
      </c>
      <c r="F86" s="326">
        <v>9.1400000000000006</v>
      </c>
      <c r="G86" s="39"/>
      <c r="H86" s="45"/>
    </row>
    <row r="87" s="2" customFormat="1" ht="16.8" customHeight="1">
      <c r="A87" s="39"/>
      <c r="B87" s="45"/>
      <c r="C87" s="325" t="s">
        <v>2485</v>
      </c>
      <c r="D87" s="325" t="s">
        <v>205</v>
      </c>
      <c r="E87" s="18" t="s">
        <v>1</v>
      </c>
      <c r="F87" s="326">
        <v>15.800000000000001</v>
      </c>
      <c r="G87" s="39"/>
      <c r="H87" s="45"/>
    </row>
    <row r="88" s="2" customFormat="1" ht="16.8" customHeight="1">
      <c r="A88" s="39"/>
      <c r="B88" s="45"/>
      <c r="C88" s="327" t="s">
        <v>4798</v>
      </c>
      <c r="D88" s="39"/>
      <c r="E88" s="39"/>
      <c r="F88" s="39"/>
      <c r="G88" s="39"/>
      <c r="H88" s="45"/>
    </row>
    <row r="89" s="2" customFormat="1">
      <c r="A89" s="39"/>
      <c r="B89" s="45"/>
      <c r="C89" s="325" t="s">
        <v>2548</v>
      </c>
      <c r="D89" s="325" t="s">
        <v>2549</v>
      </c>
      <c r="E89" s="18" t="s">
        <v>215</v>
      </c>
      <c r="F89" s="326">
        <v>7.9000000000000004</v>
      </c>
      <c r="G89" s="39"/>
      <c r="H89" s="45"/>
    </row>
    <row r="90" s="2" customFormat="1" ht="16.8" customHeight="1">
      <c r="A90" s="39"/>
      <c r="B90" s="45"/>
      <c r="C90" s="325" t="s">
        <v>2571</v>
      </c>
      <c r="D90" s="325" t="s">
        <v>2572</v>
      </c>
      <c r="E90" s="18" t="s">
        <v>215</v>
      </c>
      <c r="F90" s="326">
        <v>20.039999999999999</v>
      </c>
      <c r="G90" s="39"/>
      <c r="H90" s="45"/>
    </row>
    <row r="91" s="2" customFormat="1" ht="16.8" customHeight="1">
      <c r="A91" s="39"/>
      <c r="B91" s="45"/>
      <c r="C91" s="325" t="s">
        <v>285</v>
      </c>
      <c r="D91" s="325" t="s">
        <v>286</v>
      </c>
      <c r="E91" s="18" t="s">
        <v>215</v>
      </c>
      <c r="F91" s="326">
        <v>29.309999999999999</v>
      </c>
      <c r="G91" s="39"/>
      <c r="H91" s="45"/>
    </row>
    <row r="92" s="2" customFormat="1" ht="16.8" customHeight="1">
      <c r="A92" s="39"/>
      <c r="B92" s="45"/>
      <c r="C92" s="325" t="s">
        <v>2584</v>
      </c>
      <c r="D92" s="325" t="s">
        <v>2585</v>
      </c>
      <c r="E92" s="18" t="s">
        <v>349</v>
      </c>
      <c r="F92" s="326">
        <v>5.6699999999999999</v>
      </c>
      <c r="G92" s="39"/>
      <c r="H92" s="45"/>
    </row>
    <row r="93" s="2" customFormat="1" ht="16.8" customHeight="1">
      <c r="A93" s="39"/>
      <c r="B93" s="45"/>
      <c r="C93" s="321" t="s">
        <v>2487</v>
      </c>
      <c r="D93" s="322" t="s">
        <v>1</v>
      </c>
      <c r="E93" s="323" t="s">
        <v>1</v>
      </c>
      <c r="F93" s="324">
        <v>7.8979999999999997</v>
      </c>
      <c r="G93" s="39"/>
      <c r="H93" s="45"/>
    </row>
    <row r="94" s="2" customFormat="1" ht="16.8" customHeight="1">
      <c r="A94" s="39"/>
      <c r="B94" s="45"/>
      <c r="C94" s="325" t="s">
        <v>2487</v>
      </c>
      <c r="D94" s="325" t="s">
        <v>2554</v>
      </c>
      <c r="E94" s="18" t="s">
        <v>1</v>
      </c>
      <c r="F94" s="326">
        <v>7.9000000000000004</v>
      </c>
      <c r="G94" s="39"/>
      <c r="H94" s="45"/>
    </row>
    <row r="95" s="2" customFormat="1" ht="16.8" customHeight="1">
      <c r="A95" s="39"/>
      <c r="B95" s="45"/>
      <c r="C95" s="327" t="s">
        <v>4798</v>
      </c>
      <c r="D95" s="39"/>
      <c r="E95" s="39"/>
      <c r="F95" s="39"/>
      <c r="G95" s="39"/>
      <c r="H95" s="45"/>
    </row>
    <row r="96" s="2" customFormat="1">
      <c r="A96" s="39"/>
      <c r="B96" s="45"/>
      <c r="C96" s="325" t="s">
        <v>2548</v>
      </c>
      <c r="D96" s="325" t="s">
        <v>2549</v>
      </c>
      <c r="E96" s="18" t="s">
        <v>215</v>
      </c>
      <c r="F96" s="326">
        <v>7.9000000000000004</v>
      </c>
      <c r="G96" s="39"/>
      <c r="H96" s="45"/>
    </row>
    <row r="97" s="2" customFormat="1" ht="16.8" customHeight="1">
      <c r="A97" s="39"/>
      <c r="B97" s="45"/>
      <c r="C97" s="321" t="s">
        <v>2489</v>
      </c>
      <c r="D97" s="322" t="s">
        <v>1</v>
      </c>
      <c r="E97" s="323" t="s">
        <v>1</v>
      </c>
      <c r="F97" s="324">
        <v>7.8979999999999997</v>
      </c>
      <c r="G97" s="39"/>
      <c r="H97" s="45"/>
    </row>
    <row r="98" s="2" customFormat="1" ht="16.8" customHeight="1">
      <c r="A98" s="39"/>
      <c r="B98" s="45"/>
      <c r="C98" s="325" t="s">
        <v>2489</v>
      </c>
      <c r="D98" s="325" t="s">
        <v>2554</v>
      </c>
      <c r="E98" s="18" t="s">
        <v>1</v>
      </c>
      <c r="F98" s="326">
        <v>7.9000000000000004</v>
      </c>
      <c r="G98" s="39"/>
      <c r="H98" s="45"/>
    </row>
    <row r="99" s="2" customFormat="1" ht="16.8" customHeight="1">
      <c r="A99" s="39"/>
      <c r="B99" s="45"/>
      <c r="C99" s="327" t="s">
        <v>4798</v>
      </c>
      <c r="D99" s="39"/>
      <c r="E99" s="39"/>
      <c r="F99" s="39"/>
      <c r="G99" s="39"/>
      <c r="H99" s="45"/>
    </row>
    <row r="100" s="2" customFormat="1">
      <c r="A100" s="39"/>
      <c r="B100" s="45"/>
      <c r="C100" s="325" t="s">
        <v>2548</v>
      </c>
      <c r="D100" s="325" t="s">
        <v>2549</v>
      </c>
      <c r="E100" s="18" t="s">
        <v>215</v>
      </c>
      <c r="F100" s="326">
        <v>7.9000000000000004</v>
      </c>
      <c r="G100" s="39"/>
      <c r="H100" s="45"/>
    </row>
    <row r="101" s="2" customFormat="1" ht="16.8" customHeight="1">
      <c r="A101" s="39"/>
      <c r="B101" s="45"/>
      <c r="C101" s="325" t="s">
        <v>2545</v>
      </c>
      <c r="D101" s="325" t="s">
        <v>2546</v>
      </c>
      <c r="E101" s="18" t="s">
        <v>215</v>
      </c>
      <c r="F101" s="326">
        <v>7.9000000000000004</v>
      </c>
      <c r="G101" s="39"/>
      <c r="H101" s="45"/>
    </row>
    <row r="102" s="2" customFormat="1" ht="16.8" customHeight="1">
      <c r="A102" s="39"/>
      <c r="B102" s="45"/>
      <c r="C102" s="321" t="s">
        <v>2490</v>
      </c>
      <c r="D102" s="322" t="s">
        <v>1</v>
      </c>
      <c r="E102" s="323" t="s">
        <v>1</v>
      </c>
      <c r="F102" s="324">
        <v>13</v>
      </c>
      <c r="G102" s="39"/>
      <c r="H102" s="45"/>
    </row>
    <row r="103" s="2" customFormat="1" ht="16.8" customHeight="1">
      <c r="A103" s="39"/>
      <c r="B103" s="45"/>
      <c r="C103" s="325" t="s">
        <v>2490</v>
      </c>
      <c r="D103" s="325" t="s">
        <v>2718</v>
      </c>
      <c r="E103" s="18" t="s">
        <v>1</v>
      </c>
      <c r="F103" s="326">
        <v>13.01</v>
      </c>
      <c r="G103" s="39"/>
      <c r="H103" s="45"/>
    </row>
    <row r="104" s="2" customFormat="1" ht="16.8" customHeight="1">
      <c r="A104" s="39"/>
      <c r="B104" s="45"/>
      <c r="C104" s="327" t="s">
        <v>4798</v>
      </c>
      <c r="D104" s="39"/>
      <c r="E104" s="39"/>
      <c r="F104" s="39"/>
      <c r="G104" s="39"/>
      <c r="H104" s="45"/>
    </row>
    <row r="105" s="2" customFormat="1" ht="16.8" customHeight="1">
      <c r="A105" s="39"/>
      <c r="B105" s="45"/>
      <c r="C105" s="325" t="s">
        <v>2713</v>
      </c>
      <c r="D105" s="325" t="s">
        <v>2714</v>
      </c>
      <c r="E105" s="18" t="s">
        <v>197</v>
      </c>
      <c r="F105" s="326">
        <v>7.54</v>
      </c>
      <c r="G105" s="39"/>
      <c r="H105" s="45"/>
    </row>
    <row r="106" s="2" customFormat="1" ht="16.8" customHeight="1">
      <c r="A106" s="39"/>
      <c r="B106" s="45"/>
      <c r="C106" s="325" t="s">
        <v>2719</v>
      </c>
      <c r="D106" s="325" t="s">
        <v>2720</v>
      </c>
      <c r="E106" s="18" t="s">
        <v>370</v>
      </c>
      <c r="F106" s="326">
        <v>9</v>
      </c>
      <c r="G106" s="39"/>
      <c r="H106" s="45"/>
    </row>
    <row r="107" s="2" customFormat="1" ht="16.8" customHeight="1">
      <c r="A107" s="39"/>
      <c r="B107" s="45"/>
      <c r="C107" s="321" t="s">
        <v>2491</v>
      </c>
      <c r="D107" s="322" t="s">
        <v>1</v>
      </c>
      <c r="E107" s="323" t="s">
        <v>1</v>
      </c>
      <c r="F107" s="324">
        <v>20.039999999999999</v>
      </c>
      <c r="G107" s="39"/>
      <c r="H107" s="45"/>
    </row>
    <row r="108" s="2" customFormat="1" ht="16.8" customHeight="1">
      <c r="A108" s="39"/>
      <c r="B108" s="45"/>
      <c r="C108" s="325" t="s">
        <v>1</v>
      </c>
      <c r="D108" s="325" t="s">
        <v>2466</v>
      </c>
      <c r="E108" s="18" t="s">
        <v>1</v>
      </c>
      <c r="F108" s="326">
        <v>30.399999999999999</v>
      </c>
      <c r="G108" s="39"/>
      <c r="H108" s="45"/>
    </row>
    <row r="109" s="2" customFormat="1" ht="16.8" customHeight="1">
      <c r="A109" s="39"/>
      <c r="B109" s="45"/>
      <c r="C109" s="325" t="s">
        <v>1</v>
      </c>
      <c r="D109" s="325" t="s">
        <v>2485</v>
      </c>
      <c r="E109" s="18" t="s">
        <v>1</v>
      </c>
      <c r="F109" s="326">
        <v>15.800000000000001</v>
      </c>
      <c r="G109" s="39"/>
      <c r="H109" s="45"/>
    </row>
    <row r="110" s="2" customFormat="1" ht="16.8" customHeight="1">
      <c r="A110" s="39"/>
      <c r="B110" s="45"/>
      <c r="C110" s="325" t="s">
        <v>1</v>
      </c>
      <c r="D110" s="325" t="s">
        <v>2574</v>
      </c>
      <c r="E110" s="18" t="s">
        <v>1</v>
      </c>
      <c r="F110" s="326">
        <v>-26.16</v>
      </c>
      <c r="G110" s="39"/>
      <c r="H110" s="45"/>
    </row>
    <row r="111" s="2" customFormat="1" ht="16.8" customHeight="1">
      <c r="A111" s="39"/>
      <c r="B111" s="45"/>
      <c r="C111" s="325" t="s">
        <v>2491</v>
      </c>
      <c r="D111" s="325" t="s">
        <v>205</v>
      </c>
      <c r="E111" s="18" t="s">
        <v>1</v>
      </c>
      <c r="F111" s="326">
        <v>20.039999999999999</v>
      </c>
      <c r="G111" s="39"/>
      <c r="H111" s="45"/>
    </row>
    <row r="112" s="2" customFormat="1" ht="16.8" customHeight="1">
      <c r="A112" s="39"/>
      <c r="B112" s="45"/>
      <c r="C112" s="327" t="s">
        <v>4798</v>
      </c>
      <c r="D112" s="39"/>
      <c r="E112" s="39"/>
      <c r="F112" s="39"/>
      <c r="G112" s="39"/>
      <c r="H112" s="45"/>
    </row>
    <row r="113" s="2" customFormat="1" ht="16.8" customHeight="1">
      <c r="A113" s="39"/>
      <c r="B113" s="45"/>
      <c r="C113" s="325" t="s">
        <v>2571</v>
      </c>
      <c r="D113" s="325" t="s">
        <v>2572</v>
      </c>
      <c r="E113" s="18" t="s">
        <v>215</v>
      </c>
      <c r="F113" s="326">
        <v>20.039999999999999</v>
      </c>
      <c r="G113" s="39"/>
      <c r="H113" s="45"/>
    </row>
    <row r="114" s="2" customFormat="1" ht="16.8" customHeight="1">
      <c r="A114" s="39"/>
      <c r="B114" s="45"/>
      <c r="C114" s="325" t="s">
        <v>2578</v>
      </c>
      <c r="D114" s="325" t="s">
        <v>2579</v>
      </c>
      <c r="E114" s="18" t="s">
        <v>349</v>
      </c>
      <c r="F114" s="326">
        <v>36.07</v>
      </c>
      <c r="G114" s="39"/>
      <c r="H114" s="45"/>
    </row>
    <row r="115" s="2" customFormat="1" ht="16.8" customHeight="1">
      <c r="A115" s="39"/>
      <c r="B115" s="45"/>
      <c r="C115" s="321" t="s">
        <v>2493</v>
      </c>
      <c r="D115" s="322" t="s">
        <v>1</v>
      </c>
      <c r="E115" s="323" t="s">
        <v>1</v>
      </c>
      <c r="F115" s="324">
        <v>3.1499999999999999</v>
      </c>
      <c r="G115" s="39"/>
      <c r="H115" s="45"/>
    </row>
    <row r="116" s="2" customFormat="1" ht="16.8" customHeight="1">
      <c r="A116" s="39"/>
      <c r="B116" s="45"/>
      <c r="C116" s="325" t="s">
        <v>1</v>
      </c>
      <c r="D116" s="325" t="s">
        <v>2466</v>
      </c>
      <c r="E116" s="18" t="s">
        <v>1</v>
      </c>
      <c r="F116" s="326">
        <v>30.399999999999999</v>
      </c>
      <c r="G116" s="39"/>
      <c r="H116" s="45"/>
    </row>
    <row r="117" s="2" customFormat="1" ht="16.8" customHeight="1">
      <c r="A117" s="39"/>
      <c r="B117" s="45"/>
      <c r="C117" s="325" t="s">
        <v>1</v>
      </c>
      <c r="D117" s="325" t="s">
        <v>2485</v>
      </c>
      <c r="E117" s="18" t="s">
        <v>1</v>
      </c>
      <c r="F117" s="326">
        <v>15.800000000000001</v>
      </c>
      <c r="G117" s="39"/>
      <c r="H117" s="45"/>
    </row>
    <row r="118" s="2" customFormat="1" ht="16.8" customHeight="1">
      <c r="A118" s="39"/>
      <c r="B118" s="45"/>
      <c r="C118" s="325" t="s">
        <v>1</v>
      </c>
      <c r="D118" s="325" t="s">
        <v>2583</v>
      </c>
      <c r="E118" s="18" t="s">
        <v>1</v>
      </c>
      <c r="F118" s="326">
        <v>-16.890000000000001</v>
      </c>
      <c r="G118" s="39"/>
      <c r="H118" s="45"/>
    </row>
    <row r="119" s="2" customFormat="1" ht="16.8" customHeight="1">
      <c r="A119" s="39"/>
      <c r="B119" s="45"/>
      <c r="C119" s="325" t="s">
        <v>1</v>
      </c>
      <c r="D119" s="325" t="s">
        <v>2574</v>
      </c>
      <c r="E119" s="18" t="s">
        <v>1</v>
      </c>
      <c r="F119" s="326">
        <v>-26.16</v>
      </c>
      <c r="G119" s="39"/>
      <c r="H119" s="45"/>
    </row>
    <row r="120" s="2" customFormat="1" ht="16.8" customHeight="1">
      <c r="A120" s="39"/>
      <c r="B120" s="45"/>
      <c r="C120" s="325" t="s">
        <v>2493</v>
      </c>
      <c r="D120" s="325" t="s">
        <v>205</v>
      </c>
      <c r="E120" s="18" t="s">
        <v>1</v>
      </c>
      <c r="F120" s="326">
        <v>3.1499999999999999</v>
      </c>
      <c r="G120" s="39"/>
      <c r="H120" s="45"/>
    </row>
    <row r="121" s="2" customFormat="1" ht="16.8" customHeight="1">
      <c r="A121" s="39"/>
      <c r="B121" s="45"/>
      <c r="C121" s="327" t="s">
        <v>4798</v>
      </c>
      <c r="D121" s="39"/>
      <c r="E121" s="39"/>
      <c r="F121" s="39"/>
      <c r="G121" s="39"/>
      <c r="H121" s="45"/>
    </row>
    <row r="122" s="2" customFormat="1" ht="16.8" customHeight="1">
      <c r="A122" s="39"/>
      <c r="B122" s="45"/>
      <c r="C122" s="325" t="s">
        <v>2584</v>
      </c>
      <c r="D122" s="325" t="s">
        <v>2585</v>
      </c>
      <c r="E122" s="18" t="s">
        <v>349</v>
      </c>
      <c r="F122" s="326">
        <v>5.6699999999999999</v>
      </c>
      <c r="G122" s="39"/>
      <c r="H122" s="45"/>
    </row>
    <row r="123" s="2" customFormat="1" ht="16.8" customHeight="1">
      <c r="A123" s="39"/>
      <c r="B123" s="45"/>
      <c r="C123" s="321" t="s">
        <v>2495</v>
      </c>
      <c r="D123" s="322" t="s">
        <v>1</v>
      </c>
      <c r="E123" s="323" t="s">
        <v>1</v>
      </c>
      <c r="F123" s="324">
        <v>89.849999999999994</v>
      </c>
      <c r="G123" s="39"/>
      <c r="H123" s="45"/>
    </row>
    <row r="124" s="2" customFormat="1" ht="16.8" customHeight="1">
      <c r="A124" s="39"/>
      <c r="B124" s="45"/>
      <c r="C124" s="325" t="s">
        <v>1</v>
      </c>
      <c r="D124" s="325" t="s">
        <v>2532</v>
      </c>
      <c r="E124" s="18" t="s">
        <v>1</v>
      </c>
      <c r="F124" s="326">
        <v>0</v>
      </c>
      <c r="G124" s="39"/>
      <c r="H124" s="45"/>
    </row>
    <row r="125" s="2" customFormat="1" ht="16.8" customHeight="1">
      <c r="A125" s="39"/>
      <c r="B125" s="45"/>
      <c r="C125" s="325" t="s">
        <v>1</v>
      </c>
      <c r="D125" s="325" t="s">
        <v>2559</v>
      </c>
      <c r="E125" s="18" t="s">
        <v>1</v>
      </c>
      <c r="F125" s="326">
        <v>41.850000000000001</v>
      </c>
      <c r="G125" s="39"/>
      <c r="H125" s="45"/>
    </row>
    <row r="126" s="2" customFormat="1" ht="16.8" customHeight="1">
      <c r="A126" s="39"/>
      <c r="B126" s="45"/>
      <c r="C126" s="325" t="s">
        <v>1</v>
      </c>
      <c r="D126" s="325" t="s">
        <v>2534</v>
      </c>
      <c r="E126" s="18" t="s">
        <v>1</v>
      </c>
      <c r="F126" s="326">
        <v>0</v>
      </c>
      <c r="G126" s="39"/>
      <c r="H126" s="45"/>
    </row>
    <row r="127" s="2" customFormat="1" ht="16.8" customHeight="1">
      <c r="A127" s="39"/>
      <c r="B127" s="45"/>
      <c r="C127" s="325" t="s">
        <v>1</v>
      </c>
      <c r="D127" s="325" t="s">
        <v>2561</v>
      </c>
      <c r="E127" s="18" t="s">
        <v>1</v>
      </c>
      <c r="F127" s="326">
        <v>48</v>
      </c>
      <c r="G127" s="39"/>
      <c r="H127" s="45"/>
    </row>
    <row r="128" s="2" customFormat="1" ht="16.8" customHeight="1">
      <c r="A128" s="39"/>
      <c r="B128" s="45"/>
      <c r="C128" s="325" t="s">
        <v>2495</v>
      </c>
      <c r="D128" s="325" t="s">
        <v>205</v>
      </c>
      <c r="E128" s="18" t="s">
        <v>1</v>
      </c>
      <c r="F128" s="326">
        <v>89.849999999999994</v>
      </c>
      <c r="G128" s="39"/>
      <c r="H128" s="45"/>
    </row>
    <row r="129" s="2" customFormat="1" ht="16.8" customHeight="1">
      <c r="A129" s="39"/>
      <c r="B129" s="45"/>
      <c r="C129" s="327" t="s">
        <v>4798</v>
      </c>
      <c r="D129" s="39"/>
      <c r="E129" s="39"/>
      <c r="F129" s="39"/>
      <c r="G129" s="39"/>
      <c r="H129" s="45"/>
    </row>
    <row r="130" s="2" customFormat="1" ht="16.8" customHeight="1">
      <c r="A130" s="39"/>
      <c r="B130" s="45"/>
      <c r="C130" s="325" t="s">
        <v>2555</v>
      </c>
      <c r="D130" s="325" t="s">
        <v>2556</v>
      </c>
      <c r="E130" s="18" t="s">
        <v>197</v>
      </c>
      <c r="F130" s="326">
        <v>89.849999999999994</v>
      </c>
      <c r="G130" s="39"/>
      <c r="H130" s="45"/>
    </row>
    <row r="131" s="2" customFormat="1" ht="16.8" customHeight="1">
      <c r="A131" s="39"/>
      <c r="B131" s="45"/>
      <c r="C131" s="325" t="s">
        <v>2562</v>
      </c>
      <c r="D131" s="325" t="s">
        <v>2563</v>
      </c>
      <c r="E131" s="18" t="s">
        <v>197</v>
      </c>
      <c r="F131" s="326">
        <v>89.849999999999994</v>
      </c>
      <c r="G131" s="39"/>
      <c r="H131" s="45"/>
    </row>
    <row r="132" s="2" customFormat="1" ht="16.8" customHeight="1">
      <c r="A132" s="39"/>
      <c r="B132" s="45"/>
      <c r="C132" s="321" t="s">
        <v>2497</v>
      </c>
      <c r="D132" s="322" t="s">
        <v>1</v>
      </c>
      <c r="E132" s="323" t="s">
        <v>1</v>
      </c>
      <c r="F132" s="324">
        <v>1.4179999999999999</v>
      </c>
      <c r="G132" s="39"/>
      <c r="H132" s="45"/>
    </row>
    <row r="133" s="2" customFormat="1" ht="16.8" customHeight="1">
      <c r="A133" s="39"/>
      <c r="B133" s="45"/>
      <c r="C133" s="325" t="s">
        <v>2497</v>
      </c>
      <c r="D133" s="325" t="s">
        <v>2498</v>
      </c>
      <c r="E133" s="18" t="s">
        <v>1</v>
      </c>
      <c r="F133" s="326">
        <v>1.4199999999999999</v>
      </c>
      <c r="G133" s="39"/>
      <c r="H133" s="45"/>
    </row>
    <row r="134" s="2" customFormat="1" ht="16.8" customHeight="1">
      <c r="A134" s="39"/>
      <c r="B134" s="45"/>
      <c r="C134" s="327" t="s">
        <v>4798</v>
      </c>
      <c r="D134" s="39"/>
      <c r="E134" s="39"/>
      <c r="F134" s="39"/>
      <c r="G134" s="39"/>
      <c r="H134" s="45"/>
    </row>
    <row r="135" s="2" customFormat="1" ht="16.8" customHeight="1">
      <c r="A135" s="39"/>
      <c r="B135" s="45"/>
      <c r="C135" s="325" t="s">
        <v>2760</v>
      </c>
      <c r="D135" s="325" t="s">
        <v>2761</v>
      </c>
      <c r="E135" s="18" t="s">
        <v>349</v>
      </c>
      <c r="F135" s="326">
        <v>1.4199999999999999</v>
      </c>
      <c r="G135" s="39"/>
      <c r="H135" s="45"/>
    </row>
    <row r="136" s="2" customFormat="1" ht="16.8" customHeight="1">
      <c r="A136" s="39"/>
      <c r="B136" s="45"/>
      <c r="C136" s="325" t="s">
        <v>2755</v>
      </c>
      <c r="D136" s="325" t="s">
        <v>2756</v>
      </c>
      <c r="E136" s="18" t="s">
        <v>349</v>
      </c>
      <c r="F136" s="326">
        <v>3.8300000000000001</v>
      </c>
      <c r="G136" s="39"/>
      <c r="H136" s="45"/>
    </row>
    <row r="137" s="2" customFormat="1" ht="7.44" customHeight="1">
      <c r="A137" s="39"/>
      <c r="B137" s="182"/>
      <c r="C137" s="183"/>
      <c r="D137" s="183"/>
      <c r="E137" s="183"/>
      <c r="F137" s="183"/>
      <c r="G137" s="183"/>
      <c r="H137" s="45"/>
    </row>
    <row r="138" s="2" customFormat="1">
      <c r="A138" s="39"/>
      <c r="B138" s="39"/>
      <c r="C138" s="39"/>
      <c r="D138" s="39"/>
      <c r="E138" s="39"/>
      <c r="F138" s="39"/>
      <c r="G138" s="39"/>
      <c r="H138" s="39"/>
    </row>
  </sheetData>
  <sheetProtection sheet="1" formatColumns="0" formatRows="0" objects="1" scenarios="1" spinCount="100000" saltValue="Zu/vWuUHuIfOXgtpOc2U/zWjNOeiTnBTNxrBuV5s+DpMYhSxSHCJn4ibzKtR5yXnWtFD7FQtZGMGqVAsTdavBw==" hashValue="cFLyZT/zoz/Lczxmwv3ojKvepQDhskG2/n3gR02QMdPDjpiJUOwISj+cv9z+goOl4CfUGGKTHkq3Urw20HYsvQ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883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ROUND((SUM(BE124:BE329)),  2)</f>
        <v>0</v>
      </c>
      <c r="G33" s="39"/>
      <c r="H33" s="39"/>
      <c r="I33" s="163">
        <v>0.20999999999999999</v>
      </c>
      <c r="J33" s="162">
        <f>ROUND(((SUM(BE124:BE329))*I33),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ROUND((SUM(BF124:BF329)),  2)</f>
        <v>0</v>
      </c>
      <c r="G34" s="39"/>
      <c r="H34" s="39"/>
      <c r="I34" s="163">
        <v>0.14999999999999999</v>
      </c>
      <c r="J34" s="162">
        <f>ROUND(((SUM(BF124:BF329))*I34),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ROUND((SUM(BG124:BG329)),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ROUND((SUM(BH124:BH329)),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ROUND((SUM(BI124:BI329)),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12-01 - Tramvajová zastávka Rodimcevova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J125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168</v>
      </c>
      <c r="E98" s="204"/>
      <c r="F98" s="204"/>
      <c r="G98" s="204"/>
      <c r="H98" s="204"/>
      <c r="I98" s="205"/>
      <c r="J98" s="206">
        <f>J126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884</v>
      </c>
      <c r="E99" s="204"/>
      <c r="F99" s="204"/>
      <c r="G99" s="204"/>
      <c r="H99" s="204"/>
      <c r="I99" s="205"/>
      <c r="J99" s="206">
        <f>J180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202"/>
      <c r="D100" s="203" t="s">
        <v>169</v>
      </c>
      <c r="E100" s="204"/>
      <c r="F100" s="204"/>
      <c r="G100" s="204"/>
      <c r="H100" s="204"/>
      <c r="I100" s="205"/>
      <c r="J100" s="206">
        <f>J198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202"/>
      <c r="D101" s="203" t="s">
        <v>170</v>
      </c>
      <c r="E101" s="204"/>
      <c r="F101" s="204"/>
      <c r="G101" s="204"/>
      <c r="H101" s="204"/>
      <c r="I101" s="205"/>
      <c r="J101" s="206">
        <f>J199</f>
        <v>0</v>
      </c>
      <c r="K101" s="202"/>
      <c r="L101" s="20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202"/>
      <c r="D102" s="203" t="s">
        <v>171</v>
      </c>
      <c r="E102" s="204"/>
      <c r="F102" s="204"/>
      <c r="G102" s="204"/>
      <c r="H102" s="204"/>
      <c r="I102" s="205"/>
      <c r="J102" s="206">
        <f>J206</f>
        <v>0</v>
      </c>
      <c r="K102" s="202"/>
      <c r="L102" s="20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202"/>
      <c r="D103" s="203" t="s">
        <v>173</v>
      </c>
      <c r="E103" s="204"/>
      <c r="F103" s="204"/>
      <c r="G103" s="204"/>
      <c r="H103" s="204"/>
      <c r="I103" s="205"/>
      <c r="J103" s="206">
        <f>J272</f>
        <v>0</v>
      </c>
      <c r="K103" s="202"/>
      <c r="L103" s="20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202"/>
      <c r="D104" s="203" t="s">
        <v>174</v>
      </c>
      <c r="E104" s="204"/>
      <c r="F104" s="204"/>
      <c r="G104" s="204"/>
      <c r="H104" s="204"/>
      <c r="I104" s="205"/>
      <c r="J104" s="206">
        <f>J273</f>
        <v>0</v>
      </c>
      <c r="K104" s="202"/>
      <c r="L104" s="20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184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187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176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8" t="str">
        <f>E7</f>
        <v>Rekonstrukce TT na ul. Pavlova vč. zastávky Rodimcevova</v>
      </c>
      <c r="F114" s="33"/>
      <c r="G114" s="33"/>
      <c r="H114" s="33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160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SO 12-01 - Tramvajová zastávka Rodimcevova</v>
      </c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Ostrava</v>
      </c>
      <c r="G118" s="41"/>
      <c r="H118" s="41"/>
      <c r="I118" s="148" t="s">
        <v>21</v>
      </c>
      <c r="J118" s="80" t="str">
        <f>IF(J12="","",J12)</f>
        <v>19. 11. 2019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 xml:space="preserve"> </v>
      </c>
      <c r="G120" s="41"/>
      <c r="H120" s="41"/>
      <c r="I120" s="148" t="s">
        <v>29</v>
      </c>
      <c r="J120" s="37" t="str">
        <f>E21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148" t="s">
        <v>31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8"/>
      <c r="B123" s="209"/>
      <c r="C123" s="210" t="s">
        <v>177</v>
      </c>
      <c r="D123" s="211" t="s">
        <v>58</v>
      </c>
      <c r="E123" s="211" t="s">
        <v>54</v>
      </c>
      <c r="F123" s="211" t="s">
        <v>55</v>
      </c>
      <c r="G123" s="211" t="s">
        <v>178</v>
      </c>
      <c r="H123" s="211" t="s">
        <v>179</v>
      </c>
      <c r="I123" s="212" t="s">
        <v>180</v>
      </c>
      <c r="J123" s="211" t="s">
        <v>164</v>
      </c>
      <c r="K123" s="213" t="s">
        <v>181</v>
      </c>
      <c r="L123" s="214"/>
      <c r="M123" s="101" t="s">
        <v>1</v>
      </c>
      <c r="N123" s="102" t="s">
        <v>37</v>
      </c>
      <c r="O123" s="102" t="s">
        <v>182</v>
      </c>
      <c r="P123" s="102" t="s">
        <v>183</v>
      </c>
      <c r="Q123" s="102" t="s">
        <v>184</v>
      </c>
      <c r="R123" s="102" t="s">
        <v>185</v>
      </c>
      <c r="S123" s="102" t="s">
        <v>186</v>
      </c>
      <c r="T123" s="103" t="s">
        <v>187</v>
      </c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</row>
    <row r="124" s="2" customFormat="1" ht="22.8" customHeight="1">
      <c r="A124" s="39"/>
      <c r="B124" s="40"/>
      <c r="C124" s="108" t="s">
        <v>188</v>
      </c>
      <c r="D124" s="41"/>
      <c r="E124" s="41"/>
      <c r="F124" s="41"/>
      <c r="G124" s="41"/>
      <c r="H124" s="41"/>
      <c r="I124" s="145"/>
      <c r="J124" s="215">
        <f>BK124</f>
        <v>0</v>
      </c>
      <c r="K124" s="41"/>
      <c r="L124" s="45"/>
      <c r="M124" s="104"/>
      <c r="N124" s="216"/>
      <c r="O124" s="105"/>
      <c r="P124" s="217">
        <f>P125</f>
        <v>0</v>
      </c>
      <c r="Q124" s="105"/>
      <c r="R124" s="217">
        <f>R125</f>
        <v>424.91742207999994</v>
      </c>
      <c r="S124" s="105"/>
      <c r="T124" s="218">
        <f>T125</f>
        <v>19.487299999999998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166</v>
      </c>
      <c r="BK124" s="219">
        <f>BK125</f>
        <v>0</v>
      </c>
    </row>
    <row r="125" s="12" customFormat="1" ht="25.92" customHeight="1">
      <c r="A125" s="12"/>
      <c r="B125" s="220"/>
      <c r="C125" s="221"/>
      <c r="D125" s="222" t="s">
        <v>72</v>
      </c>
      <c r="E125" s="223" t="s">
        <v>189</v>
      </c>
      <c r="F125" s="223" t="s">
        <v>190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P126+P180+P198+P272</f>
        <v>0</v>
      </c>
      <c r="Q125" s="228"/>
      <c r="R125" s="229">
        <f>R126+R180+R198+R272</f>
        <v>424.91742207999994</v>
      </c>
      <c r="S125" s="228"/>
      <c r="T125" s="230">
        <f>T126+T180+T198+T272</f>
        <v>19.487299999999998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1" t="s">
        <v>81</v>
      </c>
      <c r="AT125" s="232" t="s">
        <v>72</v>
      </c>
      <c r="AU125" s="232" t="s">
        <v>73</v>
      </c>
      <c r="AY125" s="231" t="s">
        <v>191</v>
      </c>
      <c r="BK125" s="233">
        <f>BK126+BK180+BK198+BK272</f>
        <v>0</v>
      </c>
    </row>
    <row r="126" s="12" customFormat="1" ht="22.8" customHeight="1">
      <c r="A126" s="12"/>
      <c r="B126" s="220"/>
      <c r="C126" s="221"/>
      <c r="D126" s="222" t="s">
        <v>72</v>
      </c>
      <c r="E126" s="234" t="s">
        <v>192</v>
      </c>
      <c r="F126" s="234" t="s">
        <v>193</v>
      </c>
      <c r="G126" s="221"/>
      <c r="H126" s="221"/>
      <c r="I126" s="224"/>
      <c r="J126" s="235">
        <f>BK126</f>
        <v>0</v>
      </c>
      <c r="K126" s="221"/>
      <c r="L126" s="226"/>
      <c r="M126" s="227"/>
      <c r="N126" s="228"/>
      <c r="O126" s="228"/>
      <c r="P126" s="229">
        <f>SUM(P127:P179)</f>
        <v>0</v>
      </c>
      <c r="Q126" s="228"/>
      <c r="R126" s="229">
        <f>SUM(R127:R179)</f>
        <v>0</v>
      </c>
      <c r="S126" s="228"/>
      <c r="T126" s="230">
        <f>SUM(T127:T179)</f>
        <v>16.982199999999999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1" t="s">
        <v>81</v>
      </c>
      <c r="AT126" s="232" t="s">
        <v>72</v>
      </c>
      <c r="AU126" s="232" t="s">
        <v>81</v>
      </c>
      <c r="AY126" s="231" t="s">
        <v>191</v>
      </c>
      <c r="BK126" s="233">
        <f>SUM(BK127:BK179)</f>
        <v>0</v>
      </c>
    </row>
    <row r="127" s="2" customFormat="1" ht="16.5" customHeight="1">
      <c r="A127" s="39"/>
      <c r="B127" s="40"/>
      <c r="C127" s="236" t="s">
        <v>81</v>
      </c>
      <c r="D127" s="236" t="s">
        <v>194</v>
      </c>
      <c r="E127" s="237" t="s">
        <v>213</v>
      </c>
      <c r="F127" s="238" t="s">
        <v>214</v>
      </c>
      <c r="G127" s="239" t="s">
        <v>215</v>
      </c>
      <c r="H127" s="240">
        <v>15.26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0.22</v>
      </c>
      <c r="T127" s="245">
        <f>S127*H127</f>
        <v>3.3572000000000002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885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214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13" customFormat="1">
      <c r="A129" s="13"/>
      <c r="B129" s="252"/>
      <c r="C129" s="253"/>
      <c r="D129" s="248" t="s">
        <v>201</v>
      </c>
      <c r="E129" s="254" t="s">
        <v>1</v>
      </c>
      <c r="F129" s="255" t="s">
        <v>886</v>
      </c>
      <c r="G129" s="253"/>
      <c r="H129" s="254" t="s">
        <v>1</v>
      </c>
      <c r="I129" s="256"/>
      <c r="J129" s="253"/>
      <c r="K129" s="253"/>
      <c r="L129" s="257"/>
      <c r="M129" s="258"/>
      <c r="N129" s="259"/>
      <c r="O129" s="259"/>
      <c r="P129" s="259"/>
      <c r="Q129" s="259"/>
      <c r="R129" s="259"/>
      <c r="S129" s="259"/>
      <c r="T129" s="26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1" t="s">
        <v>201</v>
      </c>
      <c r="AU129" s="261" t="s">
        <v>83</v>
      </c>
      <c r="AV129" s="13" t="s">
        <v>81</v>
      </c>
      <c r="AW129" s="13" t="s">
        <v>30</v>
      </c>
      <c r="AX129" s="13" t="s">
        <v>73</v>
      </c>
      <c r="AY129" s="261" t="s">
        <v>191</v>
      </c>
    </row>
    <row r="130" s="14" customFormat="1">
      <c r="A130" s="14"/>
      <c r="B130" s="262"/>
      <c r="C130" s="263"/>
      <c r="D130" s="248" t="s">
        <v>201</v>
      </c>
      <c r="E130" s="264" t="s">
        <v>1</v>
      </c>
      <c r="F130" s="265" t="s">
        <v>887</v>
      </c>
      <c r="G130" s="263"/>
      <c r="H130" s="266">
        <v>4.3600000000000003</v>
      </c>
      <c r="I130" s="267"/>
      <c r="J130" s="263"/>
      <c r="K130" s="263"/>
      <c r="L130" s="268"/>
      <c r="M130" s="269"/>
      <c r="N130" s="270"/>
      <c r="O130" s="270"/>
      <c r="P130" s="270"/>
      <c r="Q130" s="270"/>
      <c r="R130" s="270"/>
      <c r="S130" s="270"/>
      <c r="T130" s="27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72" t="s">
        <v>201</v>
      </c>
      <c r="AU130" s="272" t="s">
        <v>83</v>
      </c>
      <c r="AV130" s="14" t="s">
        <v>83</v>
      </c>
      <c r="AW130" s="14" t="s">
        <v>30</v>
      </c>
      <c r="AX130" s="14" t="s">
        <v>73</v>
      </c>
      <c r="AY130" s="272" t="s">
        <v>191</v>
      </c>
    </row>
    <row r="131" s="13" customFormat="1">
      <c r="A131" s="13"/>
      <c r="B131" s="252"/>
      <c r="C131" s="253"/>
      <c r="D131" s="248" t="s">
        <v>201</v>
      </c>
      <c r="E131" s="254" t="s">
        <v>1</v>
      </c>
      <c r="F131" s="255" t="s">
        <v>888</v>
      </c>
      <c r="G131" s="253"/>
      <c r="H131" s="254" t="s">
        <v>1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1" t="s">
        <v>201</v>
      </c>
      <c r="AU131" s="261" t="s">
        <v>83</v>
      </c>
      <c r="AV131" s="13" t="s">
        <v>81</v>
      </c>
      <c r="AW131" s="13" t="s">
        <v>30</v>
      </c>
      <c r="AX131" s="13" t="s">
        <v>73</v>
      </c>
      <c r="AY131" s="261" t="s">
        <v>191</v>
      </c>
    </row>
    <row r="132" s="14" customFormat="1">
      <c r="A132" s="14"/>
      <c r="B132" s="262"/>
      <c r="C132" s="263"/>
      <c r="D132" s="248" t="s">
        <v>201</v>
      </c>
      <c r="E132" s="264" t="s">
        <v>1</v>
      </c>
      <c r="F132" s="265" t="s">
        <v>889</v>
      </c>
      <c r="G132" s="263"/>
      <c r="H132" s="266">
        <v>10.9</v>
      </c>
      <c r="I132" s="267"/>
      <c r="J132" s="263"/>
      <c r="K132" s="263"/>
      <c r="L132" s="268"/>
      <c r="M132" s="269"/>
      <c r="N132" s="270"/>
      <c r="O132" s="270"/>
      <c r="P132" s="270"/>
      <c r="Q132" s="270"/>
      <c r="R132" s="270"/>
      <c r="S132" s="270"/>
      <c r="T132" s="27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2" t="s">
        <v>201</v>
      </c>
      <c r="AU132" s="272" t="s">
        <v>83</v>
      </c>
      <c r="AV132" s="14" t="s">
        <v>83</v>
      </c>
      <c r="AW132" s="14" t="s">
        <v>30</v>
      </c>
      <c r="AX132" s="14" t="s">
        <v>73</v>
      </c>
      <c r="AY132" s="272" t="s">
        <v>191</v>
      </c>
    </row>
    <row r="133" s="15" customFormat="1">
      <c r="A133" s="15"/>
      <c r="B133" s="273"/>
      <c r="C133" s="274"/>
      <c r="D133" s="248" t="s">
        <v>201</v>
      </c>
      <c r="E133" s="275" t="s">
        <v>1</v>
      </c>
      <c r="F133" s="276" t="s">
        <v>205</v>
      </c>
      <c r="G133" s="274"/>
      <c r="H133" s="277">
        <v>15.260000000000002</v>
      </c>
      <c r="I133" s="278"/>
      <c r="J133" s="274"/>
      <c r="K133" s="274"/>
      <c r="L133" s="279"/>
      <c r="M133" s="280"/>
      <c r="N133" s="281"/>
      <c r="O133" s="281"/>
      <c r="P133" s="281"/>
      <c r="Q133" s="281"/>
      <c r="R133" s="281"/>
      <c r="S133" s="281"/>
      <c r="T133" s="28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3" t="s">
        <v>201</v>
      </c>
      <c r="AU133" s="283" t="s">
        <v>83</v>
      </c>
      <c r="AV133" s="15" t="s">
        <v>198</v>
      </c>
      <c r="AW133" s="15" t="s">
        <v>30</v>
      </c>
      <c r="AX133" s="15" t="s">
        <v>81</v>
      </c>
      <c r="AY133" s="283" t="s">
        <v>191</v>
      </c>
    </row>
    <row r="134" s="2" customFormat="1" ht="16.5" customHeight="1">
      <c r="A134" s="39"/>
      <c r="B134" s="40"/>
      <c r="C134" s="236" t="s">
        <v>83</v>
      </c>
      <c r="D134" s="236" t="s">
        <v>194</v>
      </c>
      <c r="E134" s="237" t="s">
        <v>890</v>
      </c>
      <c r="F134" s="238" t="s">
        <v>220</v>
      </c>
      <c r="G134" s="239" t="s">
        <v>215</v>
      </c>
      <c r="H134" s="240">
        <v>27.25</v>
      </c>
      <c r="I134" s="241"/>
      <c r="J134" s="240">
        <f>ROUND(I134*H134,2)</f>
        <v>0</v>
      </c>
      <c r="K134" s="238" t="s">
        <v>1</v>
      </c>
      <c r="L134" s="45"/>
      <c r="M134" s="242" t="s">
        <v>1</v>
      </c>
      <c r="N134" s="243" t="s">
        <v>38</v>
      </c>
      <c r="O134" s="92"/>
      <c r="P134" s="244">
        <f>O134*H134</f>
        <v>0</v>
      </c>
      <c r="Q134" s="244">
        <v>0</v>
      </c>
      <c r="R134" s="244">
        <f>Q134*H134</f>
        <v>0</v>
      </c>
      <c r="S134" s="244">
        <v>0.5</v>
      </c>
      <c r="T134" s="245">
        <f>S134*H134</f>
        <v>13.625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6" t="s">
        <v>198</v>
      </c>
      <c r="AT134" s="246" t="s">
        <v>194</v>
      </c>
      <c r="AU134" s="246" t="s">
        <v>83</v>
      </c>
      <c r="AY134" s="18" t="s">
        <v>191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8" t="s">
        <v>81</v>
      </c>
      <c r="BK134" s="247">
        <f>ROUND(I134*H134,2)</f>
        <v>0</v>
      </c>
      <c r="BL134" s="18" t="s">
        <v>198</v>
      </c>
      <c r="BM134" s="246" t="s">
        <v>891</v>
      </c>
    </row>
    <row r="135" s="2" customFormat="1">
      <c r="A135" s="39"/>
      <c r="B135" s="40"/>
      <c r="C135" s="41"/>
      <c r="D135" s="248" t="s">
        <v>200</v>
      </c>
      <c r="E135" s="41"/>
      <c r="F135" s="249" t="s">
        <v>220</v>
      </c>
      <c r="G135" s="41"/>
      <c r="H135" s="41"/>
      <c r="I135" s="145"/>
      <c r="J135" s="41"/>
      <c r="K135" s="41"/>
      <c r="L135" s="45"/>
      <c r="M135" s="250"/>
      <c r="N135" s="251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200</v>
      </c>
      <c r="AU135" s="18" t="s">
        <v>83</v>
      </c>
    </row>
    <row r="136" s="13" customFormat="1">
      <c r="A136" s="13"/>
      <c r="B136" s="252"/>
      <c r="C136" s="253"/>
      <c r="D136" s="248" t="s">
        <v>201</v>
      </c>
      <c r="E136" s="254" t="s">
        <v>1</v>
      </c>
      <c r="F136" s="255" t="s">
        <v>892</v>
      </c>
      <c r="G136" s="253"/>
      <c r="H136" s="254" t="s">
        <v>1</v>
      </c>
      <c r="I136" s="256"/>
      <c r="J136" s="253"/>
      <c r="K136" s="253"/>
      <c r="L136" s="257"/>
      <c r="M136" s="258"/>
      <c r="N136" s="259"/>
      <c r="O136" s="259"/>
      <c r="P136" s="259"/>
      <c r="Q136" s="259"/>
      <c r="R136" s="259"/>
      <c r="S136" s="259"/>
      <c r="T136" s="26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1" t="s">
        <v>201</v>
      </c>
      <c r="AU136" s="261" t="s">
        <v>83</v>
      </c>
      <c r="AV136" s="13" t="s">
        <v>81</v>
      </c>
      <c r="AW136" s="13" t="s">
        <v>30</v>
      </c>
      <c r="AX136" s="13" t="s">
        <v>73</v>
      </c>
      <c r="AY136" s="261" t="s">
        <v>191</v>
      </c>
    </row>
    <row r="137" s="13" customFormat="1">
      <c r="A137" s="13"/>
      <c r="B137" s="252"/>
      <c r="C137" s="253"/>
      <c r="D137" s="248" t="s">
        <v>201</v>
      </c>
      <c r="E137" s="254" t="s">
        <v>1</v>
      </c>
      <c r="F137" s="255" t="s">
        <v>893</v>
      </c>
      <c r="G137" s="253"/>
      <c r="H137" s="254" t="s">
        <v>1</v>
      </c>
      <c r="I137" s="256"/>
      <c r="J137" s="253"/>
      <c r="K137" s="253"/>
      <c r="L137" s="257"/>
      <c r="M137" s="258"/>
      <c r="N137" s="259"/>
      <c r="O137" s="259"/>
      <c r="P137" s="259"/>
      <c r="Q137" s="259"/>
      <c r="R137" s="259"/>
      <c r="S137" s="259"/>
      <c r="T137" s="26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1" t="s">
        <v>201</v>
      </c>
      <c r="AU137" s="261" t="s">
        <v>83</v>
      </c>
      <c r="AV137" s="13" t="s">
        <v>81</v>
      </c>
      <c r="AW137" s="13" t="s">
        <v>30</v>
      </c>
      <c r="AX137" s="13" t="s">
        <v>73</v>
      </c>
      <c r="AY137" s="261" t="s">
        <v>191</v>
      </c>
    </row>
    <row r="138" s="14" customFormat="1">
      <c r="A138" s="14"/>
      <c r="B138" s="262"/>
      <c r="C138" s="263"/>
      <c r="D138" s="248" t="s">
        <v>201</v>
      </c>
      <c r="E138" s="264" t="s">
        <v>1</v>
      </c>
      <c r="F138" s="265" t="s">
        <v>894</v>
      </c>
      <c r="G138" s="263"/>
      <c r="H138" s="266">
        <v>27.25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2" t="s">
        <v>201</v>
      </c>
      <c r="AU138" s="272" t="s">
        <v>83</v>
      </c>
      <c r="AV138" s="14" t="s">
        <v>83</v>
      </c>
      <c r="AW138" s="14" t="s">
        <v>30</v>
      </c>
      <c r="AX138" s="14" t="s">
        <v>81</v>
      </c>
      <c r="AY138" s="272" t="s">
        <v>191</v>
      </c>
    </row>
    <row r="139" s="2" customFormat="1" ht="21.75" customHeight="1">
      <c r="A139" s="39"/>
      <c r="B139" s="40"/>
      <c r="C139" s="236" t="s">
        <v>212</v>
      </c>
      <c r="D139" s="236" t="s">
        <v>194</v>
      </c>
      <c r="E139" s="237" t="s">
        <v>256</v>
      </c>
      <c r="F139" s="238" t="s">
        <v>895</v>
      </c>
      <c r="G139" s="239" t="s">
        <v>215</v>
      </c>
      <c r="H139" s="240">
        <v>20.239999999999998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896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895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13" customFormat="1">
      <c r="A141" s="13"/>
      <c r="B141" s="252"/>
      <c r="C141" s="253"/>
      <c r="D141" s="248" t="s">
        <v>201</v>
      </c>
      <c r="E141" s="254" t="s">
        <v>1</v>
      </c>
      <c r="F141" s="255" t="s">
        <v>897</v>
      </c>
      <c r="G141" s="253"/>
      <c r="H141" s="254" t="s">
        <v>1</v>
      </c>
      <c r="I141" s="256"/>
      <c r="J141" s="253"/>
      <c r="K141" s="253"/>
      <c r="L141" s="257"/>
      <c r="M141" s="258"/>
      <c r="N141" s="259"/>
      <c r="O141" s="259"/>
      <c r="P141" s="259"/>
      <c r="Q141" s="259"/>
      <c r="R141" s="259"/>
      <c r="S141" s="259"/>
      <c r="T141" s="26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1" t="s">
        <v>201</v>
      </c>
      <c r="AU141" s="261" t="s">
        <v>83</v>
      </c>
      <c r="AV141" s="13" t="s">
        <v>81</v>
      </c>
      <c r="AW141" s="13" t="s">
        <v>30</v>
      </c>
      <c r="AX141" s="13" t="s">
        <v>73</v>
      </c>
      <c r="AY141" s="261" t="s">
        <v>191</v>
      </c>
    </row>
    <row r="142" s="13" customFormat="1">
      <c r="A142" s="13"/>
      <c r="B142" s="252"/>
      <c r="C142" s="253"/>
      <c r="D142" s="248" t="s">
        <v>201</v>
      </c>
      <c r="E142" s="254" t="s">
        <v>1</v>
      </c>
      <c r="F142" s="255" t="s">
        <v>898</v>
      </c>
      <c r="G142" s="253"/>
      <c r="H142" s="254" t="s">
        <v>1</v>
      </c>
      <c r="I142" s="256"/>
      <c r="J142" s="253"/>
      <c r="K142" s="253"/>
      <c r="L142" s="257"/>
      <c r="M142" s="258"/>
      <c r="N142" s="259"/>
      <c r="O142" s="259"/>
      <c r="P142" s="259"/>
      <c r="Q142" s="259"/>
      <c r="R142" s="259"/>
      <c r="S142" s="259"/>
      <c r="T142" s="26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1" t="s">
        <v>201</v>
      </c>
      <c r="AU142" s="261" t="s">
        <v>83</v>
      </c>
      <c r="AV142" s="13" t="s">
        <v>81</v>
      </c>
      <c r="AW142" s="13" t="s">
        <v>30</v>
      </c>
      <c r="AX142" s="13" t="s">
        <v>73</v>
      </c>
      <c r="AY142" s="261" t="s">
        <v>191</v>
      </c>
    </row>
    <row r="143" s="14" customFormat="1">
      <c r="A143" s="14"/>
      <c r="B143" s="262"/>
      <c r="C143" s="263"/>
      <c r="D143" s="248" t="s">
        <v>201</v>
      </c>
      <c r="E143" s="264" t="s">
        <v>1</v>
      </c>
      <c r="F143" s="265" t="s">
        <v>899</v>
      </c>
      <c r="G143" s="263"/>
      <c r="H143" s="266">
        <v>20.239999999999998</v>
      </c>
      <c r="I143" s="267"/>
      <c r="J143" s="263"/>
      <c r="K143" s="263"/>
      <c r="L143" s="268"/>
      <c r="M143" s="269"/>
      <c r="N143" s="270"/>
      <c r="O143" s="270"/>
      <c r="P143" s="270"/>
      <c r="Q143" s="270"/>
      <c r="R143" s="270"/>
      <c r="S143" s="270"/>
      <c r="T143" s="27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2" t="s">
        <v>201</v>
      </c>
      <c r="AU143" s="272" t="s">
        <v>83</v>
      </c>
      <c r="AV143" s="14" t="s">
        <v>83</v>
      </c>
      <c r="AW143" s="14" t="s">
        <v>30</v>
      </c>
      <c r="AX143" s="14" t="s">
        <v>73</v>
      </c>
      <c r="AY143" s="272" t="s">
        <v>191</v>
      </c>
    </row>
    <row r="144" s="15" customFormat="1">
      <c r="A144" s="15"/>
      <c r="B144" s="273"/>
      <c r="C144" s="274"/>
      <c r="D144" s="248" t="s">
        <v>201</v>
      </c>
      <c r="E144" s="275" t="s">
        <v>1</v>
      </c>
      <c r="F144" s="276" t="s">
        <v>205</v>
      </c>
      <c r="G144" s="274"/>
      <c r="H144" s="277">
        <v>20.239999999999998</v>
      </c>
      <c r="I144" s="278"/>
      <c r="J144" s="274"/>
      <c r="K144" s="274"/>
      <c r="L144" s="279"/>
      <c r="M144" s="280"/>
      <c r="N144" s="281"/>
      <c r="O144" s="281"/>
      <c r="P144" s="281"/>
      <c r="Q144" s="281"/>
      <c r="R144" s="281"/>
      <c r="S144" s="281"/>
      <c r="T144" s="282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83" t="s">
        <v>201</v>
      </c>
      <c r="AU144" s="283" t="s">
        <v>83</v>
      </c>
      <c r="AV144" s="15" t="s">
        <v>198</v>
      </c>
      <c r="AW144" s="15" t="s">
        <v>30</v>
      </c>
      <c r="AX144" s="15" t="s">
        <v>81</v>
      </c>
      <c r="AY144" s="283" t="s">
        <v>191</v>
      </c>
    </row>
    <row r="145" s="2" customFormat="1" ht="21.75" customHeight="1">
      <c r="A145" s="39"/>
      <c r="B145" s="40"/>
      <c r="C145" s="236" t="s">
        <v>198</v>
      </c>
      <c r="D145" s="236" t="s">
        <v>194</v>
      </c>
      <c r="E145" s="237" t="s">
        <v>900</v>
      </c>
      <c r="F145" s="238" t="s">
        <v>901</v>
      </c>
      <c r="G145" s="239" t="s">
        <v>215</v>
      </c>
      <c r="H145" s="240">
        <v>150.66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902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901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13" customFormat="1">
      <c r="A147" s="13"/>
      <c r="B147" s="252"/>
      <c r="C147" s="253"/>
      <c r="D147" s="248" t="s">
        <v>201</v>
      </c>
      <c r="E147" s="254" t="s">
        <v>1</v>
      </c>
      <c r="F147" s="255" t="s">
        <v>903</v>
      </c>
      <c r="G147" s="253"/>
      <c r="H147" s="254" t="s">
        <v>1</v>
      </c>
      <c r="I147" s="256"/>
      <c r="J147" s="253"/>
      <c r="K147" s="253"/>
      <c r="L147" s="257"/>
      <c r="M147" s="258"/>
      <c r="N147" s="259"/>
      <c r="O147" s="259"/>
      <c r="P147" s="259"/>
      <c r="Q147" s="259"/>
      <c r="R147" s="259"/>
      <c r="S147" s="259"/>
      <c r="T147" s="26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1" t="s">
        <v>201</v>
      </c>
      <c r="AU147" s="261" t="s">
        <v>83</v>
      </c>
      <c r="AV147" s="13" t="s">
        <v>81</v>
      </c>
      <c r="AW147" s="13" t="s">
        <v>30</v>
      </c>
      <c r="AX147" s="13" t="s">
        <v>73</v>
      </c>
      <c r="AY147" s="261" t="s">
        <v>191</v>
      </c>
    </row>
    <row r="148" s="13" customFormat="1">
      <c r="A148" s="13"/>
      <c r="B148" s="252"/>
      <c r="C148" s="253"/>
      <c r="D148" s="248" t="s">
        <v>201</v>
      </c>
      <c r="E148" s="254" t="s">
        <v>1</v>
      </c>
      <c r="F148" s="255" t="s">
        <v>904</v>
      </c>
      <c r="G148" s="253"/>
      <c r="H148" s="254" t="s">
        <v>1</v>
      </c>
      <c r="I148" s="256"/>
      <c r="J148" s="253"/>
      <c r="K148" s="253"/>
      <c r="L148" s="257"/>
      <c r="M148" s="258"/>
      <c r="N148" s="259"/>
      <c r="O148" s="259"/>
      <c r="P148" s="259"/>
      <c r="Q148" s="259"/>
      <c r="R148" s="259"/>
      <c r="S148" s="259"/>
      <c r="T148" s="26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1" t="s">
        <v>201</v>
      </c>
      <c r="AU148" s="261" t="s">
        <v>83</v>
      </c>
      <c r="AV148" s="13" t="s">
        <v>81</v>
      </c>
      <c r="AW148" s="13" t="s">
        <v>30</v>
      </c>
      <c r="AX148" s="13" t="s">
        <v>73</v>
      </c>
      <c r="AY148" s="261" t="s">
        <v>191</v>
      </c>
    </row>
    <row r="149" s="14" customFormat="1">
      <c r="A149" s="14"/>
      <c r="B149" s="262"/>
      <c r="C149" s="263"/>
      <c r="D149" s="248" t="s">
        <v>201</v>
      </c>
      <c r="E149" s="264" t="s">
        <v>1</v>
      </c>
      <c r="F149" s="265" t="s">
        <v>905</v>
      </c>
      <c r="G149" s="263"/>
      <c r="H149" s="266">
        <v>150.66</v>
      </c>
      <c r="I149" s="267"/>
      <c r="J149" s="263"/>
      <c r="K149" s="263"/>
      <c r="L149" s="268"/>
      <c r="M149" s="269"/>
      <c r="N149" s="270"/>
      <c r="O149" s="270"/>
      <c r="P149" s="270"/>
      <c r="Q149" s="270"/>
      <c r="R149" s="270"/>
      <c r="S149" s="270"/>
      <c r="T149" s="27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2" t="s">
        <v>201</v>
      </c>
      <c r="AU149" s="272" t="s">
        <v>83</v>
      </c>
      <c r="AV149" s="14" t="s">
        <v>83</v>
      </c>
      <c r="AW149" s="14" t="s">
        <v>30</v>
      </c>
      <c r="AX149" s="14" t="s">
        <v>73</v>
      </c>
      <c r="AY149" s="272" t="s">
        <v>191</v>
      </c>
    </row>
    <row r="150" s="15" customFormat="1">
      <c r="A150" s="15"/>
      <c r="B150" s="273"/>
      <c r="C150" s="274"/>
      <c r="D150" s="248" t="s">
        <v>201</v>
      </c>
      <c r="E150" s="275" t="s">
        <v>1</v>
      </c>
      <c r="F150" s="276" t="s">
        <v>205</v>
      </c>
      <c r="G150" s="274"/>
      <c r="H150" s="277">
        <v>150.66</v>
      </c>
      <c r="I150" s="278"/>
      <c r="J150" s="274"/>
      <c r="K150" s="274"/>
      <c r="L150" s="279"/>
      <c r="M150" s="280"/>
      <c r="N150" s="281"/>
      <c r="O150" s="281"/>
      <c r="P150" s="281"/>
      <c r="Q150" s="281"/>
      <c r="R150" s="281"/>
      <c r="S150" s="281"/>
      <c r="T150" s="28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3" t="s">
        <v>201</v>
      </c>
      <c r="AU150" s="283" t="s">
        <v>83</v>
      </c>
      <c r="AV150" s="15" t="s">
        <v>198</v>
      </c>
      <c r="AW150" s="15" t="s">
        <v>30</v>
      </c>
      <c r="AX150" s="15" t="s">
        <v>81</v>
      </c>
      <c r="AY150" s="283" t="s">
        <v>191</v>
      </c>
    </row>
    <row r="151" s="2" customFormat="1" ht="16.5" customHeight="1">
      <c r="A151" s="39"/>
      <c r="B151" s="40"/>
      <c r="C151" s="236" t="s">
        <v>229</v>
      </c>
      <c r="D151" s="236" t="s">
        <v>194</v>
      </c>
      <c r="E151" s="237" t="s">
        <v>292</v>
      </c>
      <c r="F151" s="238" t="s">
        <v>293</v>
      </c>
      <c r="G151" s="239" t="s">
        <v>197</v>
      </c>
      <c r="H151" s="240">
        <v>518.94000000000005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906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293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13" customFormat="1">
      <c r="A153" s="13"/>
      <c r="B153" s="252"/>
      <c r="C153" s="253"/>
      <c r="D153" s="248" t="s">
        <v>201</v>
      </c>
      <c r="E153" s="254" t="s">
        <v>1</v>
      </c>
      <c r="F153" s="255" t="s">
        <v>907</v>
      </c>
      <c r="G153" s="253"/>
      <c r="H153" s="254" t="s">
        <v>1</v>
      </c>
      <c r="I153" s="256"/>
      <c r="J153" s="253"/>
      <c r="K153" s="253"/>
      <c r="L153" s="257"/>
      <c r="M153" s="258"/>
      <c r="N153" s="259"/>
      <c r="O153" s="259"/>
      <c r="P153" s="259"/>
      <c r="Q153" s="259"/>
      <c r="R153" s="259"/>
      <c r="S153" s="259"/>
      <c r="T153" s="26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1" t="s">
        <v>201</v>
      </c>
      <c r="AU153" s="261" t="s">
        <v>83</v>
      </c>
      <c r="AV153" s="13" t="s">
        <v>81</v>
      </c>
      <c r="AW153" s="13" t="s">
        <v>30</v>
      </c>
      <c r="AX153" s="13" t="s">
        <v>73</v>
      </c>
      <c r="AY153" s="261" t="s">
        <v>191</v>
      </c>
    </row>
    <row r="154" s="14" customFormat="1">
      <c r="A154" s="14"/>
      <c r="B154" s="262"/>
      <c r="C154" s="263"/>
      <c r="D154" s="248" t="s">
        <v>201</v>
      </c>
      <c r="E154" s="264" t="s">
        <v>1</v>
      </c>
      <c r="F154" s="265" t="s">
        <v>908</v>
      </c>
      <c r="G154" s="263"/>
      <c r="H154" s="266">
        <v>518.94000000000005</v>
      </c>
      <c r="I154" s="267"/>
      <c r="J154" s="263"/>
      <c r="K154" s="263"/>
      <c r="L154" s="268"/>
      <c r="M154" s="269"/>
      <c r="N154" s="270"/>
      <c r="O154" s="270"/>
      <c r="P154" s="270"/>
      <c r="Q154" s="270"/>
      <c r="R154" s="270"/>
      <c r="S154" s="270"/>
      <c r="T154" s="27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2" t="s">
        <v>201</v>
      </c>
      <c r="AU154" s="272" t="s">
        <v>83</v>
      </c>
      <c r="AV154" s="14" t="s">
        <v>83</v>
      </c>
      <c r="AW154" s="14" t="s">
        <v>30</v>
      </c>
      <c r="AX154" s="14" t="s">
        <v>73</v>
      </c>
      <c r="AY154" s="272" t="s">
        <v>191</v>
      </c>
    </row>
    <row r="155" s="15" customFormat="1">
      <c r="A155" s="15"/>
      <c r="B155" s="273"/>
      <c r="C155" s="274"/>
      <c r="D155" s="248" t="s">
        <v>201</v>
      </c>
      <c r="E155" s="275" t="s">
        <v>1</v>
      </c>
      <c r="F155" s="276" t="s">
        <v>205</v>
      </c>
      <c r="G155" s="274"/>
      <c r="H155" s="277">
        <v>518.94000000000005</v>
      </c>
      <c r="I155" s="278"/>
      <c r="J155" s="274"/>
      <c r="K155" s="274"/>
      <c r="L155" s="279"/>
      <c r="M155" s="280"/>
      <c r="N155" s="281"/>
      <c r="O155" s="281"/>
      <c r="P155" s="281"/>
      <c r="Q155" s="281"/>
      <c r="R155" s="281"/>
      <c r="S155" s="281"/>
      <c r="T155" s="282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3" t="s">
        <v>201</v>
      </c>
      <c r="AU155" s="283" t="s">
        <v>83</v>
      </c>
      <c r="AV155" s="15" t="s">
        <v>198</v>
      </c>
      <c r="AW155" s="15" t="s">
        <v>30</v>
      </c>
      <c r="AX155" s="15" t="s">
        <v>81</v>
      </c>
      <c r="AY155" s="283" t="s">
        <v>191</v>
      </c>
    </row>
    <row r="156" s="2" customFormat="1" ht="21.75" customHeight="1">
      <c r="A156" s="39"/>
      <c r="B156" s="40"/>
      <c r="C156" s="236" t="s">
        <v>238</v>
      </c>
      <c r="D156" s="236" t="s">
        <v>194</v>
      </c>
      <c r="E156" s="237" t="s">
        <v>909</v>
      </c>
      <c r="F156" s="238" t="s">
        <v>910</v>
      </c>
      <c r="G156" s="239" t="s">
        <v>349</v>
      </c>
      <c r="H156" s="240">
        <v>73.280000000000001</v>
      </c>
      <c r="I156" s="241"/>
      <c r="J156" s="240">
        <f>ROUND(I156*H156,2)</f>
        <v>0</v>
      </c>
      <c r="K156" s="238" t="s">
        <v>275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198</v>
      </c>
      <c r="AT156" s="246" t="s">
        <v>194</v>
      </c>
      <c r="AU156" s="246" t="s">
        <v>83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198</v>
      </c>
      <c r="BM156" s="246" t="s">
        <v>911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910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83</v>
      </c>
    </row>
    <row r="158" s="13" customFormat="1">
      <c r="A158" s="13"/>
      <c r="B158" s="252"/>
      <c r="C158" s="253"/>
      <c r="D158" s="248" t="s">
        <v>201</v>
      </c>
      <c r="E158" s="254" t="s">
        <v>1</v>
      </c>
      <c r="F158" s="255" t="s">
        <v>912</v>
      </c>
      <c r="G158" s="253"/>
      <c r="H158" s="254" t="s">
        <v>1</v>
      </c>
      <c r="I158" s="256"/>
      <c r="J158" s="253"/>
      <c r="K158" s="253"/>
      <c r="L158" s="257"/>
      <c r="M158" s="258"/>
      <c r="N158" s="259"/>
      <c r="O158" s="259"/>
      <c r="P158" s="259"/>
      <c r="Q158" s="259"/>
      <c r="R158" s="259"/>
      <c r="S158" s="259"/>
      <c r="T158" s="26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1" t="s">
        <v>201</v>
      </c>
      <c r="AU158" s="261" t="s">
        <v>83</v>
      </c>
      <c r="AV158" s="13" t="s">
        <v>81</v>
      </c>
      <c r="AW158" s="13" t="s">
        <v>30</v>
      </c>
      <c r="AX158" s="13" t="s">
        <v>73</v>
      </c>
      <c r="AY158" s="261" t="s">
        <v>191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705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913</v>
      </c>
      <c r="G160" s="263"/>
      <c r="H160" s="266">
        <v>73.280000000000001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83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5" customFormat="1">
      <c r="A161" s="15"/>
      <c r="B161" s="273"/>
      <c r="C161" s="274"/>
      <c r="D161" s="248" t="s">
        <v>201</v>
      </c>
      <c r="E161" s="275" t="s">
        <v>1</v>
      </c>
      <c r="F161" s="276" t="s">
        <v>205</v>
      </c>
      <c r="G161" s="274"/>
      <c r="H161" s="277">
        <v>73.280000000000001</v>
      </c>
      <c r="I161" s="278"/>
      <c r="J161" s="274"/>
      <c r="K161" s="274"/>
      <c r="L161" s="279"/>
      <c r="M161" s="280"/>
      <c r="N161" s="281"/>
      <c r="O161" s="281"/>
      <c r="P161" s="281"/>
      <c r="Q161" s="281"/>
      <c r="R161" s="281"/>
      <c r="S161" s="281"/>
      <c r="T161" s="28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3" t="s">
        <v>201</v>
      </c>
      <c r="AU161" s="283" t="s">
        <v>83</v>
      </c>
      <c r="AV161" s="15" t="s">
        <v>198</v>
      </c>
      <c r="AW161" s="15" t="s">
        <v>30</v>
      </c>
      <c r="AX161" s="15" t="s">
        <v>81</v>
      </c>
      <c r="AY161" s="283" t="s">
        <v>191</v>
      </c>
    </row>
    <row r="162" s="2" customFormat="1" ht="21.75" customHeight="1">
      <c r="A162" s="39"/>
      <c r="B162" s="40"/>
      <c r="C162" s="236" t="s">
        <v>244</v>
      </c>
      <c r="D162" s="236" t="s">
        <v>194</v>
      </c>
      <c r="E162" s="237" t="s">
        <v>914</v>
      </c>
      <c r="F162" s="238" t="s">
        <v>716</v>
      </c>
      <c r="G162" s="239" t="s">
        <v>349</v>
      </c>
      <c r="H162" s="240">
        <v>36.619999999999997</v>
      </c>
      <c r="I162" s="241"/>
      <c r="J162" s="240">
        <f>ROUND(I162*H162,2)</f>
        <v>0</v>
      </c>
      <c r="K162" s="238" t="s">
        <v>275</v>
      </c>
      <c r="L162" s="45"/>
      <c r="M162" s="242" t="s">
        <v>1</v>
      </c>
      <c r="N162" s="243" t="s">
        <v>38</v>
      </c>
      <c r="O162" s="92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6" t="s">
        <v>198</v>
      </c>
      <c r="AT162" s="246" t="s">
        <v>194</v>
      </c>
      <c r="AU162" s="246" t="s">
        <v>83</v>
      </c>
      <c r="AY162" s="18" t="s">
        <v>191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8" t="s">
        <v>81</v>
      </c>
      <c r="BK162" s="247">
        <f>ROUND(I162*H162,2)</f>
        <v>0</v>
      </c>
      <c r="BL162" s="18" t="s">
        <v>198</v>
      </c>
      <c r="BM162" s="246" t="s">
        <v>915</v>
      </c>
    </row>
    <row r="163" s="2" customFormat="1">
      <c r="A163" s="39"/>
      <c r="B163" s="40"/>
      <c r="C163" s="41"/>
      <c r="D163" s="248" t="s">
        <v>200</v>
      </c>
      <c r="E163" s="41"/>
      <c r="F163" s="249" t="s">
        <v>716</v>
      </c>
      <c r="G163" s="41"/>
      <c r="H163" s="41"/>
      <c r="I163" s="145"/>
      <c r="J163" s="41"/>
      <c r="K163" s="41"/>
      <c r="L163" s="45"/>
      <c r="M163" s="250"/>
      <c r="N163" s="251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200</v>
      </c>
      <c r="AU163" s="18" t="s">
        <v>83</v>
      </c>
    </row>
    <row r="164" s="13" customFormat="1">
      <c r="A164" s="13"/>
      <c r="B164" s="252"/>
      <c r="C164" s="253"/>
      <c r="D164" s="248" t="s">
        <v>201</v>
      </c>
      <c r="E164" s="254" t="s">
        <v>1</v>
      </c>
      <c r="F164" s="255" t="s">
        <v>916</v>
      </c>
      <c r="G164" s="253"/>
      <c r="H164" s="254" t="s">
        <v>1</v>
      </c>
      <c r="I164" s="256"/>
      <c r="J164" s="253"/>
      <c r="K164" s="253"/>
      <c r="L164" s="257"/>
      <c r="M164" s="258"/>
      <c r="N164" s="259"/>
      <c r="O164" s="259"/>
      <c r="P164" s="259"/>
      <c r="Q164" s="259"/>
      <c r="R164" s="259"/>
      <c r="S164" s="259"/>
      <c r="T164" s="26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1" t="s">
        <v>201</v>
      </c>
      <c r="AU164" s="261" t="s">
        <v>83</v>
      </c>
      <c r="AV164" s="13" t="s">
        <v>81</v>
      </c>
      <c r="AW164" s="13" t="s">
        <v>30</v>
      </c>
      <c r="AX164" s="13" t="s">
        <v>73</v>
      </c>
      <c r="AY164" s="261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917</v>
      </c>
      <c r="G165" s="263"/>
      <c r="H165" s="266">
        <v>10.460000000000001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4" customFormat="1">
      <c r="A166" s="14"/>
      <c r="B166" s="262"/>
      <c r="C166" s="263"/>
      <c r="D166" s="248" t="s">
        <v>201</v>
      </c>
      <c r="E166" s="264" t="s">
        <v>1</v>
      </c>
      <c r="F166" s="265" t="s">
        <v>918</v>
      </c>
      <c r="G166" s="263"/>
      <c r="H166" s="266">
        <v>26.16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2" t="s">
        <v>201</v>
      </c>
      <c r="AU166" s="272" t="s">
        <v>83</v>
      </c>
      <c r="AV166" s="14" t="s">
        <v>83</v>
      </c>
      <c r="AW166" s="14" t="s">
        <v>30</v>
      </c>
      <c r="AX166" s="14" t="s">
        <v>73</v>
      </c>
      <c r="AY166" s="272" t="s">
        <v>191</v>
      </c>
    </row>
    <row r="167" s="15" customFormat="1">
      <c r="A167" s="15"/>
      <c r="B167" s="273"/>
      <c r="C167" s="274"/>
      <c r="D167" s="248" t="s">
        <v>201</v>
      </c>
      <c r="E167" s="275" t="s">
        <v>1</v>
      </c>
      <c r="F167" s="276" t="s">
        <v>205</v>
      </c>
      <c r="G167" s="274"/>
      <c r="H167" s="277">
        <v>36.620000000000005</v>
      </c>
      <c r="I167" s="278"/>
      <c r="J167" s="274"/>
      <c r="K167" s="274"/>
      <c r="L167" s="279"/>
      <c r="M167" s="280"/>
      <c r="N167" s="281"/>
      <c r="O167" s="281"/>
      <c r="P167" s="281"/>
      <c r="Q167" s="281"/>
      <c r="R167" s="281"/>
      <c r="S167" s="281"/>
      <c r="T167" s="282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3" t="s">
        <v>201</v>
      </c>
      <c r="AU167" s="283" t="s">
        <v>83</v>
      </c>
      <c r="AV167" s="15" t="s">
        <v>198</v>
      </c>
      <c r="AW167" s="15" t="s">
        <v>30</v>
      </c>
      <c r="AX167" s="15" t="s">
        <v>81</v>
      </c>
      <c r="AY167" s="283" t="s">
        <v>191</v>
      </c>
    </row>
    <row r="168" s="2" customFormat="1" ht="21.75" customHeight="1">
      <c r="A168" s="39"/>
      <c r="B168" s="40"/>
      <c r="C168" s="236" t="s">
        <v>255</v>
      </c>
      <c r="D168" s="236" t="s">
        <v>194</v>
      </c>
      <c r="E168" s="237" t="s">
        <v>722</v>
      </c>
      <c r="F168" s="238" t="s">
        <v>723</v>
      </c>
      <c r="G168" s="239" t="s">
        <v>349</v>
      </c>
      <c r="H168" s="240">
        <v>404.10000000000002</v>
      </c>
      <c r="I168" s="241"/>
      <c r="J168" s="240">
        <f>ROUND(I168*H168,2)</f>
        <v>0</v>
      </c>
      <c r="K168" s="238" t="s">
        <v>275</v>
      </c>
      <c r="L168" s="45"/>
      <c r="M168" s="242" t="s">
        <v>1</v>
      </c>
      <c r="N168" s="243" t="s">
        <v>38</v>
      </c>
      <c r="O168" s="92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6" t="s">
        <v>198</v>
      </c>
      <c r="AT168" s="246" t="s">
        <v>194</v>
      </c>
      <c r="AU168" s="246" t="s">
        <v>83</v>
      </c>
      <c r="AY168" s="18" t="s">
        <v>191</v>
      </c>
      <c r="BE168" s="247">
        <f>IF(N168="základní",J168,0)</f>
        <v>0</v>
      </c>
      <c r="BF168" s="247">
        <f>IF(N168="snížená",J168,0)</f>
        <v>0</v>
      </c>
      <c r="BG168" s="247">
        <f>IF(N168="zákl. přenesená",J168,0)</f>
        <v>0</v>
      </c>
      <c r="BH168" s="247">
        <f>IF(N168="sníž. přenesená",J168,0)</f>
        <v>0</v>
      </c>
      <c r="BI168" s="247">
        <f>IF(N168="nulová",J168,0)</f>
        <v>0</v>
      </c>
      <c r="BJ168" s="18" t="s">
        <v>81</v>
      </c>
      <c r="BK168" s="247">
        <f>ROUND(I168*H168,2)</f>
        <v>0</v>
      </c>
      <c r="BL168" s="18" t="s">
        <v>198</v>
      </c>
      <c r="BM168" s="246" t="s">
        <v>919</v>
      </c>
    </row>
    <row r="169" s="2" customFormat="1">
      <c r="A169" s="39"/>
      <c r="B169" s="40"/>
      <c r="C169" s="41"/>
      <c r="D169" s="248" t="s">
        <v>200</v>
      </c>
      <c r="E169" s="41"/>
      <c r="F169" s="249" t="s">
        <v>723</v>
      </c>
      <c r="G169" s="41"/>
      <c r="H169" s="41"/>
      <c r="I169" s="145"/>
      <c r="J169" s="41"/>
      <c r="K169" s="41"/>
      <c r="L169" s="45"/>
      <c r="M169" s="250"/>
      <c r="N169" s="251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200</v>
      </c>
      <c r="AU169" s="18" t="s">
        <v>83</v>
      </c>
    </row>
    <row r="170" s="13" customFormat="1">
      <c r="A170" s="13"/>
      <c r="B170" s="252"/>
      <c r="C170" s="253"/>
      <c r="D170" s="248" t="s">
        <v>201</v>
      </c>
      <c r="E170" s="254" t="s">
        <v>1</v>
      </c>
      <c r="F170" s="255" t="s">
        <v>920</v>
      </c>
      <c r="G170" s="253"/>
      <c r="H170" s="254" t="s">
        <v>1</v>
      </c>
      <c r="I170" s="256"/>
      <c r="J170" s="253"/>
      <c r="K170" s="253"/>
      <c r="L170" s="257"/>
      <c r="M170" s="258"/>
      <c r="N170" s="259"/>
      <c r="O170" s="259"/>
      <c r="P170" s="259"/>
      <c r="Q170" s="259"/>
      <c r="R170" s="259"/>
      <c r="S170" s="259"/>
      <c r="T170" s="26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1" t="s">
        <v>201</v>
      </c>
      <c r="AU170" s="261" t="s">
        <v>83</v>
      </c>
      <c r="AV170" s="13" t="s">
        <v>81</v>
      </c>
      <c r="AW170" s="13" t="s">
        <v>30</v>
      </c>
      <c r="AX170" s="13" t="s">
        <v>73</v>
      </c>
      <c r="AY170" s="261" t="s">
        <v>191</v>
      </c>
    </row>
    <row r="171" s="13" customFormat="1">
      <c r="A171" s="13"/>
      <c r="B171" s="252"/>
      <c r="C171" s="253"/>
      <c r="D171" s="248" t="s">
        <v>201</v>
      </c>
      <c r="E171" s="254" t="s">
        <v>1</v>
      </c>
      <c r="F171" s="255" t="s">
        <v>921</v>
      </c>
      <c r="G171" s="253"/>
      <c r="H171" s="254" t="s">
        <v>1</v>
      </c>
      <c r="I171" s="256"/>
      <c r="J171" s="253"/>
      <c r="K171" s="253"/>
      <c r="L171" s="257"/>
      <c r="M171" s="258"/>
      <c r="N171" s="259"/>
      <c r="O171" s="259"/>
      <c r="P171" s="259"/>
      <c r="Q171" s="259"/>
      <c r="R171" s="259"/>
      <c r="S171" s="259"/>
      <c r="T171" s="26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1" t="s">
        <v>201</v>
      </c>
      <c r="AU171" s="261" t="s">
        <v>83</v>
      </c>
      <c r="AV171" s="13" t="s">
        <v>81</v>
      </c>
      <c r="AW171" s="13" t="s">
        <v>30</v>
      </c>
      <c r="AX171" s="13" t="s">
        <v>73</v>
      </c>
      <c r="AY171" s="261" t="s">
        <v>191</v>
      </c>
    </row>
    <row r="172" s="14" customFormat="1">
      <c r="A172" s="14"/>
      <c r="B172" s="262"/>
      <c r="C172" s="263"/>
      <c r="D172" s="248" t="s">
        <v>201</v>
      </c>
      <c r="E172" s="264" t="s">
        <v>1</v>
      </c>
      <c r="F172" s="265" t="s">
        <v>922</v>
      </c>
      <c r="G172" s="263"/>
      <c r="H172" s="266">
        <v>51.780000000000001</v>
      </c>
      <c r="I172" s="267"/>
      <c r="J172" s="263"/>
      <c r="K172" s="263"/>
      <c r="L172" s="268"/>
      <c r="M172" s="269"/>
      <c r="N172" s="270"/>
      <c r="O172" s="270"/>
      <c r="P172" s="270"/>
      <c r="Q172" s="270"/>
      <c r="R172" s="270"/>
      <c r="S172" s="270"/>
      <c r="T172" s="27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2" t="s">
        <v>201</v>
      </c>
      <c r="AU172" s="272" t="s">
        <v>83</v>
      </c>
      <c r="AV172" s="14" t="s">
        <v>83</v>
      </c>
      <c r="AW172" s="14" t="s">
        <v>30</v>
      </c>
      <c r="AX172" s="14" t="s">
        <v>73</v>
      </c>
      <c r="AY172" s="272" t="s">
        <v>191</v>
      </c>
    </row>
    <row r="173" s="13" customFormat="1">
      <c r="A173" s="13"/>
      <c r="B173" s="252"/>
      <c r="C173" s="253"/>
      <c r="D173" s="248" t="s">
        <v>201</v>
      </c>
      <c r="E173" s="254" t="s">
        <v>1</v>
      </c>
      <c r="F173" s="255" t="s">
        <v>923</v>
      </c>
      <c r="G173" s="253"/>
      <c r="H173" s="254" t="s">
        <v>1</v>
      </c>
      <c r="I173" s="256"/>
      <c r="J173" s="253"/>
      <c r="K173" s="253"/>
      <c r="L173" s="257"/>
      <c r="M173" s="258"/>
      <c r="N173" s="259"/>
      <c r="O173" s="259"/>
      <c r="P173" s="259"/>
      <c r="Q173" s="259"/>
      <c r="R173" s="259"/>
      <c r="S173" s="259"/>
      <c r="T173" s="26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1" t="s">
        <v>201</v>
      </c>
      <c r="AU173" s="261" t="s">
        <v>83</v>
      </c>
      <c r="AV173" s="13" t="s">
        <v>81</v>
      </c>
      <c r="AW173" s="13" t="s">
        <v>30</v>
      </c>
      <c r="AX173" s="13" t="s">
        <v>73</v>
      </c>
      <c r="AY173" s="261" t="s">
        <v>191</v>
      </c>
    </row>
    <row r="174" s="14" customFormat="1">
      <c r="A174" s="14"/>
      <c r="B174" s="262"/>
      <c r="C174" s="263"/>
      <c r="D174" s="248" t="s">
        <v>201</v>
      </c>
      <c r="E174" s="264" t="s">
        <v>1</v>
      </c>
      <c r="F174" s="265" t="s">
        <v>924</v>
      </c>
      <c r="G174" s="263"/>
      <c r="H174" s="266">
        <v>286.25</v>
      </c>
      <c r="I174" s="267"/>
      <c r="J174" s="263"/>
      <c r="K174" s="263"/>
      <c r="L174" s="268"/>
      <c r="M174" s="269"/>
      <c r="N174" s="270"/>
      <c r="O174" s="270"/>
      <c r="P174" s="270"/>
      <c r="Q174" s="270"/>
      <c r="R174" s="270"/>
      <c r="S174" s="270"/>
      <c r="T174" s="27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2" t="s">
        <v>201</v>
      </c>
      <c r="AU174" s="272" t="s">
        <v>83</v>
      </c>
      <c r="AV174" s="14" t="s">
        <v>83</v>
      </c>
      <c r="AW174" s="14" t="s">
        <v>30</v>
      </c>
      <c r="AX174" s="14" t="s">
        <v>73</v>
      </c>
      <c r="AY174" s="272" t="s">
        <v>191</v>
      </c>
    </row>
    <row r="175" s="14" customFormat="1">
      <c r="A175" s="14"/>
      <c r="B175" s="262"/>
      <c r="C175" s="263"/>
      <c r="D175" s="248" t="s">
        <v>201</v>
      </c>
      <c r="E175" s="264" t="s">
        <v>1</v>
      </c>
      <c r="F175" s="265" t="s">
        <v>925</v>
      </c>
      <c r="G175" s="263"/>
      <c r="H175" s="266">
        <v>38.460000000000001</v>
      </c>
      <c r="I175" s="267"/>
      <c r="J175" s="263"/>
      <c r="K175" s="263"/>
      <c r="L175" s="268"/>
      <c r="M175" s="269"/>
      <c r="N175" s="270"/>
      <c r="O175" s="270"/>
      <c r="P175" s="270"/>
      <c r="Q175" s="270"/>
      <c r="R175" s="270"/>
      <c r="S175" s="270"/>
      <c r="T175" s="27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2" t="s">
        <v>201</v>
      </c>
      <c r="AU175" s="272" t="s">
        <v>83</v>
      </c>
      <c r="AV175" s="14" t="s">
        <v>83</v>
      </c>
      <c r="AW175" s="14" t="s">
        <v>30</v>
      </c>
      <c r="AX175" s="14" t="s">
        <v>73</v>
      </c>
      <c r="AY175" s="272" t="s">
        <v>191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926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83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3" customFormat="1">
      <c r="A177" s="13"/>
      <c r="B177" s="252"/>
      <c r="C177" s="253"/>
      <c r="D177" s="248" t="s">
        <v>201</v>
      </c>
      <c r="E177" s="254" t="s">
        <v>1</v>
      </c>
      <c r="F177" s="255" t="s">
        <v>927</v>
      </c>
      <c r="G177" s="253"/>
      <c r="H177" s="254" t="s">
        <v>1</v>
      </c>
      <c r="I177" s="256"/>
      <c r="J177" s="253"/>
      <c r="K177" s="253"/>
      <c r="L177" s="257"/>
      <c r="M177" s="258"/>
      <c r="N177" s="259"/>
      <c r="O177" s="259"/>
      <c r="P177" s="259"/>
      <c r="Q177" s="259"/>
      <c r="R177" s="259"/>
      <c r="S177" s="259"/>
      <c r="T177" s="26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1" t="s">
        <v>201</v>
      </c>
      <c r="AU177" s="261" t="s">
        <v>83</v>
      </c>
      <c r="AV177" s="13" t="s">
        <v>81</v>
      </c>
      <c r="AW177" s="13" t="s">
        <v>30</v>
      </c>
      <c r="AX177" s="13" t="s">
        <v>73</v>
      </c>
      <c r="AY177" s="261" t="s">
        <v>191</v>
      </c>
    </row>
    <row r="178" s="14" customFormat="1">
      <c r="A178" s="14"/>
      <c r="B178" s="262"/>
      <c r="C178" s="263"/>
      <c r="D178" s="248" t="s">
        <v>201</v>
      </c>
      <c r="E178" s="264" t="s">
        <v>1</v>
      </c>
      <c r="F178" s="265" t="s">
        <v>928</v>
      </c>
      <c r="G178" s="263"/>
      <c r="H178" s="266">
        <v>27.609999999999999</v>
      </c>
      <c r="I178" s="267"/>
      <c r="J178" s="263"/>
      <c r="K178" s="263"/>
      <c r="L178" s="268"/>
      <c r="M178" s="269"/>
      <c r="N178" s="270"/>
      <c r="O178" s="270"/>
      <c r="P178" s="270"/>
      <c r="Q178" s="270"/>
      <c r="R178" s="270"/>
      <c r="S178" s="270"/>
      <c r="T178" s="27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2" t="s">
        <v>201</v>
      </c>
      <c r="AU178" s="272" t="s">
        <v>83</v>
      </c>
      <c r="AV178" s="14" t="s">
        <v>83</v>
      </c>
      <c r="AW178" s="14" t="s">
        <v>30</v>
      </c>
      <c r="AX178" s="14" t="s">
        <v>73</v>
      </c>
      <c r="AY178" s="272" t="s">
        <v>191</v>
      </c>
    </row>
    <row r="179" s="15" customFormat="1">
      <c r="A179" s="15"/>
      <c r="B179" s="273"/>
      <c r="C179" s="274"/>
      <c r="D179" s="248" t="s">
        <v>201</v>
      </c>
      <c r="E179" s="275" t="s">
        <v>1</v>
      </c>
      <c r="F179" s="276" t="s">
        <v>205</v>
      </c>
      <c r="G179" s="274"/>
      <c r="H179" s="277">
        <v>404.09999999999997</v>
      </c>
      <c r="I179" s="278"/>
      <c r="J179" s="274"/>
      <c r="K179" s="274"/>
      <c r="L179" s="279"/>
      <c r="M179" s="280"/>
      <c r="N179" s="281"/>
      <c r="O179" s="281"/>
      <c r="P179" s="281"/>
      <c r="Q179" s="281"/>
      <c r="R179" s="281"/>
      <c r="S179" s="281"/>
      <c r="T179" s="28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83" t="s">
        <v>201</v>
      </c>
      <c r="AU179" s="283" t="s">
        <v>83</v>
      </c>
      <c r="AV179" s="15" t="s">
        <v>198</v>
      </c>
      <c r="AW179" s="15" t="s">
        <v>30</v>
      </c>
      <c r="AX179" s="15" t="s">
        <v>81</v>
      </c>
      <c r="AY179" s="283" t="s">
        <v>191</v>
      </c>
    </row>
    <row r="180" s="12" customFormat="1" ht="22.8" customHeight="1">
      <c r="A180" s="12"/>
      <c r="B180" s="220"/>
      <c r="C180" s="221"/>
      <c r="D180" s="222" t="s">
        <v>72</v>
      </c>
      <c r="E180" s="234" t="s">
        <v>83</v>
      </c>
      <c r="F180" s="234" t="s">
        <v>929</v>
      </c>
      <c r="G180" s="221"/>
      <c r="H180" s="221"/>
      <c r="I180" s="224"/>
      <c r="J180" s="235">
        <f>BK180</f>
        <v>0</v>
      </c>
      <c r="K180" s="221"/>
      <c r="L180" s="226"/>
      <c r="M180" s="227"/>
      <c r="N180" s="228"/>
      <c r="O180" s="228"/>
      <c r="P180" s="229">
        <f>SUM(P181:P197)</f>
        <v>0</v>
      </c>
      <c r="Q180" s="228"/>
      <c r="R180" s="229">
        <f>SUM(R181:R197)</f>
        <v>38.1977604</v>
      </c>
      <c r="S180" s="228"/>
      <c r="T180" s="230">
        <f>SUM(T181:T197)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1" t="s">
        <v>81</v>
      </c>
      <c r="AT180" s="232" t="s">
        <v>72</v>
      </c>
      <c r="AU180" s="232" t="s">
        <v>81</v>
      </c>
      <c r="AY180" s="231" t="s">
        <v>191</v>
      </c>
      <c r="BK180" s="233">
        <f>SUM(BK181:BK197)</f>
        <v>0</v>
      </c>
    </row>
    <row r="181" s="2" customFormat="1" ht="21.75" customHeight="1">
      <c r="A181" s="39"/>
      <c r="B181" s="40"/>
      <c r="C181" s="236" t="s">
        <v>272</v>
      </c>
      <c r="D181" s="236" t="s">
        <v>194</v>
      </c>
      <c r="E181" s="237" t="s">
        <v>930</v>
      </c>
      <c r="F181" s="238" t="s">
        <v>931</v>
      </c>
      <c r="G181" s="239" t="s">
        <v>215</v>
      </c>
      <c r="H181" s="240">
        <v>0.92000000000000004</v>
      </c>
      <c r="I181" s="241"/>
      <c r="J181" s="240">
        <f>ROUND(I181*H181,2)</f>
        <v>0</v>
      </c>
      <c r="K181" s="238" t="s">
        <v>1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2.1600000000000001</v>
      </c>
      <c r="R181" s="244">
        <f>Q181*H181</f>
        <v>1.9872000000000003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198</v>
      </c>
      <c r="AT181" s="246" t="s">
        <v>194</v>
      </c>
      <c r="AU181" s="246" t="s">
        <v>83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198</v>
      </c>
      <c r="BM181" s="246" t="s">
        <v>932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931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83</v>
      </c>
    </row>
    <row r="183" s="13" customFormat="1">
      <c r="A183" s="13"/>
      <c r="B183" s="252"/>
      <c r="C183" s="253"/>
      <c r="D183" s="248" t="s">
        <v>201</v>
      </c>
      <c r="E183" s="254" t="s">
        <v>1</v>
      </c>
      <c r="F183" s="255" t="s">
        <v>933</v>
      </c>
      <c r="G183" s="253"/>
      <c r="H183" s="254" t="s">
        <v>1</v>
      </c>
      <c r="I183" s="256"/>
      <c r="J183" s="253"/>
      <c r="K183" s="253"/>
      <c r="L183" s="257"/>
      <c r="M183" s="258"/>
      <c r="N183" s="259"/>
      <c r="O183" s="259"/>
      <c r="P183" s="259"/>
      <c r="Q183" s="259"/>
      <c r="R183" s="259"/>
      <c r="S183" s="259"/>
      <c r="T183" s="26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1" t="s">
        <v>201</v>
      </c>
      <c r="AU183" s="261" t="s">
        <v>83</v>
      </c>
      <c r="AV183" s="13" t="s">
        <v>81</v>
      </c>
      <c r="AW183" s="13" t="s">
        <v>30</v>
      </c>
      <c r="AX183" s="13" t="s">
        <v>73</v>
      </c>
      <c r="AY183" s="261" t="s">
        <v>191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934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4" customFormat="1">
      <c r="A185" s="14"/>
      <c r="B185" s="262"/>
      <c r="C185" s="263"/>
      <c r="D185" s="248" t="s">
        <v>201</v>
      </c>
      <c r="E185" s="264" t="s">
        <v>1</v>
      </c>
      <c r="F185" s="265" t="s">
        <v>935</v>
      </c>
      <c r="G185" s="263"/>
      <c r="H185" s="266">
        <v>0.92000000000000004</v>
      </c>
      <c r="I185" s="267"/>
      <c r="J185" s="263"/>
      <c r="K185" s="263"/>
      <c r="L185" s="268"/>
      <c r="M185" s="269"/>
      <c r="N185" s="270"/>
      <c r="O185" s="270"/>
      <c r="P185" s="270"/>
      <c r="Q185" s="270"/>
      <c r="R185" s="270"/>
      <c r="S185" s="270"/>
      <c r="T185" s="27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2" t="s">
        <v>201</v>
      </c>
      <c r="AU185" s="272" t="s">
        <v>83</v>
      </c>
      <c r="AV185" s="14" t="s">
        <v>83</v>
      </c>
      <c r="AW185" s="14" t="s">
        <v>30</v>
      </c>
      <c r="AX185" s="14" t="s">
        <v>73</v>
      </c>
      <c r="AY185" s="272" t="s">
        <v>191</v>
      </c>
    </row>
    <row r="186" s="15" customFormat="1">
      <c r="A186" s="15"/>
      <c r="B186" s="273"/>
      <c r="C186" s="274"/>
      <c r="D186" s="248" t="s">
        <v>201</v>
      </c>
      <c r="E186" s="275" t="s">
        <v>1</v>
      </c>
      <c r="F186" s="276" t="s">
        <v>205</v>
      </c>
      <c r="G186" s="274"/>
      <c r="H186" s="277">
        <v>0.92000000000000004</v>
      </c>
      <c r="I186" s="278"/>
      <c r="J186" s="274"/>
      <c r="K186" s="274"/>
      <c r="L186" s="279"/>
      <c r="M186" s="280"/>
      <c r="N186" s="281"/>
      <c r="O186" s="281"/>
      <c r="P186" s="281"/>
      <c r="Q186" s="281"/>
      <c r="R186" s="281"/>
      <c r="S186" s="281"/>
      <c r="T186" s="28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3" t="s">
        <v>201</v>
      </c>
      <c r="AU186" s="283" t="s">
        <v>83</v>
      </c>
      <c r="AV186" s="15" t="s">
        <v>198</v>
      </c>
      <c r="AW186" s="15" t="s">
        <v>30</v>
      </c>
      <c r="AX186" s="15" t="s">
        <v>81</v>
      </c>
      <c r="AY186" s="283" t="s">
        <v>191</v>
      </c>
    </row>
    <row r="187" s="2" customFormat="1" ht="16.5" customHeight="1">
      <c r="A187" s="39"/>
      <c r="B187" s="40"/>
      <c r="C187" s="236" t="s">
        <v>280</v>
      </c>
      <c r="D187" s="236" t="s">
        <v>194</v>
      </c>
      <c r="E187" s="237" t="s">
        <v>936</v>
      </c>
      <c r="F187" s="238" t="s">
        <v>937</v>
      </c>
      <c r="G187" s="239" t="s">
        <v>215</v>
      </c>
      <c r="H187" s="240">
        <v>14.76</v>
      </c>
      <c r="I187" s="241"/>
      <c r="J187" s="240">
        <f>ROUND(I187*H187,2)</f>
        <v>0</v>
      </c>
      <c r="K187" s="238" t="s">
        <v>1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2.45329</v>
      </c>
      <c r="R187" s="244">
        <f>Q187*H187</f>
        <v>36.210560399999999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198</v>
      </c>
      <c r="AT187" s="246" t="s">
        <v>194</v>
      </c>
      <c r="AU187" s="246" t="s">
        <v>83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198</v>
      </c>
      <c r="BM187" s="246" t="s">
        <v>938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937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83</v>
      </c>
    </row>
    <row r="189" s="13" customFormat="1">
      <c r="A189" s="13"/>
      <c r="B189" s="252"/>
      <c r="C189" s="253"/>
      <c r="D189" s="248" t="s">
        <v>201</v>
      </c>
      <c r="E189" s="254" t="s">
        <v>1</v>
      </c>
      <c r="F189" s="255" t="s">
        <v>939</v>
      </c>
      <c r="G189" s="253"/>
      <c r="H189" s="254" t="s">
        <v>1</v>
      </c>
      <c r="I189" s="256"/>
      <c r="J189" s="253"/>
      <c r="K189" s="253"/>
      <c r="L189" s="257"/>
      <c r="M189" s="258"/>
      <c r="N189" s="259"/>
      <c r="O189" s="259"/>
      <c r="P189" s="259"/>
      <c r="Q189" s="259"/>
      <c r="R189" s="259"/>
      <c r="S189" s="259"/>
      <c r="T189" s="26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1" t="s">
        <v>201</v>
      </c>
      <c r="AU189" s="261" t="s">
        <v>83</v>
      </c>
      <c r="AV189" s="13" t="s">
        <v>81</v>
      </c>
      <c r="AW189" s="13" t="s">
        <v>30</v>
      </c>
      <c r="AX189" s="13" t="s">
        <v>73</v>
      </c>
      <c r="AY189" s="261" t="s">
        <v>191</v>
      </c>
    </row>
    <row r="190" s="14" customFormat="1">
      <c r="A190" s="14"/>
      <c r="B190" s="262"/>
      <c r="C190" s="263"/>
      <c r="D190" s="248" t="s">
        <v>201</v>
      </c>
      <c r="E190" s="264" t="s">
        <v>1</v>
      </c>
      <c r="F190" s="265" t="s">
        <v>940</v>
      </c>
      <c r="G190" s="263"/>
      <c r="H190" s="266">
        <v>0.28999999999999998</v>
      </c>
      <c r="I190" s="267"/>
      <c r="J190" s="263"/>
      <c r="K190" s="263"/>
      <c r="L190" s="268"/>
      <c r="M190" s="269"/>
      <c r="N190" s="270"/>
      <c r="O190" s="270"/>
      <c r="P190" s="270"/>
      <c r="Q190" s="270"/>
      <c r="R190" s="270"/>
      <c r="S190" s="270"/>
      <c r="T190" s="27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2" t="s">
        <v>201</v>
      </c>
      <c r="AU190" s="272" t="s">
        <v>83</v>
      </c>
      <c r="AV190" s="14" t="s">
        <v>83</v>
      </c>
      <c r="AW190" s="14" t="s">
        <v>30</v>
      </c>
      <c r="AX190" s="14" t="s">
        <v>73</v>
      </c>
      <c r="AY190" s="272" t="s">
        <v>191</v>
      </c>
    </row>
    <row r="191" s="13" customFormat="1">
      <c r="A191" s="13"/>
      <c r="B191" s="252"/>
      <c r="C191" s="253"/>
      <c r="D191" s="248" t="s">
        <v>201</v>
      </c>
      <c r="E191" s="254" t="s">
        <v>1</v>
      </c>
      <c r="F191" s="255" t="s">
        <v>941</v>
      </c>
      <c r="G191" s="253"/>
      <c r="H191" s="254" t="s">
        <v>1</v>
      </c>
      <c r="I191" s="256"/>
      <c r="J191" s="253"/>
      <c r="K191" s="253"/>
      <c r="L191" s="257"/>
      <c r="M191" s="258"/>
      <c r="N191" s="259"/>
      <c r="O191" s="259"/>
      <c r="P191" s="259"/>
      <c r="Q191" s="259"/>
      <c r="R191" s="259"/>
      <c r="S191" s="259"/>
      <c r="T191" s="26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1" t="s">
        <v>201</v>
      </c>
      <c r="AU191" s="261" t="s">
        <v>83</v>
      </c>
      <c r="AV191" s="13" t="s">
        <v>81</v>
      </c>
      <c r="AW191" s="13" t="s">
        <v>30</v>
      </c>
      <c r="AX191" s="13" t="s">
        <v>73</v>
      </c>
      <c r="AY191" s="261" t="s">
        <v>191</v>
      </c>
    </row>
    <row r="192" s="13" customFormat="1">
      <c r="A192" s="13"/>
      <c r="B192" s="252"/>
      <c r="C192" s="253"/>
      <c r="D192" s="248" t="s">
        <v>201</v>
      </c>
      <c r="E192" s="254" t="s">
        <v>1</v>
      </c>
      <c r="F192" s="255" t="s">
        <v>934</v>
      </c>
      <c r="G192" s="253"/>
      <c r="H192" s="254" t="s">
        <v>1</v>
      </c>
      <c r="I192" s="256"/>
      <c r="J192" s="253"/>
      <c r="K192" s="253"/>
      <c r="L192" s="257"/>
      <c r="M192" s="258"/>
      <c r="N192" s="259"/>
      <c r="O192" s="259"/>
      <c r="P192" s="259"/>
      <c r="Q192" s="259"/>
      <c r="R192" s="259"/>
      <c r="S192" s="259"/>
      <c r="T192" s="26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1" t="s">
        <v>201</v>
      </c>
      <c r="AU192" s="261" t="s">
        <v>83</v>
      </c>
      <c r="AV192" s="13" t="s">
        <v>81</v>
      </c>
      <c r="AW192" s="13" t="s">
        <v>30</v>
      </c>
      <c r="AX192" s="13" t="s">
        <v>73</v>
      </c>
      <c r="AY192" s="261" t="s">
        <v>191</v>
      </c>
    </row>
    <row r="193" s="14" customFormat="1">
      <c r="A193" s="14"/>
      <c r="B193" s="262"/>
      <c r="C193" s="263"/>
      <c r="D193" s="248" t="s">
        <v>201</v>
      </c>
      <c r="E193" s="264" t="s">
        <v>1</v>
      </c>
      <c r="F193" s="265" t="s">
        <v>942</v>
      </c>
      <c r="G193" s="263"/>
      <c r="H193" s="266">
        <v>8.9299999999999997</v>
      </c>
      <c r="I193" s="267"/>
      <c r="J193" s="263"/>
      <c r="K193" s="263"/>
      <c r="L193" s="268"/>
      <c r="M193" s="269"/>
      <c r="N193" s="270"/>
      <c r="O193" s="270"/>
      <c r="P193" s="270"/>
      <c r="Q193" s="270"/>
      <c r="R193" s="270"/>
      <c r="S193" s="270"/>
      <c r="T193" s="27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2" t="s">
        <v>201</v>
      </c>
      <c r="AU193" s="272" t="s">
        <v>83</v>
      </c>
      <c r="AV193" s="14" t="s">
        <v>83</v>
      </c>
      <c r="AW193" s="14" t="s">
        <v>30</v>
      </c>
      <c r="AX193" s="14" t="s">
        <v>73</v>
      </c>
      <c r="AY193" s="272" t="s">
        <v>191</v>
      </c>
    </row>
    <row r="194" s="13" customFormat="1">
      <c r="A194" s="13"/>
      <c r="B194" s="252"/>
      <c r="C194" s="253"/>
      <c r="D194" s="248" t="s">
        <v>201</v>
      </c>
      <c r="E194" s="254" t="s">
        <v>1</v>
      </c>
      <c r="F194" s="255" t="s">
        <v>943</v>
      </c>
      <c r="G194" s="253"/>
      <c r="H194" s="254" t="s">
        <v>1</v>
      </c>
      <c r="I194" s="256"/>
      <c r="J194" s="253"/>
      <c r="K194" s="253"/>
      <c r="L194" s="257"/>
      <c r="M194" s="258"/>
      <c r="N194" s="259"/>
      <c r="O194" s="259"/>
      <c r="P194" s="259"/>
      <c r="Q194" s="259"/>
      <c r="R194" s="259"/>
      <c r="S194" s="259"/>
      <c r="T194" s="26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1" t="s">
        <v>201</v>
      </c>
      <c r="AU194" s="261" t="s">
        <v>83</v>
      </c>
      <c r="AV194" s="13" t="s">
        <v>81</v>
      </c>
      <c r="AW194" s="13" t="s">
        <v>30</v>
      </c>
      <c r="AX194" s="13" t="s">
        <v>73</v>
      </c>
      <c r="AY194" s="261" t="s">
        <v>191</v>
      </c>
    </row>
    <row r="195" s="13" customFormat="1">
      <c r="A195" s="13"/>
      <c r="B195" s="252"/>
      <c r="C195" s="253"/>
      <c r="D195" s="248" t="s">
        <v>201</v>
      </c>
      <c r="E195" s="254" t="s">
        <v>1</v>
      </c>
      <c r="F195" s="255" t="s">
        <v>944</v>
      </c>
      <c r="G195" s="253"/>
      <c r="H195" s="254" t="s">
        <v>1</v>
      </c>
      <c r="I195" s="256"/>
      <c r="J195" s="253"/>
      <c r="K195" s="253"/>
      <c r="L195" s="257"/>
      <c r="M195" s="258"/>
      <c r="N195" s="259"/>
      <c r="O195" s="259"/>
      <c r="P195" s="259"/>
      <c r="Q195" s="259"/>
      <c r="R195" s="259"/>
      <c r="S195" s="259"/>
      <c r="T195" s="26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1" t="s">
        <v>201</v>
      </c>
      <c r="AU195" s="261" t="s">
        <v>83</v>
      </c>
      <c r="AV195" s="13" t="s">
        <v>81</v>
      </c>
      <c r="AW195" s="13" t="s">
        <v>30</v>
      </c>
      <c r="AX195" s="13" t="s">
        <v>73</v>
      </c>
      <c r="AY195" s="261" t="s">
        <v>191</v>
      </c>
    </row>
    <row r="196" s="14" customFormat="1">
      <c r="A196" s="14"/>
      <c r="B196" s="262"/>
      <c r="C196" s="263"/>
      <c r="D196" s="248" t="s">
        <v>201</v>
      </c>
      <c r="E196" s="264" t="s">
        <v>1</v>
      </c>
      <c r="F196" s="265" t="s">
        <v>945</v>
      </c>
      <c r="G196" s="263"/>
      <c r="H196" s="266">
        <v>5.54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2" t="s">
        <v>201</v>
      </c>
      <c r="AU196" s="272" t="s">
        <v>83</v>
      </c>
      <c r="AV196" s="14" t="s">
        <v>83</v>
      </c>
      <c r="AW196" s="14" t="s">
        <v>30</v>
      </c>
      <c r="AX196" s="14" t="s">
        <v>73</v>
      </c>
      <c r="AY196" s="272" t="s">
        <v>191</v>
      </c>
    </row>
    <row r="197" s="15" customFormat="1">
      <c r="A197" s="15"/>
      <c r="B197" s="273"/>
      <c r="C197" s="274"/>
      <c r="D197" s="248" t="s">
        <v>201</v>
      </c>
      <c r="E197" s="275" t="s">
        <v>1</v>
      </c>
      <c r="F197" s="276" t="s">
        <v>205</v>
      </c>
      <c r="G197" s="274"/>
      <c r="H197" s="277">
        <v>14.759999999999998</v>
      </c>
      <c r="I197" s="278"/>
      <c r="J197" s="274"/>
      <c r="K197" s="274"/>
      <c r="L197" s="279"/>
      <c r="M197" s="280"/>
      <c r="N197" s="281"/>
      <c r="O197" s="281"/>
      <c r="P197" s="281"/>
      <c r="Q197" s="281"/>
      <c r="R197" s="281"/>
      <c r="S197" s="281"/>
      <c r="T197" s="28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83" t="s">
        <v>201</v>
      </c>
      <c r="AU197" s="283" t="s">
        <v>83</v>
      </c>
      <c r="AV197" s="15" t="s">
        <v>198</v>
      </c>
      <c r="AW197" s="15" t="s">
        <v>30</v>
      </c>
      <c r="AX197" s="15" t="s">
        <v>81</v>
      </c>
      <c r="AY197" s="283" t="s">
        <v>191</v>
      </c>
    </row>
    <row r="198" s="12" customFormat="1" ht="22.8" customHeight="1">
      <c r="A198" s="12"/>
      <c r="B198" s="220"/>
      <c r="C198" s="221"/>
      <c r="D198" s="222" t="s">
        <v>72</v>
      </c>
      <c r="E198" s="234" t="s">
        <v>229</v>
      </c>
      <c r="F198" s="234" t="s">
        <v>364</v>
      </c>
      <c r="G198" s="221"/>
      <c r="H198" s="221"/>
      <c r="I198" s="224"/>
      <c r="J198" s="235">
        <f>BK198</f>
        <v>0</v>
      </c>
      <c r="K198" s="221"/>
      <c r="L198" s="226"/>
      <c r="M198" s="227"/>
      <c r="N198" s="228"/>
      <c r="O198" s="228"/>
      <c r="P198" s="229">
        <f>P199+P206</f>
        <v>0</v>
      </c>
      <c r="Q198" s="228"/>
      <c r="R198" s="229">
        <f>R199+R206</f>
        <v>386.48044167999996</v>
      </c>
      <c r="S198" s="228"/>
      <c r="T198" s="230">
        <f>T199+T206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1" t="s">
        <v>81</v>
      </c>
      <c r="AT198" s="232" t="s">
        <v>72</v>
      </c>
      <c r="AU198" s="232" t="s">
        <v>81</v>
      </c>
      <c r="AY198" s="231" t="s">
        <v>191</v>
      </c>
      <c r="BK198" s="233">
        <f>BK199+BK206</f>
        <v>0</v>
      </c>
    </row>
    <row r="199" s="12" customFormat="1" ht="20.88" customHeight="1">
      <c r="A199" s="12"/>
      <c r="B199" s="220"/>
      <c r="C199" s="221"/>
      <c r="D199" s="222" t="s">
        <v>72</v>
      </c>
      <c r="E199" s="234" t="s">
        <v>365</v>
      </c>
      <c r="F199" s="234" t="s">
        <v>366</v>
      </c>
      <c r="G199" s="221"/>
      <c r="H199" s="221"/>
      <c r="I199" s="224"/>
      <c r="J199" s="235">
        <f>BK199</f>
        <v>0</v>
      </c>
      <c r="K199" s="221"/>
      <c r="L199" s="226"/>
      <c r="M199" s="227"/>
      <c r="N199" s="228"/>
      <c r="O199" s="228"/>
      <c r="P199" s="229">
        <f>SUM(P200:P205)</f>
        <v>0</v>
      </c>
      <c r="Q199" s="228"/>
      <c r="R199" s="229">
        <f>SUM(R200:R205)</f>
        <v>174.636</v>
      </c>
      <c r="S199" s="228"/>
      <c r="T199" s="230">
        <f>SUM(T200:T205)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1" t="s">
        <v>81</v>
      </c>
      <c r="AT199" s="232" t="s">
        <v>72</v>
      </c>
      <c r="AU199" s="232" t="s">
        <v>83</v>
      </c>
      <c r="AY199" s="231" t="s">
        <v>191</v>
      </c>
      <c r="BK199" s="233">
        <f>SUM(BK200:BK205)</f>
        <v>0</v>
      </c>
    </row>
    <row r="200" s="2" customFormat="1" ht="16.5" customHeight="1">
      <c r="A200" s="39"/>
      <c r="B200" s="40"/>
      <c r="C200" s="236" t="s">
        <v>192</v>
      </c>
      <c r="D200" s="236" t="s">
        <v>194</v>
      </c>
      <c r="E200" s="237" t="s">
        <v>946</v>
      </c>
      <c r="F200" s="238" t="s">
        <v>947</v>
      </c>
      <c r="G200" s="239" t="s">
        <v>197</v>
      </c>
      <c r="H200" s="240">
        <v>462</v>
      </c>
      <c r="I200" s="241"/>
      <c r="J200" s="240">
        <f>ROUND(I200*H200,2)</f>
        <v>0</v>
      </c>
      <c r="K200" s="238" t="s">
        <v>1</v>
      </c>
      <c r="L200" s="45"/>
      <c r="M200" s="242" t="s">
        <v>1</v>
      </c>
      <c r="N200" s="243" t="s">
        <v>38</v>
      </c>
      <c r="O200" s="92"/>
      <c r="P200" s="244">
        <f>O200*H200</f>
        <v>0</v>
      </c>
      <c r="Q200" s="244">
        <v>0.378</v>
      </c>
      <c r="R200" s="244">
        <f>Q200*H200</f>
        <v>174.636</v>
      </c>
      <c r="S200" s="244">
        <v>0</v>
      </c>
      <c r="T200" s="24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6" t="s">
        <v>198</v>
      </c>
      <c r="AT200" s="246" t="s">
        <v>194</v>
      </c>
      <c r="AU200" s="246" t="s">
        <v>212</v>
      </c>
      <c r="AY200" s="18" t="s">
        <v>191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18" t="s">
        <v>81</v>
      </c>
      <c r="BK200" s="247">
        <f>ROUND(I200*H200,2)</f>
        <v>0</v>
      </c>
      <c r="BL200" s="18" t="s">
        <v>198</v>
      </c>
      <c r="BM200" s="246" t="s">
        <v>948</v>
      </c>
    </row>
    <row r="201" s="2" customFormat="1">
      <c r="A201" s="39"/>
      <c r="B201" s="40"/>
      <c r="C201" s="41"/>
      <c r="D201" s="248" t="s">
        <v>200</v>
      </c>
      <c r="E201" s="41"/>
      <c r="F201" s="249" t="s">
        <v>947</v>
      </c>
      <c r="G201" s="41"/>
      <c r="H201" s="41"/>
      <c r="I201" s="145"/>
      <c r="J201" s="41"/>
      <c r="K201" s="41"/>
      <c r="L201" s="45"/>
      <c r="M201" s="250"/>
      <c r="N201" s="251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200</v>
      </c>
      <c r="AU201" s="18" t="s">
        <v>212</v>
      </c>
    </row>
    <row r="202" s="13" customFormat="1">
      <c r="A202" s="13"/>
      <c r="B202" s="252"/>
      <c r="C202" s="253"/>
      <c r="D202" s="248" t="s">
        <v>201</v>
      </c>
      <c r="E202" s="254" t="s">
        <v>1</v>
      </c>
      <c r="F202" s="255" t="s">
        <v>949</v>
      </c>
      <c r="G202" s="253"/>
      <c r="H202" s="254" t="s">
        <v>1</v>
      </c>
      <c r="I202" s="256"/>
      <c r="J202" s="253"/>
      <c r="K202" s="253"/>
      <c r="L202" s="257"/>
      <c r="M202" s="258"/>
      <c r="N202" s="259"/>
      <c r="O202" s="259"/>
      <c r="P202" s="259"/>
      <c r="Q202" s="259"/>
      <c r="R202" s="259"/>
      <c r="S202" s="259"/>
      <c r="T202" s="26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1" t="s">
        <v>201</v>
      </c>
      <c r="AU202" s="261" t="s">
        <v>212</v>
      </c>
      <c r="AV202" s="13" t="s">
        <v>81</v>
      </c>
      <c r="AW202" s="13" t="s">
        <v>30</v>
      </c>
      <c r="AX202" s="13" t="s">
        <v>73</v>
      </c>
      <c r="AY202" s="261" t="s">
        <v>191</v>
      </c>
    </row>
    <row r="203" s="13" customFormat="1">
      <c r="A203" s="13"/>
      <c r="B203" s="252"/>
      <c r="C203" s="253"/>
      <c r="D203" s="248" t="s">
        <v>201</v>
      </c>
      <c r="E203" s="254" t="s">
        <v>1</v>
      </c>
      <c r="F203" s="255" t="s">
        <v>950</v>
      </c>
      <c r="G203" s="253"/>
      <c r="H203" s="254" t="s">
        <v>1</v>
      </c>
      <c r="I203" s="256"/>
      <c r="J203" s="253"/>
      <c r="K203" s="253"/>
      <c r="L203" s="257"/>
      <c r="M203" s="258"/>
      <c r="N203" s="259"/>
      <c r="O203" s="259"/>
      <c r="P203" s="259"/>
      <c r="Q203" s="259"/>
      <c r="R203" s="259"/>
      <c r="S203" s="259"/>
      <c r="T203" s="26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1" t="s">
        <v>201</v>
      </c>
      <c r="AU203" s="261" t="s">
        <v>212</v>
      </c>
      <c r="AV203" s="13" t="s">
        <v>81</v>
      </c>
      <c r="AW203" s="13" t="s">
        <v>30</v>
      </c>
      <c r="AX203" s="13" t="s">
        <v>73</v>
      </c>
      <c r="AY203" s="261" t="s">
        <v>191</v>
      </c>
    </row>
    <row r="204" s="14" customFormat="1">
      <c r="A204" s="14"/>
      <c r="B204" s="262"/>
      <c r="C204" s="263"/>
      <c r="D204" s="248" t="s">
        <v>201</v>
      </c>
      <c r="E204" s="264" t="s">
        <v>1</v>
      </c>
      <c r="F204" s="265" t="s">
        <v>951</v>
      </c>
      <c r="G204" s="263"/>
      <c r="H204" s="266">
        <v>462</v>
      </c>
      <c r="I204" s="267"/>
      <c r="J204" s="263"/>
      <c r="K204" s="263"/>
      <c r="L204" s="268"/>
      <c r="M204" s="269"/>
      <c r="N204" s="270"/>
      <c r="O204" s="270"/>
      <c r="P204" s="270"/>
      <c r="Q204" s="270"/>
      <c r="R204" s="270"/>
      <c r="S204" s="270"/>
      <c r="T204" s="27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2" t="s">
        <v>201</v>
      </c>
      <c r="AU204" s="272" t="s">
        <v>212</v>
      </c>
      <c r="AV204" s="14" t="s">
        <v>83</v>
      </c>
      <c r="AW204" s="14" t="s">
        <v>30</v>
      </c>
      <c r="AX204" s="14" t="s">
        <v>73</v>
      </c>
      <c r="AY204" s="272" t="s">
        <v>191</v>
      </c>
    </row>
    <row r="205" s="15" customFormat="1">
      <c r="A205" s="15"/>
      <c r="B205" s="273"/>
      <c r="C205" s="274"/>
      <c r="D205" s="248" t="s">
        <v>201</v>
      </c>
      <c r="E205" s="275" t="s">
        <v>1</v>
      </c>
      <c r="F205" s="276" t="s">
        <v>205</v>
      </c>
      <c r="G205" s="274"/>
      <c r="H205" s="277">
        <v>462</v>
      </c>
      <c r="I205" s="278"/>
      <c r="J205" s="274"/>
      <c r="K205" s="274"/>
      <c r="L205" s="279"/>
      <c r="M205" s="280"/>
      <c r="N205" s="281"/>
      <c r="O205" s="281"/>
      <c r="P205" s="281"/>
      <c r="Q205" s="281"/>
      <c r="R205" s="281"/>
      <c r="S205" s="281"/>
      <c r="T205" s="28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83" t="s">
        <v>201</v>
      </c>
      <c r="AU205" s="283" t="s">
        <v>212</v>
      </c>
      <c r="AV205" s="15" t="s">
        <v>198</v>
      </c>
      <c r="AW205" s="15" t="s">
        <v>30</v>
      </c>
      <c r="AX205" s="15" t="s">
        <v>81</v>
      </c>
      <c r="AY205" s="283" t="s">
        <v>191</v>
      </c>
    </row>
    <row r="206" s="12" customFormat="1" ht="20.88" customHeight="1">
      <c r="A206" s="12"/>
      <c r="B206" s="220"/>
      <c r="C206" s="221"/>
      <c r="D206" s="222" t="s">
        <v>72</v>
      </c>
      <c r="E206" s="234" t="s">
        <v>511</v>
      </c>
      <c r="F206" s="234" t="s">
        <v>512</v>
      </c>
      <c r="G206" s="221"/>
      <c r="H206" s="221"/>
      <c r="I206" s="224"/>
      <c r="J206" s="235">
        <f>BK206</f>
        <v>0</v>
      </c>
      <c r="K206" s="221"/>
      <c r="L206" s="226"/>
      <c r="M206" s="227"/>
      <c r="N206" s="228"/>
      <c r="O206" s="228"/>
      <c r="P206" s="229">
        <f>SUM(P207:P271)</f>
        <v>0</v>
      </c>
      <c r="Q206" s="228"/>
      <c r="R206" s="229">
        <f>SUM(R207:R271)</f>
        <v>211.84444167999996</v>
      </c>
      <c r="S206" s="228"/>
      <c r="T206" s="230">
        <f>SUM(T207:T271)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1" t="s">
        <v>81</v>
      </c>
      <c r="AT206" s="232" t="s">
        <v>72</v>
      </c>
      <c r="AU206" s="232" t="s">
        <v>83</v>
      </c>
      <c r="AY206" s="231" t="s">
        <v>191</v>
      </c>
      <c r="BK206" s="233">
        <f>SUM(BK207:BK271)</f>
        <v>0</v>
      </c>
    </row>
    <row r="207" s="2" customFormat="1" ht="21.75" customHeight="1">
      <c r="A207" s="39"/>
      <c r="B207" s="40"/>
      <c r="C207" s="285" t="s">
        <v>291</v>
      </c>
      <c r="D207" s="285" t="s">
        <v>341</v>
      </c>
      <c r="E207" s="286" t="s">
        <v>952</v>
      </c>
      <c r="F207" s="287" t="s">
        <v>953</v>
      </c>
      <c r="G207" s="288" t="s">
        <v>197</v>
      </c>
      <c r="H207" s="289">
        <v>18.899999999999999</v>
      </c>
      <c r="I207" s="290"/>
      <c r="J207" s="289">
        <f>ROUND(I207*H207,2)</f>
        <v>0</v>
      </c>
      <c r="K207" s="287" t="s">
        <v>1</v>
      </c>
      <c r="L207" s="291"/>
      <c r="M207" s="292" t="s">
        <v>1</v>
      </c>
      <c r="N207" s="29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255</v>
      </c>
      <c r="AT207" s="246" t="s">
        <v>341</v>
      </c>
      <c r="AU207" s="246" t="s">
        <v>212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198</v>
      </c>
      <c r="BM207" s="246" t="s">
        <v>954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953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212</v>
      </c>
    </row>
    <row r="209" s="13" customFormat="1">
      <c r="A209" s="13"/>
      <c r="B209" s="252"/>
      <c r="C209" s="253"/>
      <c r="D209" s="248" t="s">
        <v>201</v>
      </c>
      <c r="E209" s="254" t="s">
        <v>1</v>
      </c>
      <c r="F209" s="255" t="s">
        <v>955</v>
      </c>
      <c r="G209" s="253"/>
      <c r="H209" s="254" t="s">
        <v>1</v>
      </c>
      <c r="I209" s="256"/>
      <c r="J209" s="253"/>
      <c r="K209" s="253"/>
      <c r="L209" s="257"/>
      <c r="M209" s="258"/>
      <c r="N209" s="259"/>
      <c r="O209" s="259"/>
      <c r="P209" s="259"/>
      <c r="Q209" s="259"/>
      <c r="R209" s="259"/>
      <c r="S209" s="259"/>
      <c r="T209" s="26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1" t="s">
        <v>201</v>
      </c>
      <c r="AU209" s="261" t="s">
        <v>212</v>
      </c>
      <c r="AV209" s="13" t="s">
        <v>81</v>
      </c>
      <c r="AW209" s="13" t="s">
        <v>30</v>
      </c>
      <c r="AX209" s="13" t="s">
        <v>73</v>
      </c>
      <c r="AY209" s="261" t="s">
        <v>191</v>
      </c>
    </row>
    <row r="210" s="14" customFormat="1">
      <c r="A210" s="14"/>
      <c r="B210" s="262"/>
      <c r="C210" s="263"/>
      <c r="D210" s="248" t="s">
        <v>201</v>
      </c>
      <c r="E210" s="264" t="s">
        <v>1</v>
      </c>
      <c r="F210" s="265" t="s">
        <v>956</v>
      </c>
      <c r="G210" s="263"/>
      <c r="H210" s="266">
        <v>18.899999999999999</v>
      </c>
      <c r="I210" s="267"/>
      <c r="J210" s="263"/>
      <c r="K210" s="263"/>
      <c r="L210" s="268"/>
      <c r="M210" s="269"/>
      <c r="N210" s="270"/>
      <c r="O210" s="270"/>
      <c r="P210" s="270"/>
      <c r="Q210" s="270"/>
      <c r="R210" s="270"/>
      <c r="S210" s="270"/>
      <c r="T210" s="27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2" t="s">
        <v>201</v>
      </c>
      <c r="AU210" s="272" t="s">
        <v>212</v>
      </c>
      <c r="AV210" s="14" t="s">
        <v>83</v>
      </c>
      <c r="AW210" s="14" t="s">
        <v>30</v>
      </c>
      <c r="AX210" s="14" t="s">
        <v>73</v>
      </c>
      <c r="AY210" s="272" t="s">
        <v>191</v>
      </c>
    </row>
    <row r="211" s="15" customFormat="1">
      <c r="A211" s="15"/>
      <c r="B211" s="273"/>
      <c r="C211" s="274"/>
      <c r="D211" s="248" t="s">
        <v>201</v>
      </c>
      <c r="E211" s="275" t="s">
        <v>1</v>
      </c>
      <c r="F211" s="276" t="s">
        <v>205</v>
      </c>
      <c r="G211" s="274"/>
      <c r="H211" s="277">
        <v>18.899999999999999</v>
      </c>
      <c r="I211" s="278"/>
      <c r="J211" s="274"/>
      <c r="K211" s="274"/>
      <c r="L211" s="279"/>
      <c r="M211" s="280"/>
      <c r="N211" s="281"/>
      <c r="O211" s="281"/>
      <c r="P211" s="281"/>
      <c r="Q211" s="281"/>
      <c r="R211" s="281"/>
      <c r="S211" s="281"/>
      <c r="T211" s="28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83" t="s">
        <v>201</v>
      </c>
      <c r="AU211" s="283" t="s">
        <v>212</v>
      </c>
      <c r="AV211" s="15" t="s">
        <v>198</v>
      </c>
      <c r="AW211" s="15" t="s">
        <v>30</v>
      </c>
      <c r="AX211" s="15" t="s">
        <v>81</v>
      </c>
      <c r="AY211" s="283" t="s">
        <v>191</v>
      </c>
    </row>
    <row r="212" s="2" customFormat="1" ht="16.5" customHeight="1">
      <c r="A212" s="39"/>
      <c r="B212" s="40"/>
      <c r="C212" s="285" t="s">
        <v>299</v>
      </c>
      <c r="D212" s="285" t="s">
        <v>341</v>
      </c>
      <c r="E212" s="286" t="s">
        <v>957</v>
      </c>
      <c r="F212" s="287" t="s">
        <v>958</v>
      </c>
      <c r="G212" s="288" t="s">
        <v>197</v>
      </c>
      <c r="H212" s="289">
        <v>41.899999999999999</v>
      </c>
      <c r="I212" s="290"/>
      <c r="J212" s="289">
        <f>ROUND(I212*H212,2)</f>
        <v>0</v>
      </c>
      <c r="K212" s="287" t="s">
        <v>275</v>
      </c>
      <c r="L212" s="291"/>
      <c r="M212" s="292" t="s">
        <v>1</v>
      </c>
      <c r="N212" s="293" t="s">
        <v>38</v>
      </c>
      <c r="O212" s="92"/>
      <c r="P212" s="244">
        <f>O212*H212</f>
        <v>0</v>
      </c>
      <c r="Q212" s="244">
        <v>0.17599999999999999</v>
      </c>
      <c r="R212" s="244">
        <f>Q212*H212</f>
        <v>7.3743999999999996</v>
      </c>
      <c r="S212" s="244">
        <v>0</v>
      </c>
      <c r="T212" s="24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6" t="s">
        <v>255</v>
      </c>
      <c r="AT212" s="246" t="s">
        <v>341</v>
      </c>
      <c r="AU212" s="246" t="s">
        <v>212</v>
      </c>
      <c r="AY212" s="18" t="s">
        <v>191</v>
      </c>
      <c r="BE212" s="247">
        <f>IF(N212="základní",J212,0)</f>
        <v>0</v>
      </c>
      <c r="BF212" s="247">
        <f>IF(N212="snížená",J212,0)</f>
        <v>0</v>
      </c>
      <c r="BG212" s="247">
        <f>IF(N212="zákl. přenesená",J212,0)</f>
        <v>0</v>
      </c>
      <c r="BH212" s="247">
        <f>IF(N212="sníž. přenesená",J212,0)</f>
        <v>0</v>
      </c>
      <c r="BI212" s="247">
        <f>IF(N212="nulová",J212,0)</f>
        <v>0</v>
      </c>
      <c r="BJ212" s="18" t="s">
        <v>81</v>
      </c>
      <c r="BK212" s="247">
        <f>ROUND(I212*H212,2)</f>
        <v>0</v>
      </c>
      <c r="BL212" s="18" t="s">
        <v>198</v>
      </c>
      <c r="BM212" s="246" t="s">
        <v>959</v>
      </c>
    </row>
    <row r="213" s="2" customFormat="1">
      <c r="A213" s="39"/>
      <c r="B213" s="40"/>
      <c r="C213" s="41"/>
      <c r="D213" s="248" t="s">
        <v>200</v>
      </c>
      <c r="E213" s="41"/>
      <c r="F213" s="249" t="s">
        <v>958</v>
      </c>
      <c r="G213" s="41"/>
      <c r="H213" s="41"/>
      <c r="I213" s="145"/>
      <c r="J213" s="41"/>
      <c r="K213" s="41"/>
      <c r="L213" s="45"/>
      <c r="M213" s="250"/>
      <c r="N213" s="251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200</v>
      </c>
      <c r="AU213" s="18" t="s">
        <v>212</v>
      </c>
    </row>
    <row r="214" s="13" customFormat="1">
      <c r="A214" s="13"/>
      <c r="B214" s="252"/>
      <c r="C214" s="253"/>
      <c r="D214" s="248" t="s">
        <v>201</v>
      </c>
      <c r="E214" s="254" t="s">
        <v>1</v>
      </c>
      <c r="F214" s="255" t="s">
        <v>960</v>
      </c>
      <c r="G214" s="253"/>
      <c r="H214" s="254" t="s">
        <v>1</v>
      </c>
      <c r="I214" s="256"/>
      <c r="J214" s="253"/>
      <c r="K214" s="253"/>
      <c r="L214" s="257"/>
      <c r="M214" s="258"/>
      <c r="N214" s="259"/>
      <c r="O214" s="259"/>
      <c r="P214" s="259"/>
      <c r="Q214" s="259"/>
      <c r="R214" s="259"/>
      <c r="S214" s="259"/>
      <c r="T214" s="26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1" t="s">
        <v>201</v>
      </c>
      <c r="AU214" s="261" t="s">
        <v>212</v>
      </c>
      <c r="AV214" s="13" t="s">
        <v>81</v>
      </c>
      <c r="AW214" s="13" t="s">
        <v>30</v>
      </c>
      <c r="AX214" s="13" t="s">
        <v>73</v>
      </c>
      <c r="AY214" s="261" t="s">
        <v>191</v>
      </c>
    </row>
    <row r="215" s="14" customFormat="1">
      <c r="A215" s="14"/>
      <c r="B215" s="262"/>
      <c r="C215" s="263"/>
      <c r="D215" s="248" t="s">
        <v>201</v>
      </c>
      <c r="E215" s="264" t="s">
        <v>1</v>
      </c>
      <c r="F215" s="265" t="s">
        <v>961</v>
      </c>
      <c r="G215" s="263"/>
      <c r="H215" s="266">
        <v>41.899999999999999</v>
      </c>
      <c r="I215" s="267"/>
      <c r="J215" s="263"/>
      <c r="K215" s="263"/>
      <c r="L215" s="268"/>
      <c r="M215" s="269"/>
      <c r="N215" s="270"/>
      <c r="O215" s="270"/>
      <c r="P215" s="270"/>
      <c r="Q215" s="270"/>
      <c r="R215" s="270"/>
      <c r="S215" s="270"/>
      <c r="T215" s="27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2" t="s">
        <v>201</v>
      </c>
      <c r="AU215" s="272" t="s">
        <v>212</v>
      </c>
      <c r="AV215" s="14" t="s">
        <v>83</v>
      </c>
      <c r="AW215" s="14" t="s">
        <v>30</v>
      </c>
      <c r="AX215" s="14" t="s">
        <v>73</v>
      </c>
      <c r="AY215" s="272" t="s">
        <v>191</v>
      </c>
    </row>
    <row r="216" s="15" customFormat="1">
      <c r="A216" s="15"/>
      <c r="B216" s="273"/>
      <c r="C216" s="274"/>
      <c r="D216" s="248" t="s">
        <v>201</v>
      </c>
      <c r="E216" s="275" t="s">
        <v>1</v>
      </c>
      <c r="F216" s="276" t="s">
        <v>205</v>
      </c>
      <c r="G216" s="274"/>
      <c r="H216" s="277">
        <v>41.899999999999999</v>
      </c>
      <c r="I216" s="278"/>
      <c r="J216" s="274"/>
      <c r="K216" s="274"/>
      <c r="L216" s="279"/>
      <c r="M216" s="280"/>
      <c r="N216" s="281"/>
      <c r="O216" s="281"/>
      <c r="P216" s="281"/>
      <c r="Q216" s="281"/>
      <c r="R216" s="281"/>
      <c r="S216" s="281"/>
      <c r="T216" s="28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3" t="s">
        <v>201</v>
      </c>
      <c r="AU216" s="283" t="s">
        <v>212</v>
      </c>
      <c r="AV216" s="15" t="s">
        <v>198</v>
      </c>
      <c r="AW216" s="15" t="s">
        <v>30</v>
      </c>
      <c r="AX216" s="15" t="s">
        <v>81</v>
      </c>
      <c r="AY216" s="283" t="s">
        <v>191</v>
      </c>
    </row>
    <row r="217" s="2" customFormat="1" ht="21.75" customHeight="1">
      <c r="A217" s="39"/>
      <c r="B217" s="40"/>
      <c r="C217" s="285" t="s">
        <v>305</v>
      </c>
      <c r="D217" s="285" t="s">
        <v>341</v>
      </c>
      <c r="E217" s="286" t="s">
        <v>962</v>
      </c>
      <c r="F217" s="287" t="s">
        <v>963</v>
      </c>
      <c r="G217" s="288" t="s">
        <v>197</v>
      </c>
      <c r="H217" s="289">
        <v>14.91</v>
      </c>
      <c r="I217" s="290"/>
      <c r="J217" s="289">
        <f>ROUND(I217*H217,2)</f>
        <v>0</v>
      </c>
      <c r="K217" s="287" t="s">
        <v>275</v>
      </c>
      <c r="L217" s="291"/>
      <c r="M217" s="292" t="s">
        <v>1</v>
      </c>
      <c r="N217" s="293" t="s">
        <v>38</v>
      </c>
      <c r="O217" s="92"/>
      <c r="P217" s="244">
        <f>O217*H217</f>
        <v>0</v>
      </c>
      <c r="Q217" s="244">
        <v>0.13</v>
      </c>
      <c r="R217" s="244">
        <f>Q217*H217</f>
        <v>1.9383000000000001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255</v>
      </c>
      <c r="AT217" s="246" t="s">
        <v>341</v>
      </c>
      <c r="AU217" s="246" t="s">
        <v>212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198</v>
      </c>
      <c r="BM217" s="246" t="s">
        <v>964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963</v>
      </c>
      <c r="G218" s="41"/>
      <c r="H218" s="41"/>
      <c r="I218" s="145"/>
      <c r="J218" s="41"/>
      <c r="K218" s="41"/>
      <c r="L218" s="45"/>
      <c r="M218" s="250"/>
      <c r="N218" s="251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212</v>
      </c>
    </row>
    <row r="219" s="13" customFormat="1">
      <c r="A219" s="13"/>
      <c r="B219" s="252"/>
      <c r="C219" s="253"/>
      <c r="D219" s="248" t="s">
        <v>201</v>
      </c>
      <c r="E219" s="254" t="s">
        <v>1</v>
      </c>
      <c r="F219" s="255" t="s">
        <v>965</v>
      </c>
      <c r="G219" s="253"/>
      <c r="H219" s="254" t="s">
        <v>1</v>
      </c>
      <c r="I219" s="256"/>
      <c r="J219" s="253"/>
      <c r="K219" s="253"/>
      <c r="L219" s="257"/>
      <c r="M219" s="258"/>
      <c r="N219" s="259"/>
      <c r="O219" s="259"/>
      <c r="P219" s="259"/>
      <c r="Q219" s="259"/>
      <c r="R219" s="259"/>
      <c r="S219" s="259"/>
      <c r="T219" s="26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1" t="s">
        <v>201</v>
      </c>
      <c r="AU219" s="261" t="s">
        <v>212</v>
      </c>
      <c r="AV219" s="13" t="s">
        <v>81</v>
      </c>
      <c r="AW219" s="13" t="s">
        <v>30</v>
      </c>
      <c r="AX219" s="13" t="s">
        <v>73</v>
      </c>
      <c r="AY219" s="261" t="s">
        <v>191</v>
      </c>
    </row>
    <row r="220" s="14" customFormat="1">
      <c r="A220" s="14"/>
      <c r="B220" s="262"/>
      <c r="C220" s="263"/>
      <c r="D220" s="248" t="s">
        <v>201</v>
      </c>
      <c r="E220" s="264" t="s">
        <v>1</v>
      </c>
      <c r="F220" s="265" t="s">
        <v>966</v>
      </c>
      <c r="G220" s="263"/>
      <c r="H220" s="266">
        <v>14.91</v>
      </c>
      <c r="I220" s="267"/>
      <c r="J220" s="263"/>
      <c r="K220" s="263"/>
      <c r="L220" s="268"/>
      <c r="M220" s="269"/>
      <c r="N220" s="270"/>
      <c r="O220" s="270"/>
      <c r="P220" s="270"/>
      <c r="Q220" s="270"/>
      <c r="R220" s="270"/>
      <c r="S220" s="270"/>
      <c r="T220" s="27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2" t="s">
        <v>201</v>
      </c>
      <c r="AU220" s="272" t="s">
        <v>212</v>
      </c>
      <c r="AV220" s="14" t="s">
        <v>83</v>
      </c>
      <c r="AW220" s="14" t="s">
        <v>30</v>
      </c>
      <c r="AX220" s="14" t="s">
        <v>73</v>
      </c>
      <c r="AY220" s="272" t="s">
        <v>191</v>
      </c>
    </row>
    <row r="221" s="15" customFormat="1">
      <c r="A221" s="15"/>
      <c r="B221" s="273"/>
      <c r="C221" s="274"/>
      <c r="D221" s="248" t="s">
        <v>201</v>
      </c>
      <c r="E221" s="275" t="s">
        <v>1</v>
      </c>
      <c r="F221" s="276" t="s">
        <v>205</v>
      </c>
      <c r="G221" s="274"/>
      <c r="H221" s="277">
        <v>14.91</v>
      </c>
      <c r="I221" s="278"/>
      <c r="J221" s="274"/>
      <c r="K221" s="274"/>
      <c r="L221" s="279"/>
      <c r="M221" s="280"/>
      <c r="N221" s="281"/>
      <c r="O221" s="281"/>
      <c r="P221" s="281"/>
      <c r="Q221" s="281"/>
      <c r="R221" s="281"/>
      <c r="S221" s="281"/>
      <c r="T221" s="28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83" t="s">
        <v>201</v>
      </c>
      <c r="AU221" s="283" t="s">
        <v>212</v>
      </c>
      <c r="AV221" s="15" t="s">
        <v>198</v>
      </c>
      <c r="AW221" s="15" t="s">
        <v>30</v>
      </c>
      <c r="AX221" s="15" t="s">
        <v>81</v>
      </c>
      <c r="AY221" s="283" t="s">
        <v>191</v>
      </c>
    </row>
    <row r="222" s="2" customFormat="1" ht="21.75" customHeight="1">
      <c r="A222" s="39"/>
      <c r="B222" s="40"/>
      <c r="C222" s="285" t="s">
        <v>8</v>
      </c>
      <c r="D222" s="285" t="s">
        <v>341</v>
      </c>
      <c r="E222" s="286" t="s">
        <v>967</v>
      </c>
      <c r="F222" s="287" t="s">
        <v>968</v>
      </c>
      <c r="G222" s="288" t="s">
        <v>197</v>
      </c>
      <c r="H222" s="289">
        <v>367.5</v>
      </c>
      <c r="I222" s="290"/>
      <c r="J222" s="289">
        <f>ROUND(I222*H222,2)</f>
        <v>0</v>
      </c>
      <c r="K222" s="287" t="s">
        <v>275</v>
      </c>
      <c r="L222" s="291"/>
      <c r="M222" s="292" t="s">
        <v>1</v>
      </c>
      <c r="N222" s="293" t="s">
        <v>38</v>
      </c>
      <c r="O222" s="92"/>
      <c r="P222" s="244">
        <f>O222*H222</f>
        <v>0</v>
      </c>
      <c r="Q222" s="244">
        <v>0.17599999999999999</v>
      </c>
      <c r="R222" s="244">
        <f>Q222*H222</f>
        <v>64.679999999999993</v>
      </c>
      <c r="S222" s="244">
        <v>0</v>
      </c>
      <c r="T222" s="24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6" t="s">
        <v>255</v>
      </c>
      <c r="AT222" s="246" t="s">
        <v>341</v>
      </c>
      <c r="AU222" s="246" t="s">
        <v>212</v>
      </c>
      <c r="AY222" s="18" t="s">
        <v>191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18" t="s">
        <v>81</v>
      </c>
      <c r="BK222" s="247">
        <f>ROUND(I222*H222,2)</f>
        <v>0</v>
      </c>
      <c r="BL222" s="18" t="s">
        <v>198</v>
      </c>
      <c r="BM222" s="246" t="s">
        <v>969</v>
      </c>
    </row>
    <row r="223" s="2" customFormat="1">
      <c r="A223" s="39"/>
      <c r="B223" s="40"/>
      <c r="C223" s="41"/>
      <c r="D223" s="248" t="s">
        <v>200</v>
      </c>
      <c r="E223" s="41"/>
      <c r="F223" s="249" t="s">
        <v>968</v>
      </c>
      <c r="G223" s="41"/>
      <c r="H223" s="41"/>
      <c r="I223" s="145"/>
      <c r="J223" s="41"/>
      <c r="K223" s="41"/>
      <c r="L223" s="45"/>
      <c r="M223" s="250"/>
      <c r="N223" s="251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200</v>
      </c>
      <c r="AU223" s="18" t="s">
        <v>212</v>
      </c>
    </row>
    <row r="224" s="13" customFormat="1">
      <c r="A224" s="13"/>
      <c r="B224" s="252"/>
      <c r="C224" s="253"/>
      <c r="D224" s="248" t="s">
        <v>201</v>
      </c>
      <c r="E224" s="254" t="s">
        <v>1</v>
      </c>
      <c r="F224" s="255" t="s">
        <v>970</v>
      </c>
      <c r="G224" s="253"/>
      <c r="H224" s="254" t="s">
        <v>1</v>
      </c>
      <c r="I224" s="256"/>
      <c r="J224" s="253"/>
      <c r="K224" s="253"/>
      <c r="L224" s="257"/>
      <c r="M224" s="258"/>
      <c r="N224" s="259"/>
      <c r="O224" s="259"/>
      <c r="P224" s="259"/>
      <c r="Q224" s="259"/>
      <c r="R224" s="259"/>
      <c r="S224" s="259"/>
      <c r="T224" s="26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1" t="s">
        <v>201</v>
      </c>
      <c r="AU224" s="261" t="s">
        <v>212</v>
      </c>
      <c r="AV224" s="13" t="s">
        <v>81</v>
      </c>
      <c r="AW224" s="13" t="s">
        <v>30</v>
      </c>
      <c r="AX224" s="13" t="s">
        <v>73</v>
      </c>
      <c r="AY224" s="261" t="s">
        <v>191</v>
      </c>
    </row>
    <row r="225" s="14" customFormat="1">
      <c r="A225" s="14"/>
      <c r="B225" s="262"/>
      <c r="C225" s="263"/>
      <c r="D225" s="248" t="s">
        <v>201</v>
      </c>
      <c r="E225" s="264" t="s">
        <v>1</v>
      </c>
      <c r="F225" s="265" t="s">
        <v>971</v>
      </c>
      <c r="G225" s="263"/>
      <c r="H225" s="266">
        <v>367.5</v>
      </c>
      <c r="I225" s="267"/>
      <c r="J225" s="263"/>
      <c r="K225" s="263"/>
      <c r="L225" s="268"/>
      <c r="M225" s="269"/>
      <c r="N225" s="270"/>
      <c r="O225" s="270"/>
      <c r="P225" s="270"/>
      <c r="Q225" s="270"/>
      <c r="R225" s="270"/>
      <c r="S225" s="270"/>
      <c r="T225" s="27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2" t="s">
        <v>201</v>
      </c>
      <c r="AU225" s="272" t="s">
        <v>212</v>
      </c>
      <c r="AV225" s="14" t="s">
        <v>83</v>
      </c>
      <c r="AW225" s="14" t="s">
        <v>30</v>
      </c>
      <c r="AX225" s="14" t="s">
        <v>73</v>
      </c>
      <c r="AY225" s="272" t="s">
        <v>191</v>
      </c>
    </row>
    <row r="226" s="15" customFormat="1">
      <c r="A226" s="15"/>
      <c r="B226" s="273"/>
      <c r="C226" s="274"/>
      <c r="D226" s="248" t="s">
        <v>201</v>
      </c>
      <c r="E226" s="275" t="s">
        <v>1</v>
      </c>
      <c r="F226" s="276" t="s">
        <v>205</v>
      </c>
      <c r="G226" s="274"/>
      <c r="H226" s="277">
        <v>367.5</v>
      </c>
      <c r="I226" s="278"/>
      <c r="J226" s="274"/>
      <c r="K226" s="274"/>
      <c r="L226" s="279"/>
      <c r="M226" s="280"/>
      <c r="N226" s="281"/>
      <c r="O226" s="281"/>
      <c r="P226" s="281"/>
      <c r="Q226" s="281"/>
      <c r="R226" s="281"/>
      <c r="S226" s="281"/>
      <c r="T226" s="28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83" t="s">
        <v>201</v>
      </c>
      <c r="AU226" s="283" t="s">
        <v>212</v>
      </c>
      <c r="AV226" s="15" t="s">
        <v>198</v>
      </c>
      <c r="AW226" s="15" t="s">
        <v>30</v>
      </c>
      <c r="AX226" s="15" t="s">
        <v>81</v>
      </c>
      <c r="AY226" s="283" t="s">
        <v>191</v>
      </c>
    </row>
    <row r="227" s="2" customFormat="1" ht="21.75" customHeight="1">
      <c r="A227" s="39"/>
      <c r="B227" s="40"/>
      <c r="C227" s="236" t="s">
        <v>320</v>
      </c>
      <c r="D227" s="236" t="s">
        <v>194</v>
      </c>
      <c r="E227" s="237" t="s">
        <v>972</v>
      </c>
      <c r="F227" s="238" t="s">
        <v>973</v>
      </c>
      <c r="G227" s="239" t="s">
        <v>197</v>
      </c>
      <c r="H227" s="240">
        <v>14.199999999999999</v>
      </c>
      <c r="I227" s="241"/>
      <c r="J227" s="240">
        <f>ROUND(I227*H227,2)</f>
        <v>0</v>
      </c>
      <c r="K227" s="238" t="s">
        <v>1</v>
      </c>
      <c r="L227" s="45"/>
      <c r="M227" s="242" t="s">
        <v>1</v>
      </c>
      <c r="N227" s="243" t="s">
        <v>38</v>
      </c>
      <c r="O227" s="92"/>
      <c r="P227" s="244">
        <f>O227*H227</f>
        <v>0</v>
      </c>
      <c r="Q227" s="244">
        <v>0.084250000000000005</v>
      </c>
      <c r="R227" s="244">
        <f>Q227*H227</f>
        <v>1.19635</v>
      </c>
      <c r="S227" s="244">
        <v>0</v>
      </c>
      <c r="T227" s="24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6" t="s">
        <v>198</v>
      </c>
      <c r="AT227" s="246" t="s">
        <v>194</v>
      </c>
      <c r="AU227" s="246" t="s">
        <v>212</v>
      </c>
      <c r="AY227" s="18" t="s">
        <v>191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18" t="s">
        <v>81</v>
      </c>
      <c r="BK227" s="247">
        <f>ROUND(I227*H227,2)</f>
        <v>0</v>
      </c>
      <c r="BL227" s="18" t="s">
        <v>198</v>
      </c>
      <c r="BM227" s="246" t="s">
        <v>974</v>
      </c>
    </row>
    <row r="228" s="2" customFormat="1">
      <c r="A228" s="39"/>
      <c r="B228" s="40"/>
      <c r="C228" s="41"/>
      <c r="D228" s="248" t="s">
        <v>200</v>
      </c>
      <c r="E228" s="41"/>
      <c r="F228" s="249" t="s">
        <v>973</v>
      </c>
      <c r="G228" s="41"/>
      <c r="H228" s="41"/>
      <c r="I228" s="145"/>
      <c r="J228" s="41"/>
      <c r="K228" s="41"/>
      <c r="L228" s="45"/>
      <c r="M228" s="250"/>
      <c r="N228" s="251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200</v>
      </c>
      <c r="AU228" s="18" t="s">
        <v>212</v>
      </c>
    </row>
    <row r="229" s="13" customFormat="1">
      <c r="A229" s="13"/>
      <c r="B229" s="252"/>
      <c r="C229" s="253"/>
      <c r="D229" s="248" t="s">
        <v>201</v>
      </c>
      <c r="E229" s="254" t="s">
        <v>1</v>
      </c>
      <c r="F229" s="255" t="s">
        <v>965</v>
      </c>
      <c r="G229" s="253"/>
      <c r="H229" s="254" t="s">
        <v>1</v>
      </c>
      <c r="I229" s="256"/>
      <c r="J229" s="253"/>
      <c r="K229" s="253"/>
      <c r="L229" s="257"/>
      <c r="M229" s="258"/>
      <c r="N229" s="259"/>
      <c r="O229" s="259"/>
      <c r="P229" s="259"/>
      <c r="Q229" s="259"/>
      <c r="R229" s="259"/>
      <c r="S229" s="259"/>
      <c r="T229" s="26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1" t="s">
        <v>201</v>
      </c>
      <c r="AU229" s="261" t="s">
        <v>212</v>
      </c>
      <c r="AV229" s="13" t="s">
        <v>81</v>
      </c>
      <c r="AW229" s="13" t="s">
        <v>30</v>
      </c>
      <c r="AX229" s="13" t="s">
        <v>73</v>
      </c>
      <c r="AY229" s="261" t="s">
        <v>191</v>
      </c>
    </row>
    <row r="230" s="14" customFormat="1">
      <c r="A230" s="14"/>
      <c r="B230" s="262"/>
      <c r="C230" s="263"/>
      <c r="D230" s="248" t="s">
        <v>201</v>
      </c>
      <c r="E230" s="264" t="s">
        <v>1</v>
      </c>
      <c r="F230" s="265" t="s">
        <v>975</v>
      </c>
      <c r="G230" s="263"/>
      <c r="H230" s="266">
        <v>14.199999999999999</v>
      </c>
      <c r="I230" s="267"/>
      <c r="J230" s="263"/>
      <c r="K230" s="263"/>
      <c r="L230" s="268"/>
      <c r="M230" s="269"/>
      <c r="N230" s="270"/>
      <c r="O230" s="270"/>
      <c r="P230" s="270"/>
      <c r="Q230" s="270"/>
      <c r="R230" s="270"/>
      <c r="S230" s="270"/>
      <c r="T230" s="271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2" t="s">
        <v>201</v>
      </c>
      <c r="AU230" s="272" t="s">
        <v>212</v>
      </c>
      <c r="AV230" s="14" t="s">
        <v>83</v>
      </c>
      <c r="AW230" s="14" t="s">
        <v>30</v>
      </c>
      <c r="AX230" s="14" t="s">
        <v>73</v>
      </c>
      <c r="AY230" s="272" t="s">
        <v>191</v>
      </c>
    </row>
    <row r="231" s="15" customFormat="1">
      <c r="A231" s="15"/>
      <c r="B231" s="273"/>
      <c r="C231" s="274"/>
      <c r="D231" s="248" t="s">
        <v>201</v>
      </c>
      <c r="E231" s="275" t="s">
        <v>1</v>
      </c>
      <c r="F231" s="276" t="s">
        <v>205</v>
      </c>
      <c r="G231" s="274"/>
      <c r="H231" s="277">
        <v>14.199999999999999</v>
      </c>
      <c r="I231" s="278"/>
      <c r="J231" s="274"/>
      <c r="K231" s="274"/>
      <c r="L231" s="279"/>
      <c r="M231" s="280"/>
      <c r="N231" s="281"/>
      <c r="O231" s="281"/>
      <c r="P231" s="281"/>
      <c r="Q231" s="281"/>
      <c r="R231" s="281"/>
      <c r="S231" s="281"/>
      <c r="T231" s="282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83" t="s">
        <v>201</v>
      </c>
      <c r="AU231" s="283" t="s">
        <v>212</v>
      </c>
      <c r="AV231" s="15" t="s">
        <v>198</v>
      </c>
      <c r="AW231" s="15" t="s">
        <v>30</v>
      </c>
      <c r="AX231" s="15" t="s">
        <v>81</v>
      </c>
      <c r="AY231" s="283" t="s">
        <v>191</v>
      </c>
    </row>
    <row r="232" s="2" customFormat="1" ht="21.75" customHeight="1">
      <c r="A232" s="39"/>
      <c r="B232" s="40"/>
      <c r="C232" s="236" t="s">
        <v>328</v>
      </c>
      <c r="D232" s="236" t="s">
        <v>194</v>
      </c>
      <c r="E232" s="237" t="s">
        <v>976</v>
      </c>
      <c r="F232" s="238" t="s">
        <v>977</v>
      </c>
      <c r="G232" s="239" t="s">
        <v>197</v>
      </c>
      <c r="H232" s="240">
        <v>447.80000000000001</v>
      </c>
      <c r="I232" s="241"/>
      <c r="J232" s="240">
        <f>ROUND(I232*H232,2)</f>
        <v>0</v>
      </c>
      <c r="K232" s="238" t="s">
        <v>1</v>
      </c>
      <c r="L232" s="45"/>
      <c r="M232" s="242" t="s">
        <v>1</v>
      </c>
      <c r="N232" s="243" t="s">
        <v>38</v>
      </c>
      <c r="O232" s="92"/>
      <c r="P232" s="244">
        <f>O232*H232</f>
        <v>0</v>
      </c>
      <c r="Q232" s="244">
        <v>0.10362</v>
      </c>
      <c r="R232" s="244">
        <f>Q232*H232</f>
        <v>46.401036000000005</v>
      </c>
      <c r="S232" s="244">
        <v>0</v>
      </c>
      <c r="T232" s="24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6" t="s">
        <v>198</v>
      </c>
      <c r="AT232" s="246" t="s">
        <v>194</v>
      </c>
      <c r="AU232" s="246" t="s">
        <v>212</v>
      </c>
      <c r="AY232" s="18" t="s">
        <v>191</v>
      </c>
      <c r="BE232" s="247">
        <f>IF(N232="základní",J232,0)</f>
        <v>0</v>
      </c>
      <c r="BF232" s="247">
        <f>IF(N232="snížená",J232,0)</f>
        <v>0</v>
      </c>
      <c r="BG232" s="247">
        <f>IF(N232="zákl. přenesená",J232,0)</f>
        <v>0</v>
      </c>
      <c r="BH232" s="247">
        <f>IF(N232="sníž. přenesená",J232,0)</f>
        <v>0</v>
      </c>
      <c r="BI232" s="247">
        <f>IF(N232="nulová",J232,0)</f>
        <v>0</v>
      </c>
      <c r="BJ232" s="18" t="s">
        <v>81</v>
      </c>
      <c r="BK232" s="247">
        <f>ROUND(I232*H232,2)</f>
        <v>0</v>
      </c>
      <c r="BL232" s="18" t="s">
        <v>198</v>
      </c>
      <c r="BM232" s="246" t="s">
        <v>978</v>
      </c>
    </row>
    <row r="233" s="2" customFormat="1">
      <c r="A233" s="39"/>
      <c r="B233" s="40"/>
      <c r="C233" s="41"/>
      <c r="D233" s="248" t="s">
        <v>200</v>
      </c>
      <c r="E233" s="41"/>
      <c r="F233" s="249" t="s">
        <v>977</v>
      </c>
      <c r="G233" s="41"/>
      <c r="H233" s="41"/>
      <c r="I233" s="145"/>
      <c r="J233" s="41"/>
      <c r="K233" s="41"/>
      <c r="L233" s="45"/>
      <c r="M233" s="250"/>
      <c r="N233" s="251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200</v>
      </c>
      <c r="AU233" s="18" t="s">
        <v>212</v>
      </c>
    </row>
    <row r="234" s="13" customFormat="1">
      <c r="A234" s="13"/>
      <c r="B234" s="252"/>
      <c r="C234" s="253"/>
      <c r="D234" s="248" t="s">
        <v>201</v>
      </c>
      <c r="E234" s="254" t="s">
        <v>1</v>
      </c>
      <c r="F234" s="255" t="s">
        <v>955</v>
      </c>
      <c r="G234" s="253"/>
      <c r="H234" s="254" t="s">
        <v>1</v>
      </c>
      <c r="I234" s="256"/>
      <c r="J234" s="253"/>
      <c r="K234" s="253"/>
      <c r="L234" s="257"/>
      <c r="M234" s="258"/>
      <c r="N234" s="259"/>
      <c r="O234" s="259"/>
      <c r="P234" s="259"/>
      <c r="Q234" s="259"/>
      <c r="R234" s="259"/>
      <c r="S234" s="259"/>
      <c r="T234" s="26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1" t="s">
        <v>201</v>
      </c>
      <c r="AU234" s="261" t="s">
        <v>212</v>
      </c>
      <c r="AV234" s="13" t="s">
        <v>81</v>
      </c>
      <c r="AW234" s="13" t="s">
        <v>30</v>
      </c>
      <c r="AX234" s="13" t="s">
        <v>73</v>
      </c>
      <c r="AY234" s="261" t="s">
        <v>191</v>
      </c>
    </row>
    <row r="235" s="14" customFormat="1">
      <c r="A235" s="14"/>
      <c r="B235" s="262"/>
      <c r="C235" s="263"/>
      <c r="D235" s="248" t="s">
        <v>201</v>
      </c>
      <c r="E235" s="264" t="s">
        <v>1</v>
      </c>
      <c r="F235" s="265" t="s">
        <v>979</v>
      </c>
      <c r="G235" s="263"/>
      <c r="H235" s="266">
        <v>18</v>
      </c>
      <c r="I235" s="267"/>
      <c r="J235" s="263"/>
      <c r="K235" s="263"/>
      <c r="L235" s="268"/>
      <c r="M235" s="269"/>
      <c r="N235" s="270"/>
      <c r="O235" s="270"/>
      <c r="P235" s="270"/>
      <c r="Q235" s="270"/>
      <c r="R235" s="270"/>
      <c r="S235" s="270"/>
      <c r="T235" s="27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2" t="s">
        <v>201</v>
      </c>
      <c r="AU235" s="272" t="s">
        <v>212</v>
      </c>
      <c r="AV235" s="14" t="s">
        <v>83</v>
      </c>
      <c r="AW235" s="14" t="s">
        <v>30</v>
      </c>
      <c r="AX235" s="14" t="s">
        <v>73</v>
      </c>
      <c r="AY235" s="272" t="s">
        <v>191</v>
      </c>
    </row>
    <row r="236" s="13" customFormat="1">
      <c r="A236" s="13"/>
      <c r="B236" s="252"/>
      <c r="C236" s="253"/>
      <c r="D236" s="248" t="s">
        <v>201</v>
      </c>
      <c r="E236" s="254" t="s">
        <v>1</v>
      </c>
      <c r="F236" s="255" t="s">
        <v>960</v>
      </c>
      <c r="G236" s="253"/>
      <c r="H236" s="254" t="s">
        <v>1</v>
      </c>
      <c r="I236" s="256"/>
      <c r="J236" s="253"/>
      <c r="K236" s="253"/>
      <c r="L236" s="257"/>
      <c r="M236" s="258"/>
      <c r="N236" s="259"/>
      <c r="O236" s="259"/>
      <c r="P236" s="259"/>
      <c r="Q236" s="259"/>
      <c r="R236" s="259"/>
      <c r="S236" s="259"/>
      <c r="T236" s="26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1" t="s">
        <v>201</v>
      </c>
      <c r="AU236" s="261" t="s">
        <v>212</v>
      </c>
      <c r="AV236" s="13" t="s">
        <v>81</v>
      </c>
      <c r="AW236" s="13" t="s">
        <v>30</v>
      </c>
      <c r="AX236" s="13" t="s">
        <v>73</v>
      </c>
      <c r="AY236" s="261" t="s">
        <v>191</v>
      </c>
    </row>
    <row r="237" s="14" customFormat="1">
      <c r="A237" s="14"/>
      <c r="B237" s="262"/>
      <c r="C237" s="263"/>
      <c r="D237" s="248" t="s">
        <v>201</v>
      </c>
      <c r="E237" s="264" t="s">
        <v>1</v>
      </c>
      <c r="F237" s="265" t="s">
        <v>980</v>
      </c>
      <c r="G237" s="263"/>
      <c r="H237" s="266">
        <v>39.899999999999999</v>
      </c>
      <c r="I237" s="267"/>
      <c r="J237" s="263"/>
      <c r="K237" s="263"/>
      <c r="L237" s="268"/>
      <c r="M237" s="269"/>
      <c r="N237" s="270"/>
      <c r="O237" s="270"/>
      <c r="P237" s="270"/>
      <c r="Q237" s="270"/>
      <c r="R237" s="270"/>
      <c r="S237" s="270"/>
      <c r="T237" s="27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2" t="s">
        <v>201</v>
      </c>
      <c r="AU237" s="272" t="s">
        <v>212</v>
      </c>
      <c r="AV237" s="14" t="s">
        <v>83</v>
      </c>
      <c r="AW237" s="14" t="s">
        <v>30</v>
      </c>
      <c r="AX237" s="14" t="s">
        <v>73</v>
      </c>
      <c r="AY237" s="272" t="s">
        <v>191</v>
      </c>
    </row>
    <row r="238" s="13" customFormat="1">
      <c r="A238" s="13"/>
      <c r="B238" s="252"/>
      <c r="C238" s="253"/>
      <c r="D238" s="248" t="s">
        <v>201</v>
      </c>
      <c r="E238" s="254" t="s">
        <v>1</v>
      </c>
      <c r="F238" s="255" t="s">
        <v>960</v>
      </c>
      <c r="G238" s="253"/>
      <c r="H238" s="254" t="s">
        <v>1</v>
      </c>
      <c r="I238" s="256"/>
      <c r="J238" s="253"/>
      <c r="K238" s="253"/>
      <c r="L238" s="257"/>
      <c r="M238" s="258"/>
      <c r="N238" s="259"/>
      <c r="O238" s="259"/>
      <c r="P238" s="259"/>
      <c r="Q238" s="259"/>
      <c r="R238" s="259"/>
      <c r="S238" s="259"/>
      <c r="T238" s="26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1" t="s">
        <v>201</v>
      </c>
      <c r="AU238" s="261" t="s">
        <v>212</v>
      </c>
      <c r="AV238" s="13" t="s">
        <v>81</v>
      </c>
      <c r="AW238" s="13" t="s">
        <v>30</v>
      </c>
      <c r="AX238" s="13" t="s">
        <v>73</v>
      </c>
      <c r="AY238" s="261" t="s">
        <v>191</v>
      </c>
    </row>
    <row r="239" s="14" customFormat="1">
      <c r="A239" s="14"/>
      <c r="B239" s="262"/>
      <c r="C239" s="263"/>
      <c r="D239" s="248" t="s">
        <v>201</v>
      </c>
      <c r="E239" s="264" t="s">
        <v>1</v>
      </c>
      <c r="F239" s="265" t="s">
        <v>980</v>
      </c>
      <c r="G239" s="263"/>
      <c r="H239" s="266">
        <v>39.899999999999999</v>
      </c>
      <c r="I239" s="267"/>
      <c r="J239" s="263"/>
      <c r="K239" s="263"/>
      <c r="L239" s="268"/>
      <c r="M239" s="269"/>
      <c r="N239" s="270"/>
      <c r="O239" s="270"/>
      <c r="P239" s="270"/>
      <c r="Q239" s="270"/>
      <c r="R239" s="270"/>
      <c r="S239" s="270"/>
      <c r="T239" s="27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72" t="s">
        <v>201</v>
      </c>
      <c r="AU239" s="272" t="s">
        <v>212</v>
      </c>
      <c r="AV239" s="14" t="s">
        <v>83</v>
      </c>
      <c r="AW239" s="14" t="s">
        <v>30</v>
      </c>
      <c r="AX239" s="14" t="s">
        <v>73</v>
      </c>
      <c r="AY239" s="272" t="s">
        <v>191</v>
      </c>
    </row>
    <row r="240" s="13" customFormat="1">
      <c r="A240" s="13"/>
      <c r="B240" s="252"/>
      <c r="C240" s="253"/>
      <c r="D240" s="248" t="s">
        <v>201</v>
      </c>
      <c r="E240" s="254" t="s">
        <v>1</v>
      </c>
      <c r="F240" s="255" t="s">
        <v>970</v>
      </c>
      <c r="G240" s="253"/>
      <c r="H240" s="254" t="s">
        <v>1</v>
      </c>
      <c r="I240" s="256"/>
      <c r="J240" s="253"/>
      <c r="K240" s="253"/>
      <c r="L240" s="257"/>
      <c r="M240" s="258"/>
      <c r="N240" s="259"/>
      <c r="O240" s="259"/>
      <c r="P240" s="259"/>
      <c r="Q240" s="259"/>
      <c r="R240" s="259"/>
      <c r="S240" s="259"/>
      <c r="T240" s="26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1" t="s">
        <v>201</v>
      </c>
      <c r="AU240" s="261" t="s">
        <v>212</v>
      </c>
      <c r="AV240" s="13" t="s">
        <v>81</v>
      </c>
      <c r="AW240" s="13" t="s">
        <v>30</v>
      </c>
      <c r="AX240" s="13" t="s">
        <v>73</v>
      </c>
      <c r="AY240" s="261" t="s">
        <v>191</v>
      </c>
    </row>
    <row r="241" s="14" customFormat="1">
      <c r="A241" s="14"/>
      <c r="B241" s="262"/>
      <c r="C241" s="263"/>
      <c r="D241" s="248" t="s">
        <v>201</v>
      </c>
      <c r="E241" s="264" t="s">
        <v>1</v>
      </c>
      <c r="F241" s="265" t="s">
        <v>981</v>
      </c>
      <c r="G241" s="263"/>
      <c r="H241" s="266">
        <v>350</v>
      </c>
      <c r="I241" s="267"/>
      <c r="J241" s="263"/>
      <c r="K241" s="263"/>
      <c r="L241" s="268"/>
      <c r="M241" s="269"/>
      <c r="N241" s="270"/>
      <c r="O241" s="270"/>
      <c r="P241" s="270"/>
      <c r="Q241" s="270"/>
      <c r="R241" s="270"/>
      <c r="S241" s="270"/>
      <c r="T241" s="27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2" t="s">
        <v>201</v>
      </c>
      <c r="AU241" s="272" t="s">
        <v>212</v>
      </c>
      <c r="AV241" s="14" t="s">
        <v>83</v>
      </c>
      <c r="AW241" s="14" t="s">
        <v>30</v>
      </c>
      <c r="AX241" s="14" t="s">
        <v>73</v>
      </c>
      <c r="AY241" s="272" t="s">
        <v>191</v>
      </c>
    </row>
    <row r="242" s="15" customFormat="1">
      <c r="A242" s="15"/>
      <c r="B242" s="273"/>
      <c r="C242" s="274"/>
      <c r="D242" s="248" t="s">
        <v>201</v>
      </c>
      <c r="E242" s="275" t="s">
        <v>1</v>
      </c>
      <c r="F242" s="276" t="s">
        <v>205</v>
      </c>
      <c r="G242" s="274"/>
      <c r="H242" s="277">
        <v>447.80000000000001</v>
      </c>
      <c r="I242" s="278"/>
      <c r="J242" s="274"/>
      <c r="K242" s="274"/>
      <c r="L242" s="279"/>
      <c r="M242" s="280"/>
      <c r="N242" s="281"/>
      <c r="O242" s="281"/>
      <c r="P242" s="281"/>
      <c r="Q242" s="281"/>
      <c r="R242" s="281"/>
      <c r="S242" s="281"/>
      <c r="T242" s="282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83" t="s">
        <v>201</v>
      </c>
      <c r="AU242" s="283" t="s">
        <v>212</v>
      </c>
      <c r="AV242" s="15" t="s">
        <v>198</v>
      </c>
      <c r="AW242" s="15" t="s">
        <v>30</v>
      </c>
      <c r="AX242" s="15" t="s">
        <v>81</v>
      </c>
      <c r="AY242" s="283" t="s">
        <v>191</v>
      </c>
    </row>
    <row r="243" s="2" customFormat="1" ht="16.5" customHeight="1">
      <c r="A243" s="39"/>
      <c r="B243" s="40"/>
      <c r="C243" s="285" t="s">
        <v>334</v>
      </c>
      <c r="D243" s="285" t="s">
        <v>341</v>
      </c>
      <c r="E243" s="286" t="s">
        <v>982</v>
      </c>
      <c r="F243" s="287" t="s">
        <v>983</v>
      </c>
      <c r="G243" s="288" t="s">
        <v>314</v>
      </c>
      <c r="H243" s="289">
        <v>218</v>
      </c>
      <c r="I243" s="290"/>
      <c r="J243" s="289">
        <f>ROUND(I243*H243,2)</f>
        <v>0</v>
      </c>
      <c r="K243" s="287" t="s">
        <v>1</v>
      </c>
      <c r="L243" s="291"/>
      <c r="M243" s="292" t="s">
        <v>1</v>
      </c>
      <c r="N243" s="293" t="s">
        <v>38</v>
      </c>
      <c r="O243" s="92"/>
      <c r="P243" s="244">
        <f>O243*H243</f>
        <v>0</v>
      </c>
      <c r="Q243" s="244">
        <v>0.14999999999999999</v>
      </c>
      <c r="R243" s="244">
        <f>Q243*H243</f>
        <v>32.699999999999996</v>
      </c>
      <c r="S243" s="244">
        <v>0</v>
      </c>
      <c r="T243" s="24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6" t="s">
        <v>255</v>
      </c>
      <c r="AT243" s="246" t="s">
        <v>341</v>
      </c>
      <c r="AU243" s="246" t="s">
        <v>212</v>
      </c>
      <c r="AY243" s="18" t="s">
        <v>191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18" t="s">
        <v>81</v>
      </c>
      <c r="BK243" s="247">
        <f>ROUND(I243*H243,2)</f>
        <v>0</v>
      </c>
      <c r="BL243" s="18" t="s">
        <v>198</v>
      </c>
      <c r="BM243" s="246" t="s">
        <v>984</v>
      </c>
    </row>
    <row r="244" s="2" customFormat="1">
      <c r="A244" s="39"/>
      <c r="B244" s="40"/>
      <c r="C244" s="41"/>
      <c r="D244" s="248" t="s">
        <v>200</v>
      </c>
      <c r="E244" s="41"/>
      <c r="F244" s="249" t="s">
        <v>983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200</v>
      </c>
      <c r="AU244" s="18" t="s">
        <v>212</v>
      </c>
    </row>
    <row r="245" s="13" customFormat="1">
      <c r="A245" s="13"/>
      <c r="B245" s="252"/>
      <c r="C245" s="253"/>
      <c r="D245" s="248" t="s">
        <v>201</v>
      </c>
      <c r="E245" s="254" t="s">
        <v>1</v>
      </c>
      <c r="F245" s="255" t="s">
        <v>985</v>
      </c>
      <c r="G245" s="253"/>
      <c r="H245" s="254" t="s">
        <v>1</v>
      </c>
      <c r="I245" s="256"/>
      <c r="J245" s="253"/>
      <c r="K245" s="253"/>
      <c r="L245" s="257"/>
      <c r="M245" s="258"/>
      <c r="N245" s="259"/>
      <c r="O245" s="259"/>
      <c r="P245" s="259"/>
      <c r="Q245" s="259"/>
      <c r="R245" s="259"/>
      <c r="S245" s="259"/>
      <c r="T245" s="26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1" t="s">
        <v>201</v>
      </c>
      <c r="AU245" s="261" t="s">
        <v>212</v>
      </c>
      <c r="AV245" s="13" t="s">
        <v>81</v>
      </c>
      <c r="AW245" s="13" t="s">
        <v>30</v>
      </c>
      <c r="AX245" s="13" t="s">
        <v>73</v>
      </c>
      <c r="AY245" s="261" t="s">
        <v>191</v>
      </c>
    </row>
    <row r="246" s="14" customFormat="1">
      <c r="A246" s="14"/>
      <c r="B246" s="262"/>
      <c r="C246" s="263"/>
      <c r="D246" s="248" t="s">
        <v>201</v>
      </c>
      <c r="E246" s="264" t="s">
        <v>1</v>
      </c>
      <c r="F246" s="265" t="s">
        <v>986</v>
      </c>
      <c r="G246" s="263"/>
      <c r="H246" s="266">
        <v>201</v>
      </c>
      <c r="I246" s="267"/>
      <c r="J246" s="263"/>
      <c r="K246" s="263"/>
      <c r="L246" s="268"/>
      <c r="M246" s="269"/>
      <c r="N246" s="270"/>
      <c r="O246" s="270"/>
      <c r="P246" s="270"/>
      <c r="Q246" s="270"/>
      <c r="R246" s="270"/>
      <c r="S246" s="270"/>
      <c r="T246" s="27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2" t="s">
        <v>201</v>
      </c>
      <c r="AU246" s="272" t="s">
        <v>212</v>
      </c>
      <c r="AV246" s="14" t="s">
        <v>83</v>
      </c>
      <c r="AW246" s="14" t="s">
        <v>30</v>
      </c>
      <c r="AX246" s="14" t="s">
        <v>73</v>
      </c>
      <c r="AY246" s="272" t="s">
        <v>191</v>
      </c>
    </row>
    <row r="247" s="13" customFormat="1">
      <c r="A247" s="13"/>
      <c r="B247" s="252"/>
      <c r="C247" s="253"/>
      <c r="D247" s="248" t="s">
        <v>201</v>
      </c>
      <c r="E247" s="254" t="s">
        <v>1</v>
      </c>
      <c r="F247" s="255" t="s">
        <v>987</v>
      </c>
      <c r="G247" s="253"/>
      <c r="H247" s="254" t="s">
        <v>1</v>
      </c>
      <c r="I247" s="256"/>
      <c r="J247" s="253"/>
      <c r="K247" s="253"/>
      <c r="L247" s="257"/>
      <c r="M247" s="258"/>
      <c r="N247" s="259"/>
      <c r="O247" s="259"/>
      <c r="P247" s="259"/>
      <c r="Q247" s="259"/>
      <c r="R247" s="259"/>
      <c r="S247" s="259"/>
      <c r="T247" s="260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1" t="s">
        <v>201</v>
      </c>
      <c r="AU247" s="261" t="s">
        <v>212</v>
      </c>
      <c r="AV247" s="13" t="s">
        <v>81</v>
      </c>
      <c r="AW247" s="13" t="s">
        <v>30</v>
      </c>
      <c r="AX247" s="13" t="s">
        <v>73</v>
      </c>
      <c r="AY247" s="261" t="s">
        <v>191</v>
      </c>
    </row>
    <row r="248" s="14" customFormat="1">
      <c r="A248" s="14"/>
      <c r="B248" s="262"/>
      <c r="C248" s="263"/>
      <c r="D248" s="248" t="s">
        <v>201</v>
      </c>
      <c r="E248" s="264" t="s">
        <v>1</v>
      </c>
      <c r="F248" s="265" t="s">
        <v>988</v>
      </c>
      <c r="G248" s="263"/>
      <c r="H248" s="266">
        <v>17</v>
      </c>
      <c r="I248" s="267"/>
      <c r="J248" s="263"/>
      <c r="K248" s="263"/>
      <c r="L248" s="268"/>
      <c r="M248" s="269"/>
      <c r="N248" s="270"/>
      <c r="O248" s="270"/>
      <c r="P248" s="270"/>
      <c r="Q248" s="270"/>
      <c r="R248" s="270"/>
      <c r="S248" s="270"/>
      <c r="T248" s="27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2" t="s">
        <v>201</v>
      </c>
      <c r="AU248" s="272" t="s">
        <v>212</v>
      </c>
      <c r="AV248" s="14" t="s">
        <v>83</v>
      </c>
      <c r="AW248" s="14" t="s">
        <v>30</v>
      </c>
      <c r="AX248" s="14" t="s">
        <v>73</v>
      </c>
      <c r="AY248" s="272" t="s">
        <v>191</v>
      </c>
    </row>
    <row r="249" s="15" customFormat="1">
      <c r="A249" s="15"/>
      <c r="B249" s="273"/>
      <c r="C249" s="274"/>
      <c r="D249" s="248" t="s">
        <v>201</v>
      </c>
      <c r="E249" s="275" t="s">
        <v>1</v>
      </c>
      <c r="F249" s="276" t="s">
        <v>205</v>
      </c>
      <c r="G249" s="274"/>
      <c r="H249" s="277">
        <v>218</v>
      </c>
      <c r="I249" s="278"/>
      <c r="J249" s="274"/>
      <c r="K249" s="274"/>
      <c r="L249" s="279"/>
      <c r="M249" s="280"/>
      <c r="N249" s="281"/>
      <c r="O249" s="281"/>
      <c r="P249" s="281"/>
      <c r="Q249" s="281"/>
      <c r="R249" s="281"/>
      <c r="S249" s="281"/>
      <c r="T249" s="282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3" t="s">
        <v>201</v>
      </c>
      <c r="AU249" s="283" t="s">
        <v>212</v>
      </c>
      <c r="AV249" s="15" t="s">
        <v>198</v>
      </c>
      <c r="AW249" s="15" t="s">
        <v>30</v>
      </c>
      <c r="AX249" s="15" t="s">
        <v>81</v>
      </c>
      <c r="AY249" s="283" t="s">
        <v>191</v>
      </c>
    </row>
    <row r="250" s="2" customFormat="1" ht="21.75" customHeight="1">
      <c r="A250" s="39"/>
      <c r="B250" s="40"/>
      <c r="C250" s="236" t="s">
        <v>340</v>
      </c>
      <c r="D250" s="236" t="s">
        <v>194</v>
      </c>
      <c r="E250" s="237" t="s">
        <v>989</v>
      </c>
      <c r="F250" s="238" t="s">
        <v>990</v>
      </c>
      <c r="G250" s="239" t="s">
        <v>314</v>
      </c>
      <c r="H250" s="240">
        <v>134</v>
      </c>
      <c r="I250" s="241"/>
      <c r="J250" s="240">
        <f>ROUND(I250*H250,2)</f>
        <v>0</v>
      </c>
      <c r="K250" s="238" t="s">
        <v>1</v>
      </c>
      <c r="L250" s="45"/>
      <c r="M250" s="242" t="s">
        <v>1</v>
      </c>
      <c r="N250" s="243" t="s">
        <v>38</v>
      </c>
      <c r="O250" s="92"/>
      <c r="P250" s="244">
        <f>O250*H250</f>
        <v>0</v>
      </c>
      <c r="Q250" s="244">
        <v>0.15539952000000001</v>
      </c>
      <c r="R250" s="244">
        <f>Q250*H250</f>
        <v>20.823535680000003</v>
      </c>
      <c r="S250" s="244">
        <v>0</v>
      </c>
      <c r="T250" s="24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6" t="s">
        <v>198</v>
      </c>
      <c r="AT250" s="246" t="s">
        <v>194</v>
      </c>
      <c r="AU250" s="246" t="s">
        <v>212</v>
      </c>
      <c r="AY250" s="18" t="s">
        <v>191</v>
      </c>
      <c r="BE250" s="247">
        <f>IF(N250="základní",J250,0)</f>
        <v>0</v>
      </c>
      <c r="BF250" s="247">
        <f>IF(N250="snížená",J250,0)</f>
        <v>0</v>
      </c>
      <c r="BG250" s="247">
        <f>IF(N250="zákl. přenesená",J250,0)</f>
        <v>0</v>
      </c>
      <c r="BH250" s="247">
        <f>IF(N250="sníž. přenesená",J250,0)</f>
        <v>0</v>
      </c>
      <c r="BI250" s="247">
        <f>IF(N250="nulová",J250,0)</f>
        <v>0</v>
      </c>
      <c r="BJ250" s="18" t="s">
        <v>81</v>
      </c>
      <c r="BK250" s="247">
        <f>ROUND(I250*H250,2)</f>
        <v>0</v>
      </c>
      <c r="BL250" s="18" t="s">
        <v>198</v>
      </c>
      <c r="BM250" s="246" t="s">
        <v>991</v>
      </c>
    </row>
    <row r="251" s="2" customFormat="1">
      <c r="A251" s="39"/>
      <c r="B251" s="40"/>
      <c r="C251" s="41"/>
      <c r="D251" s="248" t="s">
        <v>200</v>
      </c>
      <c r="E251" s="41"/>
      <c r="F251" s="249" t="s">
        <v>990</v>
      </c>
      <c r="G251" s="41"/>
      <c r="H251" s="41"/>
      <c r="I251" s="145"/>
      <c r="J251" s="41"/>
      <c r="K251" s="41"/>
      <c r="L251" s="45"/>
      <c r="M251" s="250"/>
      <c r="N251" s="251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200</v>
      </c>
      <c r="AU251" s="18" t="s">
        <v>212</v>
      </c>
    </row>
    <row r="252" s="13" customFormat="1">
      <c r="A252" s="13"/>
      <c r="B252" s="252"/>
      <c r="C252" s="253"/>
      <c r="D252" s="248" t="s">
        <v>201</v>
      </c>
      <c r="E252" s="254" t="s">
        <v>1</v>
      </c>
      <c r="F252" s="255" t="s">
        <v>992</v>
      </c>
      <c r="G252" s="253"/>
      <c r="H252" s="254" t="s">
        <v>1</v>
      </c>
      <c r="I252" s="256"/>
      <c r="J252" s="253"/>
      <c r="K252" s="253"/>
      <c r="L252" s="257"/>
      <c r="M252" s="258"/>
      <c r="N252" s="259"/>
      <c r="O252" s="259"/>
      <c r="P252" s="259"/>
      <c r="Q252" s="259"/>
      <c r="R252" s="259"/>
      <c r="S252" s="259"/>
      <c r="T252" s="26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1" t="s">
        <v>201</v>
      </c>
      <c r="AU252" s="261" t="s">
        <v>212</v>
      </c>
      <c r="AV252" s="13" t="s">
        <v>81</v>
      </c>
      <c r="AW252" s="13" t="s">
        <v>30</v>
      </c>
      <c r="AX252" s="13" t="s">
        <v>73</v>
      </c>
      <c r="AY252" s="261" t="s">
        <v>191</v>
      </c>
    </row>
    <row r="253" s="14" customFormat="1">
      <c r="A253" s="14"/>
      <c r="B253" s="262"/>
      <c r="C253" s="263"/>
      <c r="D253" s="248" t="s">
        <v>201</v>
      </c>
      <c r="E253" s="264" t="s">
        <v>1</v>
      </c>
      <c r="F253" s="265" t="s">
        <v>993</v>
      </c>
      <c r="G253" s="263"/>
      <c r="H253" s="266">
        <v>134</v>
      </c>
      <c r="I253" s="267"/>
      <c r="J253" s="263"/>
      <c r="K253" s="263"/>
      <c r="L253" s="268"/>
      <c r="M253" s="269"/>
      <c r="N253" s="270"/>
      <c r="O253" s="270"/>
      <c r="P253" s="270"/>
      <c r="Q253" s="270"/>
      <c r="R253" s="270"/>
      <c r="S253" s="270"/>
      <c r="T253" s="27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2" t="s">
        <v>201</v>
      </c>
      <c r="AU253" s="272" t="s">
        <v>212</v>
      </c>
      <c r="AV253" s="14" t="s">
        <v>83</v>
      </c>
      <c r="AW253" s="14" t="s">
        <v>30</v>
      </c>
      <c r="AX253" s="14" t="s">
        <v>73</v>
      </c>
      <c r="AY253" s="272" t="s">
        <v>191</v>
      </c>
    </row>
    <row r="254" s="15" customFormat="1">
      <c r="A254" s="15"/>
      <c r="B254" s="273"/>
      <c r="C254" s="274"/>
      <c r="D254" s="248" t="s">
        <v>201</v>
      </c>
      <c r="E254" s="275" t="s">
        <v>1</v>
      </c>
      <c r="F254" s="276" t="s">
        <v>205</v>
      </c>
      <c r="G254" s="274"/>
      <c r="H254" s="277">
        <v>134</v>
      </c>
      <c r="I254" s="278"/>
      <c r="J254" s="274"/>
      <c r="K254" s="274"/>
      <c r="L254" s="279"/>
      <c r="M254" s="280"/>
      <c r="N254" s="281"/>
      <c r="O254" s="281"/>
      <c r="P254" s="281"/>
      <c r="Q254" s="281"/>
      <c r="R254" s="281"/>
      <c r="S254" s="281"/>
      <c r="T254" s="282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83" t="s">
        <v>201</v>
      </c>
      <c r="AU254" s="283" t="s">
        <v>212</v>
      </c>
      <c r="AV254" s="15" t="s">
        <v>198</v>
      </c>
      <c r="AW254" s="15" t="s">
        <v>30</v>
      </c>
      <c r="AX254" s="15" t="s">
        <v>81</v>
      </c>
      <c r="AY254" s="283" t="s">
        <v>191</v>
      </c>
    </row>
    <row r="255" s="2" customFormat="1" ht="21.75" customHeight="1">
      <c r="A255" s="39"/>
      <c r="B255" s="40"/>
      <c r="C255" s="285" t="s">
        <v>346</v>
      </c>
      <c r="D255" s="285" t="s">
        <v>341</v>
      </c>
      <c r="E255" s="286" t="s">
        <v>994</v>
      </c>
      <c r="F255" s="287" t="s">
        <v>995</v>
      </c>
      <c r="G255" s="288" t="s">
        <v>314</v>
      </c>
      <c r="H255" s="289">
        <v>134</v>
      </c>
      <c r="I255" s="290"/>
      <c r="J255" s="289">
        <f>ROUND(I255*H255,2)</f>
        <v>0</v>
      </c>
      <c r="K255" s="287" t="s">
        <v>1</v>
      </c>
      <c r="L255" s="291"/>
      <c r="M255" s="292" t="s">
        <v>1</v>
      </c>
      <c r="N255" s="293" t="s">
        <v>38</v>
      </c>
      <c r="O255" s="92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6" t="s">
        <v>255</v>
      </c>
      <c r="AT255" s="246" t="s">
        <v>341</v>
      </c>
      <c r="AU255" s="246" t="s">
        <v>212</v>
      </c>
      <c r="AY255" s="18" t="s">
        <v>191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18" t="s">
        <v>81</v>
      </c>
      <c r="BK255" s="247">
        <f>ROUND(I255*H255,2)</f>
        <v>0</v>
      </c>
      <c r="BL255" s="18" t="s">
        <v>198</v>
      </c>
      <c r="BM255" s="246" t="s">
        <v>996</v>
      </c>
    </row>
    <row r="256" s="2" customFormat="1">
      <c r="A256" s="39"/>
      <c r="B256" s="40"/>
      <c r="C256" s="41"/>
      <c r="D256" s="248" t="s">
        <v>200</v>
      </c>
      <c r="E256" s="41"/>
      <c r="F256" s="249" t="s">
        <v>995</v>
      </c>
      <c r="G256" s="41"/>
      <c r="H256" s="41"/>
      <c r="I256" s="145"/>
      <c r="J256" s="41"/>
      <c r="K256" s="41"/>
      <c r="L256" s="45"/>
      <c r="M256" s="250"/>
      <c r="N256" s="251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200</v>
      </c>
      <c r="AU256" s="18" t="s">
        <v>212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997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212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3" customFormat="1">
      <c r="A258" s="13"/>
      <c r="B258" s="252"/>
      <c r="C258" s="253"/>
      <c r="D258" s="248" t="s">
        <v>201</v>
      </c>
      <c r="E258" s="254" t="s">
        <v>1</v>
      </c>
      <c r="F258" s="255" t="s">
        <v>998</v>
      </c>
      <c r="G258" s="253"/>
      <c r="H258" s="254" t="s">
        <v>1</v>
      </c>
      <c r="I258" s="256"/>
      <c r="J258" s="253"/>
      <c r="K258" s="253"/>
      <c r="L258" s="257"/>
      <c r="M258" s="258"/>
      <c r="N258" s="259"/>
      <c r="O258" s="259"/>
      <c r="P258" s="259"/>
      <c r="Q258" s="259"/>
      <c r="R258" s="259"/>
      <c r="S258" s="259"/>
      <c r="T258" s="26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1" t="s">
        <v>201</v>
      </c>
      <c r="AU258" s="261" t="s">
        <v>212</v>
      </c>
      <c r="AV258" s="13" t="s">
        <v>81</v>
      </c>
      <c r="AW258" s="13" t="s">
        <v>30</v>
      </c>
      <c r="AX258" s="13" t="s">
        <v>73</v>
      </c>
      <c r="AY258" s="261" t="s">
        <v>191</v>
      </c>
    </row>
    <row r="259" s="14" customFormat="1">
      <c r="A259" s="14"/>
      <c r="B259" s="262"/>
      <c r="C259" s="263"/>
      <c r="D259" s="248" t="s">
        <v>201</v>
      </c>
      <c r="E259" s="264" t="s">
        <v>1</v>
      </c>
      <c r="F259" s="265" t="s">
        <v>993</v>
      </c>
      <c r="G259" s="263"/>
      <c r="H259" s="266">
        <v>134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2" t="s">
        <v>201</v>
      </c>
      <c r="AU259" s="272" t="s">
        <v>212</v>
      </c>
      <c r="AV259" s="14" t="s">
        <v>83</v>
      </c>
      <c r="AW259" s="14" t="s">
        <v>30</v>
      </c>
      <c r="AX259" s="14" t="s">
        <v>73</v>
      </c>
      <c r="AY259" s="272" t="s">
        <v>191</v>
      </c>
    </row>
    <row r="260" s="15" customFormat="1">
      <c r="A260" s="15"/>
      <c r="B260" s="273"/>
      <c r="C260" s="274"/>
      <c r="D260" s="248" t="s">
        <v>201</v>
      </c>
      <c r="E260" s="275" t="s">
        <v>1</v>
      </c>
      <c r="F260" s="276" t="s">
        <v>205</v>
      </c>
      <c r="G260" s="274"/>
      <c r="H260" s="277">
        <v>134</v>
      </c>
      <c r="I260" s="278"/>
      <c r="J260" s="274"/>
      <c r="K260" s="274"/>
      <c r="L260" s="279"/>
      <c r="M260" s="280"/>
      <c r="N260" s="281"/>
      <c r="O260" s="281"/>
      <c r="P260" s="281"/>
      <c r="Q260" s="281"/>
      <c r="R260" s="281"/>
      <c r="S260" s="281"/>
      <c r="T260" s="28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3" t="s">
        <v>201</v>
      </c>
      <c r="AU260" s="283" t="s">
        <v>212</v>
      </c>
      <c r="AV260" s="15" t="s">
        <v>198</v>
      </c>
      <c r="AW260" s="15" t="s">
        <v>30</v>
      </c>
      <c r="AX260" s="15" t="s">
        <v>81</v>
      </c>
      <c r="AY260" s="283" t="s">
        <v>191</v>
      </c>
    </row>
    <row r="261" s="2" customFormat="1" ht="21.75" customHeight="1">
      <c r="A261" s="39"/>
      <c r="B261" s="40"/>
      <c r="C261" s="236" t="s">
        <v>7</v>
      </c>
      <c r="D261" s="236" t="s">
        <v>194</v>
      </c>
      <c r="E261" s="237" t="s">
        <v>999</v>
      </c>
      <c r="F261" s="238" t="s">
        <v>1000</v>
      </c>
      <c r="G261" s="239" t="s">
        <v>314</v>
      </c>
      <c r="H261" s="240">
        <v>218</v>
      </c>
      <c r="I261" s="241"/>
      <c r="J261" s="240">
        <f>ROUND(I261*H261,2)</f>
        <v>0</v>
      </c>
      <c r="K261" s="238" t="s">
        <v>275</v>
      </c>
      <c r="L261" s="45"/>
      <c r="M261" s="242" t="s">
        <v>1</v>
      </c>
      <c r="N261" s="243" t="s">
        <v>38</v>
      </c>
      <c r="O261" s="92"/>
      <c r="P261" s="244">
        <f>O261*H261</f>
        <v>0</v>
      </c>
      <c r="Q261" s="244">
        <v>0.16849</v>
      </c>
      <c r="R261" s="244">
        <f>Q261*H261</f>
        <v>36.730820000000001</v>
      </c>
      <c r="S261" s="244">
        <v>0</v>
      </c>
      <c r="T261" s="245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6" t="s">
        <v>198</v>
      </c>
      <c r="AT261" s="246" t="s">
        <v>194</v>
      </c>
      <c r="AU261" s="246" t="s">
        <v>212</v>
      </c>
      <c r="AY261" s="18" t="s">
        <v>191</v>
      </c>
      <c r="BE261" s="247">
        <f>IF(N261="základní",J261,0)</f>
        <v>0</v>
      </c>
      <c r="BF261" s="247">
        <f>IF(N261="snížená",J261,0)</f>
        <v>0</v>
      </c>
      <c r="BG261" s="247">
        <f>IF(N261="zákl. přenesená",J261,0)</f>
        <v>0</v>
      </c>
      <c r="BH261" s="247">
        <f>IF(N261="sníž. přenesená",J261,0)</f>
        <v>0</v>
      </c>
      <c r="BI261" s="247">
        <f>IF(N261="nulová",J261,0)</f>
        <v>0</v>
      </c>
      <c r="BJ261" s="18" t="s">
        <v>81</v>
      </c>
      <c r="BK261" s="247">
        <f>ROUND(I261*H261,2)</f>
        <v>0</v>
      </c>
      <c r="BL261" s="18" t="s">
        <v>198</v>
      </c>
      <c r="BM261" s="246" t="s">
        <v>1001</v>
      </c>
    </row>
    <row r="262" s="2" customFormat="1">
      <c r="A262" s="39"/>
      <c r="B262" s="40"/>
      <c r="C262" s="41"/>
      <c r="D262" s="248" t="s">
        <v>200</v>
      </c>
      <c r="E262" s="41"/>
      <c r="F262" s="249" t="s">
        <v>1000</v>
      </c>
      <c r="G262" s="41"/>
      <c r="H262" s="41"/>
      <c r="I262" s="145"/>
      <c r="J262" s="41"/>
      <c r="K262" s="41"/>
      <c r="L262" s="45"/>
      <c r="M262" s="250"/>
      <c r="N262" s="251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200</v>
      </c>
      <c r="AU262" s="18" t="s">
        <v>212</v>
      </c>
    </row>
    <row r="263" s="13" customFormat="1">
      <c r="A263" s="13"/>
      <c r="B263" s="252"/>
      <c r="C263" s="253"/>
      <c r="D263" s="248" t="s">
        <v>201</v>
      </c>
      <c r="E263" s="254" t="s">
        <v>1</v>
      </c>
      <c r="F263" s="255" t="s">
        <v>985</v>
      </c>
      <c r="G263" s="253"/>
      <c r="H263" s="254" t="s">
        <v>1</v>
      </c>
      <c r="I263" s="256"/>
      <c r="J263" s="253"/>
      <c r="K263" s="253"/>
      <c r="L263" s="257"/>
      <c r="M263" s="258"/>
      <c r="N263" s="259"/>
      <c r="O263" s="259"/>
      <c r="P263" s="259"/>
      <c r="Q263" s="259"/>
      <c r="R263" s="259"/>
      <c r="S263" s="259"/>
      <c r="T263" s="26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1" t="s">
        <v>201</v>
      </c>
      <c r="AU263" s="261" t="s">
        <v>212</v>
      </c>
      <c r="AV263" s="13" t="s">
        <v>81</v>
      </c>
      <c r="AW263" s="13" t="s">
        <v>30</v>
      </c>
      <c r="AX263" s="13" t="s">
        <v>73</v>
      </c>
      <c r="AY263" s="261" t="s">
        <v>191</v>
      </c>
    </row>
    <row r="264" s="14" customFormat="1">
      <c r="A264" s="14"/>
      <c r="B264" s="262"/>
      <c r="C264" s="263"/>
      <c r="D264" s="248" t="s">
        <v>201</v>
      </c>
      <c r="E264" s="264" t="s">
        <v>1</v>
      </c>
      <c r="F264" s="265" t="s">
        <v>986</v>
      </c>
      <c r="G264" s="263"/>
      <c r="H264" s="266">
        <v>201</v>
      </c>
      <c r="I264" s="267"/>
      <c r="J264" s="263"/>
      <c r="K264" s="263"/>
      <c r="L264" s="268"/>
      <c r="M264" s="269"/>
      <c r="N264" s="270"/>
      <c r="O264" s="270"/>
      <c r="P264" s="270"/>
      <c r="Q264" s="270"/>
      <c r="R264" s="270"/>
      <c r="S264" s="270"/>
      <c r="T264" s="27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2" t="s">
        <v>201</v>
      </c>
      <c r="AU264" s="272" t="s">
        <v>212</v>
      </c>
      <c r="AV264" s="14" t="s">
        <v>83</v>
      </c>
      <c r="AW264" s="14" t="s">
        <v>30</v>
      </c>
      <c r="AX264" s="14" t="s">
        <v>73</v>
      </c>
      <c r="AY264" s="272" t="s">
        <v>191</v>
      </c>
    </row>
    <row r="265" s="13" customFormat="1">
      <c r="A265" s="13"/>
      <c r="B265" s="252"/>
      <c r="C265" s="253"/>
      <c r="D265" s="248" t="s">
        <v>201</v>
      </c>
      <c r="E265" s="254" t="s">
        <v>1</v>
      </c>
      <c r="F265" s="255" t="s">
        <v>987</v>
      </c>
      <c r="G265" s="253"/>
      <c r="H265" s="254" t="s">
        <v>1</v>
      </c>
      <c r="I265" s="256"/>
      <c r="J265" s="253"/>
      <c r="K265" s="253"/>
      <c r="L265" s="257"/>
      <c r="M265" s="258"/>
      <c r="N265" s="259"/>
      <c r="O265" s="259"/>
      <c r="P265" s="259"/>
      <c r="Q265" s="259"/>
      <c r="R265" s="259"/>
      <c r="S265" s="259"/>
      <c r="T265" s="26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1" t="s">
        <v>201</v>
      </c>
      <c r="AU265" s="261" t="s">
        <v>212</v>
      </c>
      <c r="AV265" s="13" t="s">
        <v>81</v>
      </c>
      <c r="AW265" s="13" t="s">
        <v>30</v>
      </c>
      <c r="AX265" s="13" t="s">
        <v>73</v>
      </c>
      <c r="AY265" s="261" t="s">
        <v>191</v>
      </c>
    </row>
    <row r="266" s="14" customFormat="1">
      <c r="A266" s="14"/>
      <c r="B266" s="262"/>
      <c r="C266" s="263"/>
      <c r="D266" s="248" t="s">
        <v>201</v>
      </c>
      <c r="E266" s="264" t="s">
        <v>1</v>
      </c>
      <c r="F266" s="265" t="s">
        <v>988</v>
      </c>
      <c r="G266" s="263"/>
      <c r="H266" s="266">
        <v>17</v>
      </c>
      <c r="I266" s="267"/>
      <c r="J266" s="263"/>
      <c r="K266" s="263"/>
      <c r="L266" s="268"/>
      <c r="M266" s="269"/>
      <c r="N266" s="270"/>
      <c r="O266" s="270"/>
      <c r="P266" s="270"/>
      <c r="Q266" s="270"/>
      <c r="R266" s="270"/>
      <c r="S266" s="270"/>
      <c r="T266" s="271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72" t="s">
        <v>201</v>
      </c>
      <c r="AU266" s="272" t="s">
        <v>212</v>
      </c>
      <c r="AV266" s="14" t="s">
        <v>83</v>
      </c>
      <c r="AW266" s="14" t="s">
        <v>30</v>
      </c>
      <c r="AX266" s="14" t="s">
        <v>73</v>
      </c>
      <c r="AY266" s="272" t="s">
        <v>191</v>
      </c>
    </row>
    <row r="267" s="15" customFormat="1">
      <c r="A267" s="15"/>
      <c r="B267" s="273"/>
      <c r="C267" s="274"/>
      <c r="D267" s="248" t="s">
        <v>201</v>
      </c>
      <c r="E267" s="275" t="s">
        <v>1</v>
      </c>
      <c r="F267" s="276" t="s">
        <v>205</v>
      </c>
      <c r="G267" s="274"/>
      <c r="H267" s="277">
        <v>218</v>
      </c>
      <c r="I267" s="278"/>
      <c r="J267" s="274"/>
      <c r="K267" s="274"/>
      <c r="L267" s="279"/>
      <c r="M267" s="280"/>
      <c r="N267" s="281"/>
      <c r="O267" s="281"/>
      <c r="P267" s="281"/>
      <c r="Q267" s="281"/>
      <c r="R267" s="281"/>
      <c r="S267" s="281"/>
      <c r="T267" s="28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83" t="s">
        <v>201</v>
      </c>
      <c r="AU267" s="283" t="s">
        <v>212</v>
      </c>
      <c r="AV267" s="15" t="s">
        <v>198</v>
      </c>
      <c r="AW267" s="15" t="s">
        <v>30</v>
      </c>
      <c r="AX267" s="15" t="s">
        <v>81</v>
      </c>
      <c r="AY267" s="283" t="s">
        <v>191</v>
      </c>
    </row>
    <row r="268" s="2" customFormat="1" ht="55.5" customHeight="1">
      <c r="A268" s="39"/>
      <c r="B268" s="40"/>
      <c r="C268" s="236" t="s">
        <v>367</v>
      </c>
      <c r="D268" s="236" t="s">
        <v>194</v>
      </c>
      <c r="E268" s="237" t="s">
        <v>1002</v>
      </c>
      <c r="F268" s="238" t="s">
        <v>1003</v>
      </c>
      <c r="G268" s="239" t="s">
        <v>413</v>
      </c>
      <c r="H268" s="240">
        <v>110</v>
      </c>
      <c r="I268" s="241"/>
      <c r="J268" s="240">
        <f>ROUND(I268*H268,2)</f>
        <v>0</v>
      </c>
      <c r="K268" s="238" t="s">
        <v>1</v>
      </c>
      <c r="L268" s="45"/>
      <c r="M268" s="242" t="s">
        <v>1</v>
      </c>
      <c r="N268" s="243" t="s">
        <v>38</v>
      </c>
      <c r="O268" s="92"/>
      <c r="P268" s="244">
        <f>O268*H268</f>
        <v>0</v>
      </c>
      <c r="Q268" s="244">
        <v>0</v>
      </c>
      <c r="R268" s="244">
        <f>Q268*H268</f>
        <v>0</v>
      </c>
      <c r="S268" s="244">
        <v>0</v>
      </c>
      <c r="T268" s="245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6" t="s">
        <v>198</v>
      </c>
      <c r="AT268" s="246" t="s">
        <v>194</v>
      </c>
      <c r="AU268" s="246" t="s">
        <v>212</v>
      </c>
      <c r="AY268" s="18" t="s">
        <v>191</v>
      </c>
      <c r="BE268" s="247">
        <f>IF(N268="základní",J268,0)</f>
        <v>0</v>
      </c>
      <c r="BF268" s="247">
        <f>IF(N268="snížená",J268,0)</f>
        <v>0</v>
      </c>
      <c r="BG268" s="247">
        <f>IF(N268="zákl. přenesená",J268,0)</f>
        <v>0</v>
      </c>
      <c r="BH268" s="247">
        <f>IF(N268="sníž. přenesená",J268,0)</f>
        <v>0</v>
      </c>
      <c r="BI268" s="247">
        <f>IF(N268="nulová",J268,0)</f>
        <v>0</v>
      </c>
      <c r="BJ268" s="18" t="s">
        <v>81</v>
      </c>
      <c r="BK268" s="247">
        <f>ROUND(I268*H268,2)</f>
        <v>0</v>
      </c>
      <c r="BL268" s="18" t="s">
        <v>198</v>
      </c>
      <c r="BM268" s="246" t="s">
        <v>1004</v>
      </c>
    </row>
    <row r="269" s="2" customFormat="1">
      <c r="A269" s="39"/>
      <c r="B269" s="40"/>
      <c r="C269" s="41"/>
      <c r="D269" s="248" t="s">
        <v>200</v>
      </c>
      <c r="E269" s="41"/>
      <c r="F269" s="249" t="s">
        <v>1003</v>
      </c>
      <c r="G269" s="41"/>
      <c r="H269" s="41"/>
      <c r="I269" s="145"/>
      <c r="J269" s="41"/>
      <c r="K269" s="41"/>
      <c r="L269" s="45"/>
      <c r="M269" s="250"/>
      <c r="N269" s="251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200</v>
      </c>
      <c r="AU269" s="18" t="s">
        <v>212</v>
      </c>
    </row>
    <row r="270" s="14" customFormat="1">
      <c r="A270" s="14"/>
      <c r="B270" s="262"/>
      <c r="C270" s="263"/>
      <c r="D270" s="248" t="s">
        <v>201</v>
      </c>
      <c r="E270" s="264" t="s">
        <v>1</v>
      </c>
      <c r="F270" s="265" t="s">
        <v>1005</v>
      </c>
      <c r="G270" s="263"/>
      <c r="H270" s="266">
        <v>110</v>
      </c>
      <c r="I270" s="267"/>
      <c r="J270" s="263"/>
      <c r="K270" s="263"/>
      <c r="L270" s="268"/>
      <c r="M270" s="269"/>
      <c r="N270" s="270"/>
      <c r="O270" s="270"/>
      <c r="P270" s="270"/>
      <c r="Q270" s="270"/>
      <c r="R270" s="270"/>
      <c r="S270" s="270"/>
      <c r="T270" s="27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2" t="s">
        <v>201</v>
      </c>
      <c r="AU270" s="272" t="s">
        <v>212</v>
      </c>
      <c r="AV270" s="14" t="s">
        <v>83</v>
      </c>
      <c r="AW270" s="14" t="s">
        <v>30</v>
      </c>
      <c r="AX270" s="14" t="s">
        <v>73</v>
      </c>
      <c r="AY270" s="272" t="s">
        <v>191</v>
      </c>
    </row>
    <row r="271" s="15" customFormat="1">
      <c r="A271" s="15"/>
      <c r="B271" s="273"/>
      <c r="C271" s="274"/>
      <c r="D271" s="248" t="s">
        <v>201</v>
      </c>
      <c r="E271" s="275" t="s">
        <v>1</v>
      </c>
      <c r="F271" s="276" t="s">
        <v>205</v>
      </c>
      <c r="G271" s="274"/>
      <c r="H271" s="277">
        <v>110</v>
      </c>
      <c r="I271" s="278"/>
      <c r="J271" s="274"/>
      <c r="K271" s="274"/>
      <c r="L271" s="279"/>
      <c r="M271" s="280"/>
      <c r="N271" s="281"/>
      <c r="O271" s="281"/>
      <c r="P271" s="281"/>
      <c r="Q271" s="281"/>
      <c r="R271" s="281"/>
      <c r="S271" s="281"/>
      <c r="T271" s="282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83" t="s">
        <v>201</v>
      </c>
      <c r="AU271" s="283" t="s">
        <v>212</v>
      </c>
      <c r="AV271" s="15" t="s">
        <v>198</v>
      </c>
      <c r="AW271" s="15" t="s">
        <v>30</v>
      </c>
      <c r="AX271" s="15" t="s">
        <v>81</v>
      </c>
      <c r="AY271" s="283" t="s">
        <v>191</v>
      </c>
    </row>
    <row r="272" s="12" customFormat="1" ht="22.8" customHeight="1">
      <c r="A272" s="12"/>
      <c r="B272" s="220"/>
      <c r="C272" s="221"/>
      <c r="D272" s="222" t="s">
        <v>72</v>
      </c>
      <c r="E272" s="234" t="s">
        <v>272</v>
      </c>
      <c r="F272" s="234" t="s">
        <v>645</v>
      </c>
      <c r="G272" s="221"/>
      <c r="H272" s="221"/>
      <c r="I272" s="224"/>
      <c r="J272" s="235">
        <f>BK272</f>
        <v>0</v>
      </c>
      <c r="K272" s="221"/>
      <c r="L272" s="226"/>
      <c r="M272" s="227"/>
      <c r="N272" s="228"/>
      <c r="O272" s="228"/>
      <c r="P272" s="229">
        <f>P273</f>
        <v>0</v>
      </c>
      <c r="Q272" s="228"/>
      <c r="R272" s="229">
        <f>R273</f>
        <v>0.23922000000000002</v>
      </c>
      <c r="S272" s="228"/>
      <c r="T272" s="230">
        <f>T273</f>
        <v>2.5050999999999997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1" t="s">
        <v>81</v>
      </c>
      <c r="AT272" s="232" t="s">
        <v>72</v>
      </c>
      <c r="AU272" s="232" t="s">
        <v>81</v>
      </c>
      <c r="AY272" s="231" t="s">
        <v>191</v>
      </c>
      <c r="BK272" s="233">
        <f>BK273</f>
        <v>0</v>
      </c>
    </row>
    <row r="273" s="12" customFormat="1" ht="20.88" customHeight="1">
      <c r="A273" s="12"/>
      <c r="B273" s="220"/>
      <c r="C273" s="221"/>
      <c r="D273" s="222" t="s">
        <v>72</v>
      </c>
      <c r="E273" s="234" t="s">
        <v>740</v>
      </c>
      <c r="F273" s="234" t="s">
        <v>741</v>
      </c>
      <c r="G273" s="221"/>
      <c r="H273" s="221"/>
      <c r="I273" s="224"/>
      <c r="J273" s="235">
        <f>BK273</f>
        <v>0</v>
      </c>
      <c r="K273" s="221"/>
      <c r="L273" s="226"/>
      <c r="M273" s="227"/>
      <c r="N273" s="228"/>
      <c r="O273" s="228"/>
      <c r="P273" s="229">
        <f>SUM(P274:P329)</f>
        <v>0</v>
      </c>
      <c r="Q273" s="228"/>
      <c r="R273" s="229">
        <f>SUM(R274:R329)</f>
        <v>0.23922000000000002</v>
      </c>
      <c r="S273" s="228"/>
      <c r="T273" s="230">
        <f>SUM(T274:T329)</f>
        <v>2.5050999999999997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1" t="s">
        <v>81</v>
      </c>
      <c r="AT273" s="232" t="s">
        <v>72</v>
      </c>
      <c r="AU273" s="232" t="s">
        <v>83</v>
      </c>
      <c r="AY273" s="231" t="s">
        <v>191</v>
      </c>
      <c r="BK273" s="233">
        <f>SUM(BK274:BK329)</f>
        <v>0</v>
      </c>
    </row>
    <row r="274" s="2" customFormat="1" ht="16.5" customHeight="1">
      <c r="A274" s="39"/>
      <c r="B274" s="40"/>
      <c r="C274" s="236" t="s">
        <v>376</v>
      </c>
      <c r="D274" s="236" t="s">
        <v>194</v>
      </c>
      <c r="E274" s="237" t="s">
        <v>1006</v>
      </c>
      <c r="F274" s="238" t="s">
        <v>1007</v>
      </c>
      <c r="G274" s="239" t="s">
        <v>215</v>
      </c>
      <c r="H274" s="240">
        <v>10.619999999999999</v>
      </c>
      <c r="I274" s="241"/>
      <c r="J274" s="240">
        <f>ROUND(I274*H274,2)</f>
        <v>0</v>
      </c>
      <c r="K274" s="238" t="s">
        <v>1</v>
      </c>
      <c r="L274" s="45"/>
      <c r="M274" s="242" t="s">
        <v>1</v>
      </c>
      <c r="N274" s="243" t="s">
        <v>38</v>
      </c>
      <c r="O274" s="92"/>
      <c r="P274" s="244">
        <f>O274*H274</f>
        <v>0</v>
      </c>
      <c r="Q274" s="244">
        <v>0</v>
      </c>
      <c r="R274" s="244">
        <f>Q274*H274</f>
        <v>0</v>
      </c>
      <c r="S274" s="244">
        <v>0.20499999999999999</v>
      </c>
      <c r="T274" s="245">
        <f>S274*H274</f>
        <v>2.1770999999999998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6" t="s">
        <v>198</v>
      </c>
      <c r="AT274" s="246" t="s">
        <v>194</v>
      </c>
      <c r="AU274" s="246" t="s">
        <v>212</v>
      </c>
      <c r="AY274" s="18" t="s">
        <v>191</v>
      </c>
      <c r="BE274" s="247">
        <f>IF(N274="základní",J274,0)</f>
        <v>0</v>
      </c>
      <c r="BF274" s="247">
        <f>IF(N274="snížená",J274,0)</f>
        <v>0</v>
      </c>
      <c r="BG274" s="247">
        <f>IF(N274="zákl. přenesená",J274,0)</f>
        <v>0</v>
      </c>
      <c r="BH274" s="247">
        <f>IF(N274="sníž. přenesená",J274,0)</f>
        <v>0</v>
      </c>
      <c r="BI274" s="247">
        <f>IF(N274="nulová",J274,0)</f>
        <v>0</v>
      </c>
      <c r="BJ274" s="18" t="s">
        <v>81</v>
      </c>
      <c r="BK274" s="247">
        <f>ROUND(I274*H274,2)</f>
        <v>0</v>
      </c>
      <c r="BL274" s="18" t="s">
        <v>198</v>
      </c>
      <c r="BM274" s="246" t="s">
        <v>1008</v>
      </c>
    </row>
    <row r="275" s="2" customFormat="1">
      <c r="A275" s="39"/>
      <c r="B275" s="40"/>
      <c r="C275" s="41"/>
      <c r="D275" s="248" t="s">
        <v>200</v>
      </c>
      <c r="E275" s="41"/>
      <c r="F275" s="249" t="s">
        <v>1007</v>
      </c>
      <c r="G275" s="41"/>
      <c r="H275" s="41"/>
      <c r="I275" s="145"/>
      <c r="J275" s="41"/>
      <c r="K275" s="41"/>
      <c r="L275" s="45"/>
      <c r="M275" s="250"/>
      <c r="N275" s="251"/>
      <c r="O275" s="92"/>
      <c r="P275" s="92"/>
      <c r="Q275" s="92"/>
      <c r="R275" s="92"/>
      <c r="S275" s="92"/>
      <c r="T275" s="93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200</v>
      </c>
      <c r="AU275" s="18" t="s">
        <v>212</v>
      </c>
    </row>
    <row r="276" s="13" customFormat="1">
      <c r="A276" s="13"/>
      <c r="B276" s="252"/>
      <c r="C276" s="253"/>
      <c r="D276" s="248" t="s">
        <v>201</v>
      </c>
      <c r="E276" s="254" t="s">
        <v>1</v>
      </c>
      <c r="F276" s="255" t="s">
        <v>1009</v>
      </c>
      <c r="G276" s="253"/>
      <c r="H276" s="254" t="s">
        <v>1</v>
      </c>
      <c r="I276" s="256"/>
      <c r="J276" s="253"/>
      <c r="K276" s="253"/>
      <c r="L276" s="257"/>
      <c r="M276" s="258"/>
      <c r="N276" s="259"/>
      <c r="O276" s="259"/>
      <c r="P276" s="259"/>
      <c r="Q276" s="259"/>
      <c r="R276" s="259"/>
      <c r="S276" s="259"/>
      <c r="T276" s="26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1" t="s">
        <v>201</v>
      </c>
      <c r="AU276" s="261" t="s">
        <v>212</v>
      </c>
      <c r="AV276" s="13" t="s">
        <v>81</v>
      </c>
      <c r="AW276" s="13" t="s">
        <v>30</v>
      </c>
      <c r="AX276" s="13" t="s">
        <v>73</v>
      </c>
      <c r="AY276" s="261" t="s">
        <v>191</v>
      </c>
    </row>
    <row r="277" s="14" customFormat="1">
      <c r="A277" s="14"/>
      <c r="B277" s="262"/>
      <c r="C277" s="263"/>
      <c r="D277" s="248" t="s">
        <v>201</v>
      </c>
      <c r="E277" s="264" t="s">
        <v>1</v>
      </c>
      <c r="F277" s="265" t="s">
        <v>1010</v>
      </c>
      <c r="G277" s="263"/>
      <c r="H277" s="266">
        <v>10.619999999999999</v>
      </c>
      <c r="I277" s="267"/>
      <c r="J277" s="263"/>
      <c r="K277" s="263"/>
      <c r="L277" s="268"/>
      <c r="M277" s="269"/>
      <c r="N277" s="270"/>
      <c r="O277" s="270"/>
      <c r="P277" s="270"/>
      <c r="Q277" s="270"/>
      <c r="R277" s="270"/>
      <c r="S277" s="270"/>
      <c r="T277" s="27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72" t="s">
        <v>201</v>
      </c>
      <c r="AU277" s="272" t="s">
        <v>212</v>
      </c>
      <c r="AV277" s="14" t="s">
        <v>83</v>
      </c>
      <c r="AW277" s="14" t="s">
        <v>30</v>
      </c>
      <c r="AX277" s="14" t="s">
        <v>73</v>
      </c>
      <c r="AY277" s="272" t="s">
        <v>191</v>
      </c>
    </row>
    <row r="278" s="15" customFormat="1">
      <c r="A278" s="15"/>
      <c r="B278" s="273"/>
      <c r="C278" s="274"/>
      <c r="D278" s="248" t="s">
        <v>201</v>
      </c>
      <c r="E278" s="275" t="s">
        <v>1</v>
      </c>
      <c r="F278" s="276" t="s">
        <v>205</v>
      </c>
      <c r="G278" s="274"/>
      <c r="H278" s="277">
        <v>10.619999999999999</v>
      </c>
      <c r="I278" s="278"/>
      <c r="J278" s="274"/>
      <c r="K278" s="274"/>
      <c r="L278" s="279"/>
      <c r="M278" s="280"/>
      <c r="N278" s="281"/>
      <c r="O278" s="281"/>
      <c r="P278" s="281"/>
      <c r="Q278" s="281"/>
      <c r="R278" s="281"/>
      <c r="S278" s="281"/>
      <c r="T278" s="282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83" t="s">
        <v>201</v>
      </c>
      <c r="AU278" s="283" t="s">
        <v>212</v>
      </c>
      <c r="AV278" s="15" t="s">
        <v>198</v>
      </c>
      <c r="AW278" s="15" t="s">
        <v>30</v>
      </c>
      <c r="AX278" s="15" t="s">
        <v>81</v>
      </c>
      <c r="AY278" s="283" t="s">
        <v>191</v>
      </c>
    </row>
    <row r="279" s="2" customFormat="1" ht="21.75" customHeight="1">
      <c r="A279" s="39"/>
      <c r="B279" s="40"/>
      <c r="C279" s="236" t="s">
        <v>387</v>
      </c>
      <c r="D279" s="236" t="s">
        <v>194</v>
      </c>
      <c r="E279" s="237" t="s">
        <v>1011</v>
      </c>
      <c r="F279" s="238" t="s">
        <v>1012</v>
      </c>
      <c r="G279" s="239" t="s">
        <v>370</v>
      </c>
      <c r="H279" s="240">
        <v>2</v>
      </c>
      <c r="I279" s="241"/>
      <c r="J279" s="240">
        <f>ROUND(I279*H279,2)</f>
        <v>0</v>
      </c>
      <c r="K279" s="238" t="s">
        <v>1</v>
      </c>
      <c r="L279" s="45"/>
      <c r="M279" s="242" t="s">
        <v>1</v>
      </c>
      <c r="N279" s="243" t="s">
        <v>38</v>
      </c>
      <c r="O279" s="92"/>
      <c r="P279" s="244">
        <f>O279*H279</f>
        <v>0</v>
      </c>
      <c r="Q279" s="244">
        <v>0.00069999999999999999</v>
      </c>
      <c r="R279" s="244">
        <f>Q279*H279</f>
        <v>0.0014</v>
      </c>
      <c r="S279" s="244">
        <v>0</v>
      </c>
      <c r="T279" s="245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6" t="s">
        <v>198</v>
      </c>
      <c r="AT279" s="246" t="s">
        <v>194</v>
      </c>
      <c r="AU279" s="246" t="s">
        <v>212</v>
      </c>
      <c r="AY279" s="18" t="s">
        <v>191</v>
      </c>
      <c r="BE279" s="247">
        <f>IF(N279="základní",J279,0)</f>
        <v>0</v>
      </c>
      <c r="BF279" s="247">
        <f>IF(N279="snížená",J279,0)</f>
        <v>0</v>
      </c>
      <c r="BG279" s="247">
        <f>IF(N279="zákl. přenesená",J279,0)</f>
        <v>0</v>
      </c>
      <c r="BH279" s="247">
        <f>IF(N279="sníž. přenesená",J279,0)</f>
        <v>0</v>
      </c>
      <c r="BI279" s="247">
        <f>IF(N279="nulová",J279,0)</f>
        <v>0</v>
      </c>
      <c r="BJ279" s="18" t="s">
        <v>81</v>
      </c>
      <c r="BK279" s="247">
        <f>ROUND(I279*H279,2)</f>
        <v>0</v>
      </c>
      <c r="BL279" s="18" t="s">
        <v>198</v>
      </c>
      <c r="BM279" s="246" t="s">
        <v>1013</v>
      </c>
    </row>
    <row r="280" s="2" customFormat="1">
      <c r="A280" s="39"/>
      <c r="B280" s="40"/>
      <c r="C280" s="41"/>
      <c r="D280" s="248" t="s">
        <v>200</v>
      </c>
      <c r="E280" s="41"/>
      <c r="F280" s="249" t="s">
        <v>1012</v>
      </c>
      <c r="G280" s="41"/>
      <c r="H280" s="41"/>
      <c r="I280" s="145"/>
      <c r="J280" s="41"/>
      <c r="K280" s="41"/>
      <c r="L280" s="45"/>
      <c r="M280" s="250"/>
      <c r="N280" s="251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200</v>
      </c>
      <c r="AU280" s="18" t="s">
        <v>212</v>
      </c>
    </row>
    <row r="281" s="13" customFormat="1">
      <c r="A281" s="13"/>
      <c r="B281" s="252"/>
      <c r="C281" s="253"/>
      <c r="D281" s="248" t="s">
        <v>201</v>
      </c>
      <c r="E281" s="254" t="s">
        <v>1</v>
      </c>
      <c r="F281" s="255" t="s">
        <v>1014</v>
      </c>
      <c r="G281" s="253"/>
      <c r="H281" s="254" t="s">
        <v>1</v>
      </c>
      <c r="I281" s="256"/>
      <c r="J281" s="253"/>
      <c r="K281" s="253"/>
      <c r="L281" s="257"/>
      <c r="M281" s="258"/>
      <c r="N281" s="259"/>
      <c r="O281" s="259"/>
      <c r="P281" s="259"/>
      <c r="Q281" s="259"/>
      <c r="R281" s="259"/>
      <c r="S281" s="259"/>
      <c r="T281" s="26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1" t="s">
        <v>201</v>
      </c>
      <c r="AU281" s="261" t="s">
        <v>212</v>
      </c>
      <c r="AV281" s="13" t="s">
        <v>81</v>
      </c>
      <c r="AW281" s="13" t="s">
        <v>30</v>
      </c>
      <c r="AX281" s="13" t="s">
        <v>73</v>
      </c>
      <c r="AY281" s="261" t="s">
        <v>191</v>
      </c>
    </row>
    <row r="282" s="14" customFormat="1">
      <c r="A282" s="14"/>
      <c r="B282" s="262"/>
      <c r="C282" s="263"/>
      <c r="D282" s="248" t="s">
        <v>201</v>
      </c>
      <c r="E282" s="264" t="s">
        <v>1</v>
      </c>
      <c r="F282" s="265" t="s">
        <v>1015</v>
      </c>
      <c r="G282" s="263"/>
      <c r="H282" s="266">
        <v>2</v>
      </c>
      <c r="I282" s="267"/>
      <c r="J282" s="263"/>
      <c r="K282" s="263"/>
      <c r="L282" s="268"/>
      <c r="M282" s="269"/>
      <c r="N282" s="270"/>
      <c r="O282" s="270"/>
      <c r="P282" s="270"/>
      <c r="Q282" s="270"/>
      <c r="R282" s="270"/>
      <c r="S282" s="270"/>
      <c r="T282" s="27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2" t="s">
        <v>201</v>
      </c>
      <c r="AU282" s="272" t="s">
        <v>212</v>
      </c>
      <c r="AV282" s="14" t="s">
        <v>83</v>
      </c>
      <c r="AW282" s="14" t="s">
        <v>30</v>
      </c>
      <c r="AX282" s="14" t="s">
        <v>73</v>
      </c>
      <c r="AY282" s="272" t="s">
        <v>191</v>
      </c>
    </row>
    <row r="283" s="15" customFormat="1">
      <c r="A283" s="15"/>
      <c r="B283" s="273"/>
      <c r="C283" s="274"/>
      <c r="D283" s="248" t="s">
        <v>201</v>
      </c>
      <c r="E283" s="275" t="s">
        <v>1</v>
      </c>
      <c r="F283" s="276" t="s">
        <v>205</v>
      </c>
      <c r="G283" s="274"/>
      <c r="H283" s="277">
        <v>2</v>
      </c>
      <c r="I283" s="278"/>
      <c r="J283" s="274"/>
      <c r="K283" s="274"/>
      <c r="L283" s="279"/>
      <c r="M283" s="280"/>
      <c r="N283" s="281"/>
      <c r="O283" s="281"/>
      <c r="P283" s="281"/>
      <c r="Q283" s="281"/>
      <c r="R283" s="281"/>
      <c r="S283" s="281"/>
      <c r="T283" s="282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3" t="s">
        <v>201</v>
      </c>
      <c r="AU283" s="283" t="s">
        <v>212</v>
      </c>
      <c r="AV283" s="15" t="s">
        <v>198</v>
      </c>
      <c r="AW283" s="15" t="s">
        <v>30</v>
      </c>
      <c r="AX283" s="15" t="s">
        <v>81</v>
      </c>
      <c r="AY283" s="283" t="s">
        <v>191</v>
      </c>
    </row>
    <row r="284" s="2" customFormat="1" ht="21.75" customHeight="1">
      <c r="A284" s="39"/>
      <c r="B284" s="40"/>
      <c r="C284" s="236" t="s">
        <v>395</v>
      </c>
      <c r="D284" s="236" t="s">
        <v>194</v>
      </c>
      <c r="E284" s="237" t="s">
        <v>1016</v>
      </c>
      <c r="F284" s="238" t="s">
        <v>1017</v>
      </c>
      <c r="G284" s="239" t="s">
        <v>370</v>
      </c>
      <c r="H284" s="240">
        <v>2</v>
      </c>
      <c r="I284" s="241"/>
      <c r="J284" s="240">
        <f>ROUND(I284*H284,2)</f>
        <v>0</v>
      </c>
      <c r="K284" s="238" t="s">
        <v>1</v>
      </c>
      <c r="L284" s="45"/>
      <c r="M284" s="242" t="s">
        <v>1</v>
      </c>
      <c r="N284" s="243" t="s">
        <v>38</v>
      </c>
      <c r="O284" s="92"/>
      <c r="P284" s="244">
        <f>O284*H284</f>
        <v>0</v>
      </c>
      <c r="Q284" s="244">
        <v>0.11241</v>
      </c>
      <c r="R284" s="244">
        <f>Q284*H284</f>
        <v>0.22481999999999999</v>
      </c>
      <c r="S284" s="244">
        <v>0</v>
      </c>
      <c r="T284" s="24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6" t="s">
        <v>198</v>
      </c>
      <c r="AT284" s="246" t="s">
        <v>194</v>
      </c>
      <c r="AU284" s="246" t="s">
        <v>212</v>
      </c>
      <c r="AY284" s="18" t="s">
        <v>191</v>
      </c>
      <c r="BE284" s="247">
        <f>IF(N284="základní",J284,0)</f>
        <v>0</v>
      </c>
      <c r="BF284" s="247">
        <f>IF(N284="snížená",J284,0)</f>
        <v>0</v>
      </c>
      <c r="BG284" s="247">
        <f>IF(N284="zákl. přenesená",J284,0)</f>
        <v>0</v>
      </c>
      <c r="BH284" s="247">
        <f>IF(N284="sníž. přenesená",J284,0)</f>
        <v>0</v>
      </c>
      <c r="BI284" s="247">
        <f>IF(N284="nulová",J284,0)</f>
        <v>0</v>
      </c>
      <c r="BJ284" s="18" t="s">
        <v>81</v>
      </c>
      <c r="BK284" s="247">
        <f>ROUND(I284*H284,2)</f>
        <v>0</v>
      </c>
      <c r="BL284" s="18" t="s">
        <v>198</v>
      </c>
      <c r="BM284" s="246" t="s">
        <v>1018</v>
      </c>
    </row>
    <row r="285" s="2" customFormat="1">
      <c r="A285" s="39"/>
      <c r="B285" s="40"/>
      <c r="C285" s="41"/>
      <c r="D285" s="248" t="s">
        <v>200</v>
      </c>
      <c r="E285" s="41"/>
      <c r="F285" s="249" t="s">
        <v>1017</v>
      </c>
      <c r="G285" s="41"/>
      <c r="H285" s="41"/>
      <c r="I285" s="145"/>
      <c r="J285" s="41"/>
      <c r="K285" s="41"/>
      <c r="L285" s="45"/>
      <c r="M285" s="250"/>
      <c r="N285" s="251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200</v>
      </c>
      <c r="AU285" s="18" t="s">
        <v>212</v>
      </c>
    </row>
    <row r="286" s="14" customFormat="1">
      <c r="A286" s="14"/>
      <c r="B286" s="262"/>
      <c r="C286" s="263"/>
      <c r="D286" s="248" t="s">
        <v>201</v>
      </c>
      <c r="E286" s="264" t="s">
        <v>1</v>
      </c>
      <c r="F286" s="265" t="s">
        <v>1015</v>
      </c>
      <c r="G286" s="263"/>
      <c r="H286" s="266">
        <v>2</v>
      </c>
      <c r="I286" s="267"/>
      <c r="J286" s="263"/>
      <c r="K286" s="263"/>
      <c r="L286" s="268"/>
      <c r="M286" s="269"/>
      <c r="N286" s="270"/>
      <c r="O286" s="270"/>
      <c r="P286" s="270"/>
      <c r="Q286" s="270"/>
      <c r="R286" s="270"/>
      <c r="S286" s="270"/>
      <c r="T286" s="27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2" t="s">
        <v>201</v>
      </c>
      <c r="AU286" s="272" t="s">
        <v>212</v>
      </c>
      <c r="AV286" s="14" t="s">
        <v>83</v>
      </c>
      <c r="AW286" s="14" t="s">
        <v>30</v>
      </c>
      <c r="AX286" s="14" t="s">
        <v>73</v>
      </c>
      <c r="AY286" s="272" t="s">
        <v>191</v>
      </c>
    </row>
    <row r="287" s="15" customFormat="1">
      <c r="A287" s="15"/>
      <c r="B287" s="273"/>
      <c r="C287" s="274"/>
      <c r="D287" s="248" t="s">
        <v>201</v>
      </c>
      <c r="E287" s="275" t="s">
        <v>1</v>
      </c>
      <c r="F287" s="276" t="s">
        <v>205</v>
      </c>
      <c r="G287" s="274"/>
      <c r="H287" s="277">
        <v>2</v>
      </c>
      <c r="I287" s="278"/>
      <c r="J287" s="274"/>
      <c r="K287" s="274"/>
      <c r="L287" s="279"/>
      <c r="M287" s="280"/>
      <c r="N287" s="281"/>
      <c r="O287" s="281"/>
      <c r="P287" s="281"/>
      <c r="Q287" s="281"/>
      <c r="R287" s="281"/>
      <c r="S287" s="281"/>
      <c r="T287" s="282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83" t="s">
        <v>201</v>
      </c>
      <c r="AU287" s="283" t="s">
        <v>212</v>
      </c>
      <c r="AV287" s="15" t="s">
        <v>198</v>
      </c>
      <c r="AW287" s="15" t="s">
        <v>30</v>
      </c>
      <c r="AX287" s="15" t="s">
        <v>81</v>
      </c>
      <c r="AY287" s="283" t="s">
        <v>191</v>
      </c>
    </row>
    <row r="288" s="2" customFormat="1" ht="16.5" customHeight="1">
      <c r="A288" s="39"/>
      <c r="B288" s="40"/>
      <c r="C288" s="285" t="s">
        <v>404</v>
      </c>
      <c r="D288" s="285" t="s">
        <v>341</v>
      </c>
      <c r="E288" s="286" t="s">
        <v>1019</v>
      </c>
      <c r="F288" s="287" t="s">
        <v>1020</v>
      </c>
      <c r="G288" s="288" t="s">
        <v>370</v>
      </c>
      <c r="H288" s="289">
        <v>2</v>
      </c>
      <c r="I288" s="290"/>
      <c r="J288" s="289">
        <f>ROUND(I288*H288,2)</f>
        <v>0</v>
      </c>
      <c r="K288" s="287" t="s">
        <v>1</v>
      </c>
      <c r="L288" s="291"/>
      <c r="M288" s="292" t="s">
        <v>1</v>
      </c>
      <c r="N288" s="293" t="s">
        <v>38</v>
      </c>
      <c r="O288" s="92"/>
      <c r="P288" s="244">
        <f>O288*H288</f>
        <v>0</v>
      </c>
      <c r="Q288" s="244">
        <v>0</v>
      </c>
      <c r="R288" s="244">
        <f>Q288*H288</f>
        <v>0</v>
      </c>
      <c r="S288" s="244">
        <v>0</v>
      </c>
      <c r="T288" s="245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6" t="s">
        <v>255</v>
      </c>
      <c r="AT288" s="246" t="s">
        <v>341</v>
      </c>
      <c r="AU288" s="246" t="s">
        <v>212</v>
      </c>
      <c r="AY288" s="18" t="s">
        <v>191</v>
      </c>
      <c r="BE288" s="247">
        <f>IF(N288="základní",J288,0)</f>
        <v>0</v>
      </c>
      <c r="BF288" s="247">
        <f>IF(N288="snížená",J288,0)</f>
        <v>0</v>
      </c>
      <c r="BG288" s="247">
        <f>IF(N288="zákl. přenesená",J288,0)</f>
        <v>0</v>
      </c>
      <c r="BH288" s="247">
        <f>IF(N288="sníž. přenesená",J288,0)</f>
        <v>0</v>
      </c>
      <c r="BI288" s="247">
        <f>IF(N288="nulová",J288,0)</f>
        <v>0</v>
      </c>
      <c r="BJ288" s="18" t="s">
        <v>81</v>
      </c>
      <c r="BK288" s="247">
        <f>ROUND(I288*H288,2)</f>
        <v>0</v>
      </c>
      <c r="BL288" s="18" t="s">
        <v>198</v>
      </c>
      <c r="BM288" s="246" t="s">
        <v>1021</v>
      </c>
    </row>
    <row r="289" s="2" customFormat="1">
      <c r="A289" s="39"/>
      <c r="B289" s="40"/>
      <c r="C289" s="41"/>
      <c r="D289" s="248" t="s">
        <v>200</v>
      </c>
      <c r="E289" s="41"/>
      <c r="F289" s="249" t="s">
        <v>1020</v>
      </c>
      <c r="G289" s="41"/>
      <c r="H289" s="41"/>
      <c r="I289" s="145"/>
      <c r="J289" s="41"/>
      <c r="K289" s="41"/>
      <c r="L289" s="45"/>
      <c r="M289" s="250"/>
      <c r="N289" s="251"/>
      <c r="O289" s="92"/>
      <c r="P289" s="92"/>
      <c r="Q289" s="92"/>
      <c r="R289" s="92"/>
      <c r="S289" s="92"/>
      <c r="T289" s="93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200</v>
      </c>
      <c r="AU289" s="18" t="s">
        <v>212</v>
      </c>
    </row>
    <row r="290" s="13" customFormat="1">
      <c r="A290" s="13"/>
      <c r="B290" s="252"/>
      <c r="C290" s="253"/>
      <c r="D290" s="248" t="s">
        <v>201</v>
      </c>
      <c r="E290" s="254" t="s">
        <v>1</v>
      </c>
      <c r="F290" s="255" t="s">
        <v>1019</v>
      </c>
      <c r="G290" s="253"/>
      <c r="H290" s="254" t="s">
        <v>1</v>
      </c>
      <c r="I290" s="256"/>
      <c r="J290" s="253"/>
      <c r="K290" s="253"/>
      <c r="L290" s="257"/>
      <c r="M290" s="258"/>
      <c r="N290" s="259"/>
      <c r="O290" s="259"/>
      <c r="P290" s="259"/>
      <c r="Q290" s="259"/>
      <c r="R290" s="259"/>
      <c r="S290" s="259"/>
      <c r="T290" s="26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1" t="s">
        <v>201</v>
      </c>
      <c r="AU290" s="261" t="s">
        <v>212</v>
      </c>
      <c r="AV290" s="13" t="s">
        <v>81</v>
      </c>
      <c r="AW290" s="13" t="s">
        <v>30</v>
      </c>
      <c r="AX290" s="13" t="s">
        <v>73</v>
      </c>
      <c r="AY290" s="261" t="s">
        <v>191</v>
      </c>
    </row>
    <row r="291" s="14" customFormat="1">
      <c r="A291" s="14"/>
      <c r="B291" s="262"/>
      <c r="C291" s="263"/>
      <c r="D291" s="248" t="s">
        <v>201</v>
      </c>
      <c r="E291" s="264" t="s">
        <v>1</v>
      </c>
      <c r="F291" s="265" t="s">
        <v>1015</v>
      </c>
      <c r="G291" s="263"/>
      <c r="H291" s="266">
        <v>2</v>
      </c>
      <c r="I291" s="267"/>
      <c r="J291" s="263"/>
      <c r="K291" s="263"/>
      <c r="L291" s="268"/>
      <c r="M291" s="269"/>
      <c r="N291" s="270"/>
      <c r="O291" s="270"/>
      <c r="P291" s="270"/>
      <c r="Q291" s="270"/>
      <c r="R291" s="270"/>
      <c r="S291" s="270"/>
      <c r="T291" s="27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2" t="s">
        <v>201</v>
      </c>
      <c r="AU291" s="272" t="s">
        <v>212</v>
      </c>
      <c r="AV291" s="14" t="s">
        <v>83</v>
      </c>
      <c r="AW291" s="14" t="s">
        <v>30</v>
      </c>
      <c r="AX291" s="14" t="s">
        <v>73</v>
      </c>
      <c r="AY291" s="272" t="s">
        <v>191</v>
      </c>
    </row>
    <row r="292" s="15" customFormat="1">
      <c r="A292" s="15"/>
      <c r="B292" s="273"/>
      <c r="C292" s="274"/>
      <c r="D292" s="248" t="s">
        <v>201</v>
      </c>
      <c r="E292" s="275" t="s">
        <v>1</v>
      </c>
      <c r="F292" s="276" t="s">
        <v>205</v>
      </c>
      <c r="G292" s="274"/>
      <c r="H292" s="277">
        <v>2</v>
      </c>
      <c r="I292" s="278"/>
      <c r="J292" s="274"/>
      <c r="K292" s="274"/>
      <c r="L292" s="279"/>
      <c r="M292" s="280"/>
      <c r="N292" s="281"/>
      <c r="O292" s="281"/>
      <c r="P292" s="281"/>
      <c r="Q292" s="281"/>
      <c r="R292" s="281"/>
      <c r="S292" s="281"/>
      <c r="T292" s="282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3" t="s">
        <v>201</v>
      </c>
      <c r="AU292" s="283" t="s">
        <v>212</v>
      </c>
      <c r="AV292" s="15" t="s">
        <v>198</v>
      </c>
      <c r="AW292" s="15" t="s">
        <v>30</v>
      </c>
      <c r="AX292" s="15" t="s">
        <v>81</v>
      </c>
      <c r="AY292" s="283" t="s">
        <v>191</v>
      </c>
    </row>
    <row r="293" s="2" customFormat="1" ht="16.5" customHeight="1">
      <c r="A293" s="39"/>
      <c r="B293" s="40"/>
      <c r="C293" s="285" t="s">
        <v>410</v>
      </c>
      <c r="D293" s="285" t="s">
        <v>341</v>
      </c>
      <c r="E293" s="286" t="s">
        <v>1022</v>
      </c>
      <c r="F293" s="287" t="s">
        <v>1023</v>
      </c>
      <c r="G293" s="288" t="s">
        <v>370</v>
      </c>
      <c r="H293" s="289">
        <v>2</v>
      </c>
      <c r="I293" s="290"/>
      <c r="J293" s="289">
        <f>ROUND(I293*H293,2)</f>
        <v>0</v>
      </c>
      <c r="K293" s="287" t="s">
        <v>1</v>
      </c>
      <c r="L293" s="291"/>
      <c r="M293" s="292" t="s">
        <v>1</v>
      </c>
      <c r="N293" s="293" t="s">
        <v>38</v>
      </c>
      <c r="O293" s="92"/>
      <c r="P293" s="244">
        <f>O293*H293</f>
        <v>0</v>
      </c>
      <c r="Q293" s="244">
        <v>0.0064999999999999997</v>
      </c>
      <c r="R293" s="244">
        <f>Q293*H293</f>
        <v>0.012999999999999999</v>
      </c>
      <c r="S293" s="244">
        <v>0</v>
      </c>
      <c r="T293" s="24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6" t="s">
        <v>255</v>
      </c>
      <c r="AT293" s="246" t="s">
        <v>341</v>
      </c>
      <c r="AU293" s="246" t="s">
        <v>212</v>
      </c>
      <c r="AY293" s="18" t="s">
        <v>191</v>
      </c>
      <c r="BE293" s="247">
        <f>IF(N293="základní",J293,0)</f>
        <v>0</v>
      </c>
      <c r="BF293" s="247">
        <f>IF(N293="snížená",J293,0)</f>
        <v>0</v>
      </c>
      <c r="BG293" s="247">
        <f>IF(N293="zákl. přenesená",J293,0)</f>
        <v>0</v>
      </c>
      <c r="BH293" s="247">
        <f>IF(N293="sníž. přenesená",J293,0)</f>
        <v>0</v>
      </c>
      <c r="BI293" s="247">
        <f>IF(N293="nulová",J293,0)</f>
        <v>0</v>
      </c>
      <c r="BJ293" s="18" t="s">
        <v>81</v>
      </c>
      <c r="BK293" s="247">
        <f>ROUND(I293*H293,2)</f>
        <v>0</v>
      </c>
      <c r="BL293" s="18" t="s">
        <v>198</v>
      </c>
      <c r="BM293" s="246" t="s">
        <v>1024</v>
      </c>
    </row>
    <row r="294" s="2" customFormat="1">
      <c r="A294" s="39"/>
      <c r="B294" s="40"/>
      <c r="C294" s="41"/>
      <c r="D294" s="248" t="s">
        <v>200</v>
      </c>
      <c r="E294" s="41"/>
      <c r="F294" s="249" t="s">
        <v>1023</v>
      </c>
      <c r="G294" s="41"/>
      <c r="H294" s="41"/>
      <c r="I294" s="145"/>
      <c r="J294" s="41"/>
      <c r="K294" s="41"/>
      <c r="L294" s="45"/>
      <c r="M294" s="250"/>
      <c r="N294" s="251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200</v>
      </c>
      <c r="AU294" s="18" t="s">
        <v>212</v>
      </c>
    </row>
    <row r="295" s="14" customFormat="1">
      <c r="A295" s="14"/>
      <c r="B295" s="262"/>
      <c r="C295" s="263"/>
      <c r="D295" s="248" t="s">
        <v>201</v>
      </c>
      <c r="E295" s="264" t="s">
        <v>1</v>
      </c>
      <c r="F295" s="265" t="s">
        <v>1015</v>
      </c>
      <c r="G295" s="263"/>
      <c r="H295" s="266">
        <v>2</v>
      </c>
      <c r="I295" s="267"/>
      <c r="J295" s="263"/>
      <c r="K295" s="263"/>
      <c r="L295" s="268"/>
      <c r="M295" s="269"/>
      <c r="N295" s="270"/>
      <c r="O295" s="270"/>
      <c r="P295" s="270"/>
      <c r="Q295" s="270"/>
      <c r="R295" s="270"/>
      <c r="S295" s="270"/>
      <c r="T295" s="271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2" t="s">
        <v>201</v>
      </c>
      <c r="AU295" s="272" t="s">
        <v>212</v>
      </c>
      <c r="AV295" s="14" t="s">
        <v>83</v>
      </c>
      <c r="AW295" s="14" t="s">
        <v>30</v>
      </c>
      <c r="AX295" s="14" t="s">
        <v>73</v>
      </c>
      <c r="AY295" s="272" t="s">
        <v>191</v>
      </c>
    </row>
    <row r="296" s="15" customFormat="1">
      <c r="A296" s="15"/>
      <c r="B296" s="273"/>
      <c r="C296" s="274"/>
      <c r="D296" s="248" t="s">
        <v>201</v>
      </c>
      <c r="E296" s="275" t="s">
        <v>1</v>
      </c>
      <c r="F296" s="276" t="s">
        <v>205</v>
      </c>
      <c r="G296" s="274"/>
      <c r="H296" s="277">
        <v>2</v>
      </c>
      <c r="I296" s="278"/>
      <c r="J296" s="274"/>
      <c r="K296" s="274"/>
      <c r="L296" s="279"/>
      <c r="M296" s="280"/>
      <c r="N296" s="281"/>
      <c r="O296" s="281"/>
      <c r="P296" s="281"/>
      <c r="Q296" s="281"/>
      <c r="R296" s="281"/>
      <c r="S296" s="281"/>
      <c r="T296" s="28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3" t="s">
        <v>201</v>
      </c>
      <c r="AU296" s="283" t="s">
        <v>212</v>
      </c>
      <c r="AV296" s="15" t="s">
        <v>198</v>
      </c>
      <c r="AW296" s="15" t="s">
        <v>30</v>
      </c>
      <c r="AX296" s="15" t="s">
        <v>81</v>
      </c>
      <c r="AY296" s="283" t="s">
        <v>191</v>
      </c>
    </row>
    <row r="297" s="2" customFormat="1" ht="21.75" customHeight="1">
      <c r="A297" s="39"/>
      <c r="B297" s="40"/>
      <c r="C297" s="236" t="s">
        <v>416</v>
      </c>
      <c r="D297" s="236" t="s">
        <v>194</v>
      </c>
      <c r="E297" s="237" t="s">
        <v>1025</v>
      </c>
      <c r="F297" s="238" t="s">
        <v>1026</v>
      </c>
      <c r="G297" s="239" t="s">
        <v>370</v>
      </c>
      <c r="H297" s="240">
        <v>4</v>
      </c>
      <c r="I297" s="241"/>
      <c r="J297" s="240">
        <f>ROUND(I297*H297,2)</f>
        <v>0</v>
      </c>
      <c r="K297" s="238" t="s">
        <v>275</v>
      </c>
      <c r="L297" s="45"/>
      <c r="M297" s="242" t="s">
        <v>1</v>
      </c>
      <c r="N297" s="243" t="s">
        <v>38</v>
      </c>
      <c r="O297" s="92"/>
      <c r="P297" s="244">
        <f>O297*H297</f>
        <v>0</v>
      </c>
      <c r="Q297" s="244">
        <v>0</v>
      </c>
      <c r="R297" s="244">
        <f>Q297*H297</f>
        <v>0</v>
      </c>
      <c r="S297" s="244">
        <v>0.082000000000000003</v>
      </c>
      <c r="T297" s="245">
        <f>S297*H297</f>
        <v>0.32800000000000001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6" t="s">
        <v>198</v>
      </c>
      <c r="AT297" s="246" t="s">
        <v>194</v>
      </c>
      <c r="AU297" s="246" t="s">
        <v>212</v>
      </c>
      <c r="AY297" s="18" t="s">
        <v>191</v>
      </c>
      <c r="BE297" s="247">
        <f>IF(N297="základní",J297,0)</f>
        <v>0</v>
      </c>
      <c r="BF297" s="247">
        <f>IF(N297="snížená",J297,0)</f>
        <v>0</v>
      </c>
      <c r="BG297" s="247">
        <f>IF(N297="zákl. přenesená",J297,0)</f>
        <v>0</v>
      </c>
      <c r="BH297" s="247">
        <f>IF(N297="sníž. přenesená",J297,0)</f>
        <v>0</v>
      </c>
      <c r="BI297" s="247">
        <f>IF(N297="nulová",J297,0)</f>
        <v>0</v>
      </c>
      <c r="BJ297" s="18" t="s">
        <v>81</v>
      </c>
      <c r="BK297" s="247">
        <f>ROUND(I297*H297,2)</f>
        <v>0</v>
      </c>
      <c r="BL297" s="18" t="s">
        <v>198</v>
      </c>
      <c r="BM297" s="246" t="s">
        <v>1027</v>
      </c>
    </row>
    <row r="298" s="2" customFormat="1">
      <c r="A298" s="39"/>
      <c r="B298" s="40"/>
      <c r="C298" s="41"/>
      <c r="D298" s="248" t="s">
        <v>200</v>
      </c>
      <c r="E298" s="41"/>
      <c r="F298" s="249" t="s">
        <v>1026</v>
      </c>
      <c r="G298" s="41"/>
      <c r="H298" s="41"/>
      <c r="I298" s="145"/>
      <c r="J298" s="41"/>
      <c r="K298" s="41"/>
      <c r="L298" s="45"/>
      <c r="M298" s="250"/>
      <c r="N298" s="251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200</v>
      </c>
      <c r="AU298" s="18" t="s">
        <v>212</v>
      </c>
    </row>
    <row r="299" s="13" customFormat="1">
      <c r="A299" s="13"/>
      <c r="B299" s="252"/>
      <c r="C299" s="253"/>
      <c r="D299" s="248" t="s">
        <v>201</v>
      </c>
      <c r="E299" s="254" t="s">
        <v>1</v>
      </c>
      <c r="F299" s="255" t="s">
        <v>1028</v>
      </c>
      <c r="G299" s="253"/>
      <c r="H299" s="254" t="s">
        <v>1</v>
      </c>
      <c r="I299" s="256"/>
      <c r="J299" s="253"/>
      <c r="K299" s="253"/>
      <c r="L299" s="257"/>
      <c r="M299" s="258"/>
      <c r="N299" s="259"/>
      <c r="O299" s="259"/>
      <c r="P299" s="259"/>
      <c r="Q299" s="259"/>
      <c r="R299" s="259"/>
      <c r="S299" s="259"/>
      <c r="T299" s="26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1" t="s">
        <v>201</v>
      </c>
      <c r="AU299" s="261" t="s">
        <v>212</v>
      </c>
      <c r="AV299" s="13" t="s">
        <v>81</v>
      </c>
      <c r="AW299" s="13" t="s">
        <v>30</v>
      </c>
      <c r="AX299" s="13" t="s">
        <v>73</v>
      </c>
      <c r="AY299" s="261" t="s">
        <v>191</v>
      </c>
    </row>
    <row r="300" s="13" customFormat="1">
      <c r="A300" s="13"/>
      <c r="B300" s="252"/>
      <c r="C300" s="253"/>
      <c r="D300" s="248" t="s">
        <v>201</v>
      </c>
      <c r="E300" s="254" t="s">
        <v>1</v>
      </c>
      <c r="F300" s="255" t="s">
        <v>1029</v>
      </c>
      <c r="G300" s="253"/>
      <c r="H300" s="254" t="s">
        <v>1</v>
      </c>
      <c r="I300" s="256"/>
      <c r="J300" s="253"/>
      <c r="K300" s="253"/>
      <c r="L300" s="257"/>
      <c r="M300" s="258"/>
      <c r="N300" s="259"/>
      <c r="O300" s="259"/>
      <c r="P300" s="259"/>
      <c r="Q300" s="259"/>
      <c r="R300" s="259"/>
      <c r="S300" s="259"/>
      <c r="T300" s="26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1" t="s">
        <v>201</v>
      </c>
      <c r="AU300" s="261" t="s">
        <v>212</v>
      </c>
      <c r="AV300" s="13" t="s">
        <v>81</v>
      </c>
      <c r="AW300" s="13" t="s">
        <v>30</v>
      </c>
      <c r="AX300" s="13" t="s">
        <v>73</v>
      </c>
      <c r="AY300" s="261" t="s">
        <v>191</v>
      </c>
    </row>
    <row r="301" s="14" customFormat="1">
      <c r="A301" s="14"/>
      <c r="B301" s="262"/>
      <c r="C301" s="263"/>
      <c r="D301" s="248" t="s">
        <v>201</v>
      </c>
      <c r="E301" s="264" t="s">
        <v>1</v>
      </c>
      <c r="F301" s="265" t="s">
        <v>83</v>
      </c>
      <c r="G301" s="263"/>
      <c r="H301" s="266">
        <v>2</v>
      </c>
      <c r="I301" s="267"/>
      <c r="J301" s="263"/>
      <c r="K301" s="263"/>
      <c r="L301" s="268"/>
      <c r="M301" s="269"/>
      <c r="N301" s="270"/>
      <c r="O301" s="270"/>
      <c r="P301" s="270"/>
      <c r="Q301" s="270"/>
      <c r="R301" s="270"/>
      <c r="S301" s="270"/>
      <c r="T301" s="27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2" t="s">
        <v>201</v>
      </c>
      <c r="AU301" s="272" t="s">
        <v>212</v>
      </c>
      <c r="AV301" s="14" t="s">
        <v>83</v>
      </c>
      <c r="AW301" s="14" t="s">
        <v>30</v>
      </c>
      <c r="AX301" s="14" t="s">
        <v>73</v>
      </c>
      <c r="AY301" s="272" t="s">
        <v>191</v>
      </c>
    </row>
    <row r="302" s="13" customFormat="1">
      <c r="A302" s="13"/>
      <c r="B302" s="252"/>
      <c r="C302" s="253"/>
      <c r="D302" s="248" t="s">
        <v>201</v>
      </c>
      <c r="E302" s="254" t="s">
        <v>1</v>
      </c>
      <c r="F302" s="255" t="s">
        <v>1030</v>
      </c>
      <c r="G302" s="253"/>
      <c r="H302" s="254" t="s">
        <v>1</v>
      </c>
      <c r="I302" s="256"/>
      <c r="J302" s="253"/>
      <c r="K302" s="253"/>
      <c r="L302" s="257"/>
      <c r="M302" s="258"/>
      <c r="N302" s="259"/>
      <c r="O302" s="259"/>
      <c r="P302" s="259"/>
      <c r="Q302" s="259"/>
      <c r="R302" s="259"/>
      <c r="S302" s="259"/>
      <c r="T302" s="26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1" t="s">
        <v>201</v>
      </c>
      <c r="AU302" s="261" t="s">
        <v>212</v>
      </c>
      <c r="AV302" s="13" t="s">
        <v>81</v>
      </c>
      <c r="AW302" s="13" t="s">
        <v>30</v>
      </c>
      <c r="AX302" s="13" t="s">
        <v>73</v>
      </c>
      <c r="AY302" s="261" t="s">
        <v>191</v>
      </c>
    </row>
    <row r="303" s="13" customFormat="1">
      <c r="A303" s="13"/>
      <c r="B303" s="252"/>
      <c r="C303" s="253"/>
      <c r="D303" s="248" t="s">
        <v>201</v>
      </c>
      <c r="E303" s="254" t="s">
        <v>1</v>
      </c>
      <c r="F303" s="255" t="s">
        <v>1029</v>
      </c>
      <c r="G303" s="253"/>
      <c r="H303" s="254" t="s">
        <v>1</v>
      </c>
      <c r="I303" s="256"/>
      <c r="J303" s="253"/>
      <c r="K303" s="253"/>
      <c r="L303" s="257"/>
      <c r="M303" s="258"/>
      <c r="N303" s="259"/>
      <c r="O303" s="259"/>
      <c r="P303" s="259"/>
      <c r="Q303" s="259"/>
      <c r="R303" s="259"/>
      <c r="S303" s="259"/>
      <c r="T303" s="26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1" t="s">
        <v>201</v>
      </c>
      <c r="AU303" s="261" t="s">
        <v>212</v>
      </c>
      <c r="AV303" s="13" t="s">
        <v>81</v>
      </c>
      <c r="AW303" s="13" t="s">
        <v>30</v>
      </c>
      <c r="AX303" s="13" t="s">
        <v>73</v>
      </c>
      <c r="AY303" s="261" t="s">
        <v>191</v>
      </c>
    </row>
    <row r="304" s="14" customFormat="1">
      <c r="A304" s="14"/>
      <c r="B304" s="262"/>
      <c r="C304" s="263"/>
      <c r="D304" s="248" t="s">
        <v>201</v>
      </c>
      <c r="E304" s="264" t="s">
        <v>1</v>
      </c>
      <c r="F304" s="265" t="s">
        <v>83</v>
      </c>
      <c r="G304" s="263"/>
      <c r="H304" s="266">
        <v>2</v>
      </c>
      <c r="I304" s="267"/>
      <c r="J304" s="263"/>
      <c r="K304" s="263"/>
      <c r="L304" s="268"/>
      <c r="M304" s="269"/>
      <c r="N304" s="270"/>
      <c r="O304" s="270"/>
      <c r="P304" s="270"/>
      <c r="Q304" s="270"/>
      <c r="R304" s="270"/>
      <c r="S304" s="270"/>
      <c r="T304" s="271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72" t="s">
        <v>201</v>
      </c>
      <c r="AU304" s="272" t="s">
        <v>212</v>
      </c>
      <c r="AV304" s="14" t="s">
        <v>83</v>
      </c>
      <c r="AW304" s="14" t="s">
        <v>30</v>
      </c>
      <c r="AX304" s="14" t="s">
        <v>73</v>
      </c>
      <c r="AY304" s="272" t="s">
        <v>191</v>
      </c>
    </row>
    <row r="305" s="15" customFormat="1">
      <c r="A305" s="15"/>
      <c r="B305" s="273"/>
      <c r="C305" s="274"/>
      <c r="D305" s="248" t="s">
        <v>201</v>
      </c>
      <c r="E305" s="275" t="s">
        <v>1</v>
      </c>
      <c r="F305" s="276" t="s">
        <v>205</v>
      </c>
      <c r="G305" s="274"/>
      <c r="H305" s="277">
        <v>4</v>
      </c>
      <c r="I305" s="278"/>
      <c r="J305" s="274"/>
      <c r="K305" s="274"/>
      <c r="L305" s="279"/>
      <c r="M305" s="280"/>
      <c r="N305" s="281"/>
      <c r="O305" s="281"/>
      <c r="P305" s="281"/>
      <c r="Q305" s="281"/>
      <c r="R305" s="281"/>
      <c r="S305" s="281"/>
      <c r="T305" s="282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83" t="s">
        <v>201</v>
      </c>
      <c r="AU305" s="283" t="s">
        <v>212</v>
      </c>
      <c r="AV305" s="15" t="s">
        <v>198</v>
      </c>
      <c r="AW305" s="15" t="s">
        <v>30</v>
      </c>
      <c r="AX305" s="15" t="s">
        <v>81</v>
      </c>
      <c r="AY305" s="283" t="s">
        <v>191</v>
      </c>
    </row>
    <row r="306" s="2" customFormat="1" ht="16.5" customHeight="1">
      <c r="A306" s="39"/>
      <c r="B306" s="40"/>
      <c r="C306" s="236" t="s">
        <v>422</v>
      </c>
      <c r="D306" s="236" t="s">
        <v>194</v>
      </c>
      <c r="E306" s="237" t="s">
        <v>1031</v>
      </c>
      <c r="F306" s="238" t="s">
        <v>1032</v>
      </c>
      <c r="G306" s="239" t="s">
        <v>413</v>
      </c>
      <c r="H306" s="240">
        <v>4</v>
      </c>
      <c r="I306" s="241"/>
      <c r="J306" s="240">
        <f>ROUND(I306*H306,2)</f>
        <v>0</v>
      </c>
      <c r="K306" s="238" t="s">
        <v>1</v>
      </c>
      <c r="L306" s="45"/>
      <c r="M306" s="242" t="s">
        <v>1</v>
      </c>
      <c r="N306" s="243" t="s">
        <v>38</v>
      </c>
      <c r="O306" s="92"/>
      <c r="P306" s="244">
        <f>O306*H306</f>
        <v>0</v>
      </c>
      <c r="Q306" s="244">
        <v>0</v>
      </c>
      <c r="R306" s="244">
        <f>Q306*H306</f>
        <v>0</v>
      </c>
      <c r="S306" s="244">
        <v>0</v>
      </c>
      <c r="T306" s="245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6" t="s">
        <v>198</v>
      </c>
      <c r="AT306" s="246" t="s">
        <v>194</v>
      </c>
      <c r="AU306" s="246" t="s">
        <v>212</v>
      </c>
      <c r="AY306" s="18" t="s">
        <v>191</v>
      </c>
      <c r="BE306" s="247">
        <f>IF(N306="základní",J306,0)</f>
        <v>0</v>
      </c>
      <c r="BF306" s="247">
        <f>IF(N306="snížená",J306,0)</f>
        <v>0</v>
      </c>
      <c r="BG306" s="247">
        <f>IF(N306="zákl. přenesená",J306,0)</f>
        <v>0</v>
      </c>
      <c r="BH306" s="247">
        <f>IF(N306="sníž. přenesená",J306,0)</f>
        <v>0</v>
      </c>
      <c r="BI306" s="247">
        <f>IF(N306="nulová",J306,0)</f>
        <v>0</v>
      </c>
      <c r="BJ306" s="18" t="s">
        <v>81</v>
      </c>
      <c r="BK306" s="247">
        <f>ROUND(I306*H306,2)</f>
        <v>0</v>
      </c>
      <c r="BL306" s="18" t="s">
        <v>198</v>
      </c>
      <c r="BM306" s="246" t="s">
        <v>1033</v>
      </c>
    </row>
    <row r="307" s="2" customFormat="1">
      <c r="A307" s="39"/>
      <c r="B307" s="40"/>
      <c r="C307" s="41"/>
      <c r="D307" s="248" t="s">
        <v>200</v>
      </c>
      <c r="E307" s="41"/>
      <c r="F307" s="249" t="s">
        <v>1032</v>
      </c>
      <c r="G307" s="41"/>
      <c r="H307" s="41"/>
      <c r="I307" s="145"/>
      <c r="J307" s="41"/>
      <c r="K307" s="41"/>
      <c r="L307" s="45"/>
      <c r="M307" s="250"/>
      <c r="N307" s="251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200</v>
      </c>
      <c r="AU307" s="18" t="s">
        <v>212</v>
      </c>
    </row>
    <row r="308" s="2" customFormat="1">
      <c r="A308" s="39"/>
      <c r="B308" s="40"/>
      <c r="C308" s="41"/>
      <c r="D308" s="248" t="s">
        <v>277</v>
      </c>
      <c r="E308" s="41"/>
      <c r="F308" s="284" t="s">
        <v>1034</v>
      </c>
      <c r="G308" s="41"/>
      <c r="H308" s="41"/>
      <c r="I308" s="145"/>
      <c r="J308" s="41"/>
      <c r="K308" s="41"/>
      <c r="L308" s="45"/>
      <c r="M308" s="250"/>
      <c r="N308" s="251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277</v>
      </c>
      <c r="AU308" s="18" t="s">
        <v>212</v>
      </c>
    </row>
    <row r="309" s="14" customFormat="1">
      <c r="A309" s="14"/>
      <c r="B309" s="262"/>
      <c r="C309" s="263"/>
      <c r="D309" s="248" t="s">
        <v>201</v>
      </c>
      <c r="E309" s="264" t="s">
        <v>1</v>
      </c>
      <c r="F309" s="265" t="s">
        <v>1035</v>
      </c>
      <c r="G309" s="263"/>
      <c r="H309" s="266">
        <v>4</v>
      </c>
      <c r="I309" s="267"/>
      <c r="J309" s="263"/>
      <c r="K309" s="263"/>
      <c r="L309" s="268"/>
      <c r="M309" s="269"/>
      <c r="N309" s="270"/>
      <c r="O309" s="270"/>
      <c r="P309" s="270"/>
      <c r="Q309" s="270"/>
      <c r="R309" s="270"/>
      <c r="S309" s="270"/>
      <c r="T309" s="27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72" t="s">
        <v>201</v>
      </c>
      <c r="AU309" s="272" t="s">
        <v>212</v>
      </c>
      <c r="AV309" s="14" t="s">
        <v>83</v>
      </c>
      <c r="AW309" s="14" t="s">
        <v>30</v>
      </c>
      <c r="AX309" s="14" t="s">
        <v>73</v>
      </c>
      <c r="AY309" s="272" t="s">
        <v>191</v>
      </c>
    </row>
    <row r="310" s="15" customFormat="1">
      <c r="A310" s="15"/>
      <c r="B310" s="273"/>
      <c r="C310" s="274"/>
      <c r="D310" s="248" t="s">
        <v>201</v>
      </c>
      <c r="E310" s="275" t="s">
        <v>1</v>
      </c>
      <c r="F310" s="276" t="s">
        <v>205</v>
      </c>
      <c r="G310" s="274"/>
      <c r="H310" s="277">
        <v>4</v>
      </c>
      <c r="I310" s="278"/>
      <c r="J310" s="274"/>
      <c r="K310" s="274"/>
      <c r="L310" s="279"/>
      <c r="M310" s="280"/>
      <c r="N310" s="281"/>
      <c r="O310" s="281"/>
      <c r="P310" s="281"/>
      <c r="Q310" s="281"/>
      <c r="R310" s="281"/>
      <c r="S310" s="281"/>
      <c r="T310" s="28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83" t="s">
        <v>201</v>
      </c>
      <c r="AU310" s="283" t="s">
        <v>212</v>
      </c>
      <c r="AV310" s="15" t="s">
        <v>198</v>
      </c>
      <c r="AW310" s="15" t="s">
        <v>30</v>
      </c>
      <c r="AX310" s="15" t="s">
        <v>81</v>
      </c>
      <c r="AY310" s="283" t="s">
        <v>191</v>
      </c>
    </row>
    <row r="311" s="2" customFormat="1" ht="21.75" customHeight="1">
      <c r="A311" s="39"/>
      <c r="B311" s="40"/>
      <c r="C311" s="236" t="s">
        <v>429</v>
      </c>
      <c r="D311" s="236" t="s">
        <v>194</v>
      </c>
      <c r="E311" s="237" t="s">
        <v>1036</v>
      </c>
      <c r="F311" s="238" t="s">
        <v>1037</v>
      </c>
      <c r="G311" s="239" t="s">
        <v>197</v>
      </c>
      <c r="H311" s="240">
        <v>53.020000000000003</v>
      </c>
      <c r="I311" s="241"/>
      <c r="J311" s="240">
        <f>ROUND(I311*H311,2)</f>
        <v>0</v>
      </c>
      <c r="K311" s="238" t="s">
        <v>1</v>
      </c>
      <c r="L311" s="45"/>
      <c r="M311" s="242" t="s">
        <v>1</v>
      </c>
      <c r="N311" s="243" t="s">
        <v>38</v>
      </c>
      <c r="O311" s="92"/>
      <c r="P311" s="244">
        <f>O311*H311</f>
        <v>0</v>
      </c>
      <c r="Q311" s="244">
        <v>0</v>
      </c>
      <c r="R311" s="244">
        <f>Q311*H311</f>
        <v>0</v>
      </c>
      <c r="S311" s="244">
        <v>0</v>
      </c>
      <c r="T311" s="24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6" t="s">
        <v>198</v>
      </c>
      <c r="AT311" s="246" t="s">
        <v>194</v>
      </c>
      <c r="AU311" s="246" t="s">
        <v>212</v>
      </c>
      <c r="AY311" s="18" t="s">
        <v>191</v>
      </c>
      <c r="BE311" s="247">
        <f>IF(N311="základní",J311,0)</f>
        <v>0</v>
      </c>
      <c r="BF311" s="247">
        <f>IF(N311="snížená",J311,0)</f>
        <v>0</v>
      </c>
      <c r="BG311" s="247">
        <f>IF(N311="zákl. přenesená",J311,0)</f>
        <v>0</v>
      </c>
      <c r="BH311" s="247">
        <f>IF(N311="sníž. přenesená",J311,0)</f>
        <v>0</v>
      </c>
      <c r="BI311" s="247">
        <f>IF(N311="nulová",J311,0)</f>
        <v>0</v>
      </c>
      <c r="BJ311" s="18" t="s">
        <v>81</v>
      </c>
      <c r="BK311" s="247">
        <f>ROUND(I311*H311,2)</f>
        <v>0</v>
      </c>
      <c r="BL311" s="18" t="s">
        <v>198</v>
      </c>
      <c r="BM311" s="246" t="s">
        <v>1038</v>
      </c>
    </row>
    <row r="312" s="2" customFormat="1">
      <c r="A312" s="39"/>
      <c r="B312" s="40"/>
      <c r="C312" s="41"/>
      <c r="D312" s="248" t="s">
        <v>200</v>
      </c>
      <c r="E312" s="41"/>
      <c r="F312" s="249" t="s">
        <v>1037</v>
      </c>
      <c r="G312" s="41"/>
      <c r="H312" s="41"/>
      <c r="I312" s="145"/>
      <c r="J312" s="41"/>
      <c r="K312" s="41"/>
      <c r="L312" s="45"/>
      <c r="M312" s="250"/>
      <c r="N312" s="251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200</v>
      </c>
      <c r="AU312" s="18" t="s">
        <v>212</v>
      </c>
    </row>
    <row r="313" s="2" customFormat="1">
      <c r="A313" s="39"/>
      <c r="B313" s="40"/>
      <c r="C313" s="41"/>
      <c r="D313" s="248" t="s">
        <v>277</v>
      </c>
      <c r="E313" s="41"/>
      <c r="F313" s="284" t="s">
        <v>1039</v>
      </c>
      <c r="G313" s="41"/>
      <c r="H313" s="41"/>
      <c r="I313" s="145"/>
      <c r="J313" s="41"/>
      <c r="K313" s="41"/>
      <c r="L313" s="45"/>
      <c r="M313" s="250"/>
      <c r="N313" s="251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277</v>
      </c>
      <c r="AU313" s="18" t="s">
        <v>212</v>
      </c>
    </row>
    <row r="314" s="14" customFormat="1">
      <c r="A314" s="14"/>
      <c r="B314" s="262"/>
      <c r="C314" s="263"/>
      <c r="D314" s="248" t="s">
        <v>201</v>
      </c>
      <c r="E314" s="264" t="s">
        <v>1</v>
      </c>
      <c r="F314" s="265" t="s">
        <v>1040</v>
      </c>
      <c r="G314" s="263"/>
      <c r="H314" s="266">
        <v>53.020000000000003</v>
      </c>
      <c r="I314" s="267"/>
      <c r="J314" s="263"/>
      <c r="K314" s="263"/>
      <c r="L314" s="268"/>
      <c r="M314" s="269"/>
      <c r="N314" s="270"/>
      <c r="O314" s="270"/>
      <c r="P314" s="270"/>
      <c r="Q314" s="270"/>
      <c r="R314" s="270"/>
      <c r="S314" s="270"/>
      <c r="T314" s="27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72" t="s">
        <v>201</v>
      </c>
      <c r="AU314" s="272" t="s">
        <v>212</v>
      </c>
      <c r="AV314" s="14" t="s">
        <v>83</v>
      </c>
      <c r="AW314" s="14" t="s">
        <v>30</v>
      </c>
      <c r="AX314" s="14" t="s">
        <v>73</v>
      </c>
      <c r="AY314" s="272" t="s">
        <v>191</v>
      </c>
    </row>
    <row r="315" s="15" customFormat="1">
      <c r="A315" s="15"/>
      <c r="B315" s="273"/>
      <c r="C315" s="274"/>
      <c r="D315" s="248" t="s">
        <v>201</v>
      </c>
      <c r="E315" s="275" t="s">
        <v>1</v>
      </c>
      <c r="F315" s="276" t="s">
        <v>205</v>
      </c>
      <c r="G315" s="274"/>
      <c r="H315" s="277">
        <v>53.020000000000003</v>
      </c>
      <c r="I315" s="278"/>
      <c r="J315" s="274"/>
      <c r="K315" s="274"/>
      <c r="L315" s="279"/>
      <c r="M315" s="280"/>
      <c r="N315" s="281"/>
      <c r="O315" s="281"/>
      <c r="P315" s="281"/>
      <c r="Q315" s="281"/>
      <c r="R315" s="281"/>
      <c r="S315" s="281"/>
      <c r="T315" s="282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83" t="s">
        <v>201</v>
      </c>
      <c r="AU315" s="283" t="s">
        <v>212</v>
      </c>
      <c r="AV315" s="15" t="s">
        <v>198</v>
      </c>
      <c r="AW315" s="15" t="s">
        <v>30</v>
      </c>
      <c r="AX315" s="15" t="s">
        <v>81</v>
      </c>
      <c r="AY315" s="283" t="s">
        <v>191</v>
      </c>
    </row>
    <row r="316" s="2" customFormat="1" ht="44.25" customHeight="1">
      <c r="A316" s="39"/>
      <c r="B316" s="40"/>
      <c r="C316" s="236" t="s">
        <v>436</v>
      </c>
      <c r="D316" s="236" t="s">
        <v>194</v>
      </c>
      <c r="E316" s="237" t="s">
        <v>1041</v>
      </c>
      <c r="F316" s="238" t="s">
        <v>1042</v>
      </c>
      <c r="G316" s="239" t="s">
        <v>1043</v>
      </c>
      <c r="H316" s="240">
        <v>2509.6100000000001</v>
      </c>
      <c r="I316" s="241"/>
      <c r="J316" s="240">
        <f>ROUND(I316*H316,2)</f>
        <v>0</v>
      </c>
      <c r="K316" s="238" t="s">
        <v>1</v>
      </c>
      <c r="L316" s="45"/>
      <c r="M316" s="242" t="s">
        <v>1</v>
      </c>
      <c r="N316" s="243" t="s">
        <v>38</v>
      </c>
      <c r="O316" s="92"/>
      <c r="P316" s="244">
        <f>O316*H316</f>
        <v>0</v>
      </c>
      <c r="Q316" s="244">
        <v>0</v>
      </c>
      <c r="R316" s="244">
        <f>Q316*H316</f>
        <v>0</v>
      </c>
      <c r="S316" s="244">
        <v>0</v>
      </c>
      <c r="T316" s="245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6" t="s">
        <v>198</v>
      </c>
      <c r="AT316" s="246" t="s">
        <v>194</v>
      </c>
      <c r="AU316" s="246" t="s">
        <v>212</v>
      </c>
      <c r="AY316" s="18" t="s">
        <v>191</v>
      </c>
      <c r="BE316" s="247">
        <f>IF(N316="základní",J316,0)</f>
        <v>0</v>
      </c>
      <c r="BF316" s="247">
        <f>IF(N316="snížená",J316,0)</f>
        <v>0</v>
      </c>
      <c r="BG316" s="247">
        <f>IF(N316="zákl. přenesená",J316,0)</f>
        <v>0</v>
      </c>
      <c r="BH316" s="247">
        <f>IF(N316="sníž. přenesená",J316,0)</f>
        <v>0</v>
      </c>
      <c r="BI316" s="247">
        <f>IF(N316="nulová",J316,0)</f>
        <v>0</v>
      </c>
      <c r="BJ316" s="18" t="s">
        <v>81</v>
      </c>
      <c r="BK316" s="247">
        <f>ROUND(I316*H316,2)</f>
        <v>0</v>
      </c>
      <c r="BL316" s="18" t="s">
        <v>198</v>
      </c>
      <c r="BM316" s="246" t="s">
        <v>1044</v>
      </c>
    </row>
    <row r="317" s="2" customFormat="1">
      <c r="A317" s="39"/>
      <c r="B317" s="40"/>
      <c r="C317" s="41"/>
      <c r="D317" s="248" t="s">
        <v>200</v>
      </c>
      <c r="E317" s="41"/>
      <c r="F317" s="249" t="s">
        <v>1045</v>
      </c>
      <c r="G317" s="41"/>
      <c r="H317" s="41"/>
      <c r="I317" s="145"/>
      <c r="J317" s="41"/>
      <c r="K317" s="41"/>
      <c r="L317" s="45"/>
      <c r="M317" s="250"/>
      <c r="N317" s="251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200</v>
      </c>
      <c r="AU317" s="18" t="s">
        <v>212</v>
      </c>
    </row>
    <row r="318" s="13" customFormat="1">
      <c r="A318" s="13"/>
      <c r="B318" s="252"/>
      <c r="C318" s="253"/>
      <c r="D318" s="248" t="s">
        <v>201</v>
      </c>
      <c r="E318" s="254" t="s">
        <v>1</v>
      </c>
      <c r="F318" s="255" t="s">
        <v>1046</v>
      </c>
      <c r="G318" s="253"/>
      <c r="H318" s="254" t="s">
        <v>1</v>
      </c>
      <c r="I318" s="256"/>
      <c r="J318" s="253"/>
      <c r="K318" s="253"/>
      <c r="L318" s="257"/>
      <c r="M318" s="258"/>
      <c r="N318" s="259"/>
      <c r="O318" s="259"/>
      <c r="P318" s="259"/>
      <c r="Q318" s="259"/>
      <c r="R318" s="259"/>
      <c r="S318" s="259"/>
      <c r="T318" s="26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1" t="s">
        <v>201</v>
      </c>
      <c r="AU318" s="261" t="s">
        <v>212</v>
      </c>
      <c r="AV318" s="13" t="s">
        <v>81</v>
      </c>
      <c r="AW318" s="13" t="s">
        <v>30</v>
      </c>
      <c r="AX318" s="13" t="s">
        <v>73</v>
      </c>
      <c r="AY318" s="261" t="s">
        <v>191</v>
      </c>
    </row>
    <row r="319" s="14" customFormat="1">
      <c r="A319" s="14"/>
      <c r="B319" s="262"/>
      <c r="C319" s="263"/>
      <c r="D319" s="248" t="s">
        <v>201</v>
      </c>
      <c r="E319" s="264" t="s">
        <v>1</v>
      </c>
      <c r="F319" s="265" t="s">
        <v>1047</v>
      </c>
      <c r="G319" s="263"/>
      <c r="H319" s="266">
        <v>2509.6100000000001</v>
      </c>
      <c r="I319" s="267"/>
      <c r="J319" s="263"/>
      <c r="K319" s="263"/>
      <c r="L319" s="268"/>
      <c r="M319" s="269"/>
      <c r="N319" s="270"/>
      <c r="O319" s="270"/>
      <c r="P319" s="270"/>
      <c r="Q319" s="270"/>
      <c r="R319" s="270"/>
      <c r="S319" s="270"/>
      <c r="T319" s="27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72" t="s">
        <v>201</v>
      </c>
      <c r="AU319" s="272" t="s">
        <v>212</v>
      </c>
      <c r="AV319" s="14" t="s">
        <v>83</v>
      </c>
      <c r="AW319" s="14" t="s">
        <v>30</v>
      </c>
      <c r="AX319" s="14" t="s">
        <v>73</v>
      </c>
      <c r="AY319" s="272" t="s">
        <v>191</v>
      </c>
    </row>
    <row r="320" s="15" customFormat="1">
      <c r="A320" s="15"/>
      <c r="B320" s="273"/>
      <c r="C320" s="274"/>
      <c r="D320" s="248" t="s">
        <v>201</v>
      </c>
      <c r="E320" s="275" t="s">
        <v>1</v>
      </c>
      <c r="F320" s="276" t="s">
        <v>205</v>
      </c>
      <c r="G320" s="274"/>
      <c r="H320" s="277">
        <v>2509.6100000000001</v>
      </c>
      <c r="I320" s="278"/>
      <c r="J320" s="274"/>
      <c r="K320" s="274"/>
      <c r="L320" s="279"/>
      <c r="M320" s="280"/>
      <c r="N320" s="281"/>
      <c r="O320" s="281"/>
      <c r="P320" s="281"/>
      <c r="Q320" s="281"/>
      <c r="R320" s="281"/>
      <c r="S320" s="281"/>
      <c r="T320" s="28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83" t="s">
        <v>201</v>
      </c>
      <c r="AU320" s="283" t="s">
        <v>212</v>
      </c>
      <c r="AV320" s="15" t="s">
        <v>198</v>
      </c>
      <c r="AW320" s="15" t="s">
        <v>30</v>
      </c>
      <c r="AX320" s="15" t="s">
        <v>81</v>
      </c>
      <c r="AY320" s="283" t="s">
        <v>191</v>
      </c>
    </row>
    <row r="321" s="2" customFormat="1" ht="55.5" customHeight="1">
      <c r="A321" s="39"/>
      <c r="B321" s="40"/>
      <c r="C321" s="236" t="s">
        <v>445</v>
      </c>
      <c r="D321" s="236" t="s">
        <v>194</v>
      </c>
      <c r="E321" s="237" t="s">
        <v>1048</v>
      </c>
      <c r="F321" s="238" t="s">
        <v>1049</v>
      </c>
      <c r="G321" s="239" t="s">
        <v>1043</v>
      </c>
      <c r="H321" s="240">
        <v>51.780000000000001</v>
      </c>
      <c r="I321" s="241"/>
      <c r="J321" s="240">
        <f>ROUND(I321*H321,2)</f>
        <v>0</v>
      </c>
      <c r="K321" s="238" t="s">
        <v>1</v>
      </c>
      <c r="L321" s="45"/>
      <c r="M321" s="242" t="s">
        <v>1</v>
      </c>
      <c r="N321" s="243" t="s">
        <v>38</v>
      </c>
      <c r="O321" s="92"/>
      <c r="P321" s="244">
        <f>O321*H321</f>
        <v>0</v>
      </c>
      <c r="Q321" s="244">
        <v>0</v>
      </c>
      <c r="R321" s="244">
        <f>Q321*H321</f>
        <v>0</v>
      </c>
      <c r="S321" s="244">
        <v>0</v>
      </c>
      <c r="T321" s="245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6" t="s">
        <v>198</v>
      </c>
      <c r="AT321" s="246" t="s">
        <v>194</v>
      </c>
      <c r="AU321" s="246" t="s">
        <v>212</v>
      </c>
      <c r="AY321" s="18" t="s">
        <v>191</v>
      </c>
      <c r="BE321" s="247">
        <f>IF(N321="základní",J321,0)</f>
        <v>0</v>
      </c>
      <c r="BF321" s="247">
        <f>IF(N321="snížená",J321,0)</f>
        <v>0</v>
      </c>
      <c r="BG321" s="247">
        <f>IF(N321="zákl. přenesená",J321,0)</f>
        <v>0</v>
      </c>
      <c r="BH321" s="247">
        <f>IF(N321="sníž. přenesená",J321,0)</f>
        <v>0</v>
      </c>
      <c r="BI321" s="247">
        <f>IF(N321="nulová",J321,0)</f>
        <v>0</v>
      </c>
      <c r="BJ321" s="18" t="s">
        <v>81</v>
      </c>
      <c r="BK321" s="247">
        <f>ROUND(I321*H321,2)</f>
        <v>0</v>
      </c>
      <c r="BL321" s="18" t="s">
        <v>198</v>
      </c>
      <c r="BM321" s="246" t="s">
        <v>1050</v>
      </c>
    </row>
    <row r="322" s="2" customFormat="1">
      <c r="A322" s="39"/>
      <c r="B322" s="40"/>
      <c r="C322" s="41"/>
      <c r="D322" s="248" t="s">
        <v>200</v>
      </c>
      <c r="E322" s="41"/>
      <c r="F322" s="249" t="s">
        <v>1051</v>
      </c>
      <c r="G322" s="41"/>
      <c r="H322" s="41"/>
      <c r="I322" s="145"/>
      <c r="J322" s="41"/>
      <c r="K322" s="41"/>
      <c r="L322" s="45"/>
      <c r="M322" s="250"/>
      <c r="N322" s="251"/>
      <c r="O322" s="92"/>
      <c r="P322" s="92"/>
      <c r="Q322" s="92"/>
      <c r="R322" s="92"/>
      <c r="S322" s="92"/>
      <c r="T322" s="93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200</v>
      </c>
      <c r="AU322" s="18" t="s">
        <v>212</v>
      </c>
    </row>
    <row r="323" s="13" customFormat="1">
      <c r="A323" s="13"/>
      <c r="B323" s="252"/>
      <c r="C323" s="253"/>
      <c r="D323" s="248" t="s">
        <v>201</v>
      </c>
      <c r="E323" s="254" t="s">
        <v>1</v>
      </c>
      <c r="F323" s="255" t="s">
        <v>1046</v>
      </c>
      <c r="G323" s="253"/>
      <c r="H323" s="254" t="s">
        <v>1</v>
      </c>
      <c r="I323" s="256"/>
      <c r="J323" s="253"/>
      <c r="K323" s="253"/>
      <c r="L323" s="257"/>
      <c r="M323" s="258"/>
      <c r="N323" s="259"/>
      <c r="O323" s="259"/>
      <c r="P323" s="259"/>
      <c r="Q323" s="259"/>
      <c r="R323" s="259"/>
      <c r="S323" s="259"/>
      <c r="T323" s="26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1" t="s">
        <v>201</v>
      </c>
      <c r="AU323" s="261" t="s">
        <v>212</v>
      </c>
      <c r="AV323" s="13" t="s">
        <v>81</v>
      </c>
      <c r="AW323" s="13" t="s">
        <v>30</v>
      </c>
      <c r="AX323" s="13" t="s">
        <v>73</v>
      </c>
      <c r="AY323" s="261" t="s">
        <v>191</v>
      </c>
    </row>
    <row r="324" s="14" customFormat="1">
      <c r="A324" s="14"/>
      <c r="B324" s="262"/>
      <c r="C324" s="263"/>
      <c r="D324" s="248" t="s">
        <v>201</v>
      </c>
      <c r="E324" s="264" t="s">
        <v>1</v>
      </c>
      <c r="F324" s="265" t="s">
        <v>1052</v>
      </c>
      <c r="G324" s="263"/>
      <c r="H324" s="266">
        <v>51.780000000000001</v>
      </c>
      <c r="I324" s="267"/>
      <c r="J324" s="263"/>
      <c r="K324" s="263"/>
      <c r="L324" s="268"/>
      <c r="M324" s="269"/>
      <c r="N324" s="270"/>
      <c r="O324" s="270"/>
      <c r="P324" s="270"/>
      <c r="Q324" s="270"/>
      <c r="R324" s="270"/>
      <c r="S324" s="270"/>
      <c r="T324" s="271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72" t="s">
        <v>201</v>
      </c>
      <c r="AU324" s="272" t="s">
        <v>212</v>
      </c>
      <c r="AV324" s="14" t="s">
        <v>83</v>
      </c>
      <c r="AW324" s="14" t="s">
        <v>30</v>
      </c>
      <c r="AX324" s="14" t="s">
        <v>73</v>
      </c>
      <c r="AY324" s="272" t="s">
        <v>191</v>
      </c>
    </row>
    <row r="325" s="15" customFormat="1">
      <c r="A325" s="15"/>
      <c r="B325" s="273"/>
      <c r="C325" s="274"/>
      <c r="D325" s="248" t="s">
        <v>201</v>
      </c>
      <c r="E325" s="275" t="s">
        <v>1</v>
      </c>
      <c r="F325" s="276" t="s">
        <v>205</v>
      </c>
      <c r="G325" s="274"/>
      <c r="H325" s="277">
        <v>51.780000000000001</v>
      </c>
      <c r="I325" s="278"/>
      <c r="J325" s="274"/>
      <c r="K325" s="274"/>
      <c r="L325" s="279"/>
      <c r="M325" s="280"/>
      <c r="N325" s="281"/>
      <c r="O325" s="281"/>
      <c r="P325" s="281"/>
      <c r="Q325" s="281"/>
      <c r="R325" s="281"/>
      <c r="S325" s="281"/>
      <c r="T325" s="282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83" t="s">
        <v>201</v>
      </c>
      <c r="AU325" s="283" t="s">
        <v>212</v>
      </c>
      <c r="AV325" s="15" t="s">
        <v>198</v>
      </c>
      <c r="AW325" s="15" t="s">
        <v>30</v>
      </c>
      <c r="AX325" s="15" t="s">
        <v>81</v>
      </c>
      <c r="AY325" s="283" t="s">
        <v>191</v>
      </c>
    </row>
    <row r="326" s="2" customFormat="1" ht="33" customHeight="1">
      <c r="A326" s="39"/>
      <c r="B326" s="40"/>
      <c r="C326" s="236" t="s">
        <v>450</v>
      </c>
      <c r="D326" s="236" t="s">
        <v>194</v>
      </c>
      <c r="E326" s="237" t="s">
        <v>1053</v>
      </c>
      <c r="F326" s="238" t="s">
        <v>1054</v>
      </c>
      <c r="G326" s="239" t="s">
        <v>413</v>
      </c>
      <c r="H326" s="240">
        <v>2</v>
      </c>
      <c r="I326" s="241"/>
      <c r="J326" s="240">
        <f>ROUND(I326*H326,2)</f>
        <v>0</v>
      </c>
      <c r="K326" s="238" t="s">
        <v>1</v>
      </c>
      <c r="L326" s="45"/>
      <c r="M326" s="242" t="s">
        <v>1</v>
      </c>
      <c r="N326" s="243" t="s">
        <v>38</v>
      </c>
      <c r="O326" s="92"/>
      <c r="P326" s="244">
        <f>O326*H326</f>
        <v>0</v>
      </c>
      <c r="Q326" s="244">
        <v>0</v>
      </c>
      <c r="R326" s="244">
        <f>Q326*H326</f>
        <v>0</v>
      </c>
      <c r="S326" s="244">
        <v>0</v>
      </c>
      <c r="T326" s="245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6" t="s">
        <v>198</v>
      </c>
      <c r="AT326" s="246" t="s">
        <v>194</v>
      </c>
      <c r="AU326" s="246" t="s">
        <v>212</v>
      </c>
      <c r="AY326" s="18" t="s">
        <v>191</v>
      </c>
      <c r="BE326" s="247">
        <f>IF(N326="základní",J326,0)</f>
        <v>0</v>
      </c>
      <c r="BF326" s="247">
        <f>IF(N326="snížená",J326,0)</f>
        <v>0</v>
      </c>
      <c r="BG326" s="247">
        <f>IF(N326="zákl. přenesená",J326,0)</f>
        <v>0</v>
      </c>
      <c r="BH326" s="247">
        <f>IF(N326="sníž. přenesená",J326,0)</f>
        <v>0</v>
      </c>
      <c r="BI326" s="247">
        <f>IF(N326="nulová",J326,0)</f>
        <v>0</v>
      </c>
      <c r="BJ326" s="18" t="s">
        <v>81</v>
      </c>
      <c r="BK326" s="247">
        <f>ROUND(I326*H326,2)</f>
        <v>0</v>
      </c>
      <c r="BL326" s="18" t="s">
        <v>198</v>
      </c>
      <c r="BM326" s="246" t="s">
        <v>1055</v>
      </c>
    </row>
    <row r="327" s="2" customFormat="1">
      <c r="A327" s="39"/>
      <c r="B327" s="40"/>
      <c r="C327" s="41"/>
      <c r="D327" s="248" t="s">
        <v>200</v>
      </c>
      <c r="E327" s="41"/>
      <c r="F327" s="249" t="s">
        <v>1056</v>
      </c>
      <c r="G327" s="41"/>
      <c r="H327" s="41"/>
      <c r="I327" s="145"/>
      <c r="J327" s="41"/>
      <c r="K327" s="41"/>
      <c r="L327" s="45"/>
      <c r="M327" s="250"/>
      <c r="N327" s="251"/>
      <c r="O327" s="92"/>
      <c r="P327" s="92"/>
      <c r="Q327" s="92"/>
      <c r="R327" s="92"/>
      <c r="S327" s="92"/>
      <c r="T327" s="93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200</v>
      </c>
      <c r="AU327" s="18" t="s">
        <v>212</v>
      </c>
    </row>
    <row r="328" s="14" customFormat="1">
      <c r="A328" s="14"/>
      <c r="B328" s="262"/>
      <c r="C328" s="263"/>
      <c r="D328" s="248" t="s">
        <v>201</v>
      </c>
      <c r="E328" s="264" t="s">
        <v>1</v>
      </c>
      <c r="F328" s="265" t="s">
        <v>83</v>
      </c>
      <c r="G328" s="263"/>
      <c r="H328" s="266">
        <v>2</v>
      </c>
      <c r="I328" s="267"/>
      <c r="J328" s="263"/>
      <c r="K328" s="263"/>
      <c r="L328" s="268"/>
      <c r="M328" s="269"/>
      <c r="N328" s="270"/>
      <c r="O328" s="270"/>
      <c r="P328" s="270"/>
      <c r="Q328" s="270"/>
      <c r="R328" s="270"/>
      <c r="S328" s="270"/>
      <c r="T328" s="27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72" t="s">
        <v>201</v>
      </c>
      <c r="AU328" s="272" t="s">
        <v>212</v>
      </c>
      <c r="AV328" s="14" t="s">
        <v>83</v>
      </c>
      <c r="AW328" s="14" t="s">
        <v>30</v>
      </c>
      <c r="AX328" s="14" t="s">
        <v>73</v>
      </c>
      <c r="AY328" s="272" t="s">
        <v>191</v>
      </c>
    </row>
    <row r="329" s="15" customFormat="1">
      <c r="A329" s="15"/>
      <c r="B329" s="273"/>
      <c r="C329" s="274"/>
      <c r="D329" s="248" t="s">
        <v>201</v>
      </c>
      <c r="E329" s="275" t="s">
        <v>1</v>
      </c>
      <c r="F329" s="276" t="s">
        <v>205</v>
      </c>
      <c r="G329" s="274"/>
      <c r="H329" s="277">
        <v>2</v>
      </c>
      <c r="I329" s="278"/>
      <c r="J329" s="274"/>
      <c r="K329" s="274"/>
      <c r="L329" s="279"/>
      <c r="M329" s="294"/>
      <c r="N329" s="295"/>
      <c r="O329" s="295"/>
      <c r="P329" s="295"/>
      <c r="Q329" s="295"/>
      <c r="R329" s="295"/>
      <c r="S329" s="295"/>
      <c r="T329" s="29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83" t="s">
        <v>201</v>
      </c>
      <c r="AU329" s="283" t="s">
        <v>212</v>
      </c>
      <c r="AV329" s="15" t="s">
        <v>198</v>
      </c>
      <c r="AW329" s="15" t="s">
        <v>30</v>
      </c>
      <c r="AX329" s="15" t="s">
        <v>81</v>
      </c>
      <c r="AY329" s="283" t="s">
        <v>191</v>
      </c>
    </row>
    <row r="330" s="2" customFormat="1" ht="6.96" customHeight="1">
      <c r="A330" s="39"/>
      <c r="B330" s="67"/>
      <c r="C330" s="68"/>
      <c r="D330" s="68"/>
      <c r="E330" s="68"/>
      <c r="F330" s="68"/>
      <c r="G330" s="68"/>
      <c r="H330" s="68"/>
      <c r="I330" s="184"/>
      <c r="J330" s="68"/>
      <c r="K330" s="68"/>
      <c r="L330" s="45"/>
      <c r="M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</row>
  </sheetData>
  <sheetProtection sheet="1" autoFilter="0" formatColumns="0" formatRows="0" objects="1" scenarios="1" spinCount="100000" saltValue="KvnGHghgAbPShVzTRiuJ2hH2qWdAx7laRxY+LYKsP4XeiU75ZzslkvqqxNVnTzkd2FZCbG79+6c0MrPo22N9Mg==" hashValue="SWZG6UC5KfYVKNnwII2mNPjWQrLdkofgqseAj0iL5rs9z6oxRty0PPxN3HAof0CbynligRKUvOhvhz9Va1Fqkw==" algorithmName="SHA-512" password="CC35"/>
  <autoFilter ref="C123:K32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1057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ROUND((SUM(BE120:BE292)),  2)</f>
        <v>0</v>
      </c>
      <c r="G33" s="39"/>
      <c r="H33" s="39"/>
      <c r="I33" s="163">
        <v>0.20999999999999999</v>
      </c>
      <c r="J33" s="162">
        <f>ROUND(((SUM(BE120:BE292))*I33),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ROUND((SUM(BF120:BF292)),  2)</f>
        <v>0</v>
      </c>
      <c r="G34" s="39"/>
      <c r="H34" s="39"/>
      <c r="I34" s="163">
        <v>0.14999999999999999</v>
      </c>
      <c r="J34" s="162">
        <f>ROUND(((SUM(BF120:BF292))*I34),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ROUND((SUM(BG120:BG292)),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ROUND((SUM(BH120:BH292)),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ROUND((SUM(BI120:BI292)),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14-01 - Kabelové komory CETIN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202"/>
      <c r="D99" s="203" t="s">
        <v>173</v>
      </c>
      <c r="E99" s="204"/>
      <c r="F99" s="204"/>
      <c r="G99" s="204"/>
      <c r="H99" s="204"/>
      <c r="I99" s="205"/>
      <c r="J99" s="206">
        <f>J181</f>
        <v>0</v>
      </c>
      <c r="K99" s="202"/>
      <c r="L99" s="20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4"/>
      <c r="C100" s="195"/>
      <c r="D100" s="196" t="s">
        <v>175</v>
      </c>
      <c r="E100" s="197"/>
      <c r="F100" s="197"/>
      <c r="G100" s="197"/>
      <c r="H100" s="197"/>
      <c r="I100" s="198"/>
      <c r="J100" s="199">
        <f>J288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>SO 14-01 - Kabelové komory CETIN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P121+P288</f>
        <v>0</v>
      </c>
      <c r="Q120" s="105"/>
      <c r="R120" s="217">
        <f>R121+R288</f>
        <v>703.99185760000012</v>
      </c>
      <c r="S120" s="105"/>
      <c r="T120" s="218">
        <f>T121+T288</f>
        <v>117.46340000000001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BK121+BK288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P122+P181</f>
        <v>0</v>
      </c>
      <c r="Q121" s="228"/>
      <c r="R121" s="229">
        <f>R122+R181</f>
        <v>703.99185760000012</v>
      </c>
      <c r="S121" s="228"/>
      <c r="T121" s="230">
        <f>T122+T181</f>
        <v>117.46340000000001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BK122+BK181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SUM(P123:P180)</f>
        <v>0</v>
      </c>
      <c r="Q122" s="228"/>
      <c r="R122" s="229">
        <f>SUM(R123:R180)</f>
        <v>45.430466400000007</v>
      </c>
      <c r="S122" s="228"/>
      <c r="T122" s="230">
        <f>SUM(T123:T180)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SUM(BK123:BK180)</f>
        <v>0</v>
      </c>
    </row>
    <row r="123" s="2" customFormat="1" ht="21.75" customHeight="1">
      <c r="A123" s="39"/>
      <c r="B123" s="40"/>
      <c r="C123" s="236" t="s">
        <v>81</v>
      </c>
      <c r="D123" s="236" t="s">
        <v>194</v>
      </c>
      <c r="E123" s="237" t="s">
        <v>1060</v>
      </c>
      <c r="F123" s="238" t="s">
        <v>1061</v>
      </c>
      <c r="G123" s="239" t="s">
        <v>1062</v>
      </c>
      <c r="H123" s="240">
        <v>2</v>
      </c>
      <c r="I123" s="241"/>
      <c r="J123" s="240">
        <f>ROUND(I123*H123,2)</f>
        <v>0</v>
      </c>
      <c r="K123" s="238" t="s">
        <v>275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1063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1061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14" customFormat="1">
      <c r="A125" s="14"/>
      <c r="B125" s="262"/>
      <c r="C125" s="263"/>
      <c r="D125" s="248" t="s">
        <v>201</v>
      </c>
      <c r="E125" s="264" t="s">
        <v>1</v>
      </c>
      <c r="F125" s="265" t="s">
        <v>1064</v>
      </c>
      <c r="G125" s="263"/>
      <c r="H125" s="266">
        <v>2</v>
      </c>
      <c r="I125" s="267"/>
      <c r="J125" s="263"/>
      <c r="K125" s="263"/>
      <c r="L125" s="268"/>
      <c r="M125" s="269"/>
      <c r="N125" s="270"/>
      <c r="O125" s="270"/>
      <c r="P125" s="270"/>
      <c r="Q125" s="270"/>
      <c r="R125" s="270"/>
      <c r="S125" s="270"/>
      <c r="T125" s="27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72" t="s">
        <v>201</v>
      </c>
      <c r="AU125" s="272" t="s">
        <v>83</v>
      </c>
      <c r="AV125" s="14" t="s">
        <v>83</v>
      </c>
      <c r="AW125" s="14" t="s">
        <v>30</v>
      </c>
      <c r="AX125" s="14" t="s">
        <v>73</v>
      </c>
      <c r="AY125" s="272" t="s">
        <v>191</v>
      </c>
    </row>
    <row r="126" s="15" customFormat="1">
      <c r="A126" s="15"/>
      <c r="B126" s="273"/>
      <c r="C126" s="274"/>
      <c r="D126" s="248" t="s">
        <v>201</v>
      </c>
      <c r="E126" s="275" t="s">
        <v>1</v>
      </c>
      <c r="F126" s="276" t="s">
        <v>205</v>
      </c>
      <c r="G126" s="274"/>
      <c r="H126" s="277">
        <v>2</v>
      </c>
      <c r="I126" s="278"/>
      <c r="J126" s="274"/>
      <c r="K126" s="274"/>
      <c r="L126" s="279"/>
      <c r="M126" s="280"/>
      <c r="N126" s="281"/>
      <c r="O126" s="281"/>
      <c r="P126" s="281"/>
      <c r="Q126" s="281"/>
      <c r="R126" s="281"/>
      <c r="S126" s="281"/>
      <c r="T126" s="282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83" t="s">
        <v>201</v>
      </c>
      <c r="AU126" s="283" t="s">
        <v>83</v>
      </c>
      <c r="AV126" s="15" t="s">
        <v>198</v>
      </c>
      <c r="AW126" s="15" t="s">
        <v>30</v>
      </c>
      <c r="AX126" s="15" t="s">
        <v>81</v>
      </c>
      <c r="AY126" s="283" t="s">
        <v>191</v>
      </c>
    </row>
    <row r="127" s="2" customFormat="1" ht="21.75" customHeight="1">
      <c r="A127" s="39"/>
      <c r="B127" s="40"/>
      <c r="C127" s="236" t="s">
        <v>83</v>
      </c>
      <c r="D127" s="236" t="s">
        <v>194</v>
      </c>
      <c r="E127" s="237" t="s">
        <v>1065</v>
      </c>
      <c r="F127" s="238" t="s">
        <v>1066</v>
      </c>
      <c r="G127" s="239" t="s">
        <v>314</v>
      </c>
      <c r="H127" s="240">
        <v>56</v>
      </c>
      <c r="I127" s="241"/>
      <c r="J127" s="240">
        <f>ROUND(I127*H127,2)</f>
        <v>0</v>
      </c>
      <c r="K127" s="238" t="s">
        <v>275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0.00014999999999999999</v>
      </c>
      <c r="R127" s="244">
        <f>Q127*H127</f>
        <v>0.0083999999999999995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1067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1066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13" customFormat="1">
      <c r="A129" s="13"/>
      <c r="B129" s="252"/>
      <c r="C129" s="253"/>
      <c r="D129" s="248" t="s">
        <v>201</v>
      </c>
      <c r="E129" s="254" t="s">
        <v>1</v>
      </c>
      <c r="F129" s="255" t="s">
        <v>1068</v>
      </c>
      <c r="G129" s="253"/>
      <c r="H129" s="254" t="s">
        <v>1</v>
      </c>
      <c r="I129" s="256"/>
      <c r="J129" s="253"/>
      <c r="K129" s="253"/>
      <c r="L129" s="257"/>
      <c r="M129" s="258"/>
      <c r="N129" s="259"/>
      <c r="O129" s="259"/>
      <c r="P129" s="259"/>
      <c r="Q129" s="259"/>
      <c r="R129" s="259"/>
      <c r="S129" s="259"/>
      <c r="T129" s="26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1" t="s">
        <v>201</v>
      </c>
      <c r="AU129" s="261" t="s">
        <v>83</v>
      </c>
      <c r="AV129" s="13" t="s">
        <v>81</v>
      </c>
      <c r="AW129" s="13" t="s">
        <v>30</v>
      </c>
      <c r="AX129" s="13" t="s">
        <v>73</v>
      </c>
      <c r="AY129" s="261" t="s">
        <v>191</v>
      </c>
    </row>
    <row r="130" s="14" customFormat="1">
      <c r="A130" s="14"/>
      <c r="B130" s="262"/>
      <c r="C130" s="263"/>
      <c r="D130" s="248" t="s">
        <v>201</v>
      </c>
      <c r="E130" s="264" t="s">
        <v>1</v>
      </c>
      <c r="F130" s="265" t="s">
        <v>1069</v>
      </c>
      <c r="G130" s="263"/>
      <c r="H130" s="266">
        <v>56</v>
      </c>
      <c r="I130" s="267"/>
      <c r="J130" s="263"/>
      <c r="K130" s="263"/>
      <c r="L130" s="268"/>
      <c r="M130" s="269"/>
      <c r="N130" s="270"/>
      <c r="O130" s="270"/>
      <c r="P130" s="270"/>
      <c r="Q130" s="270"/>
      <c r="R130" s="270"/>
      <c r="S130" s="270"/>
      <c r="T130" s="27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72" t="s">
        <v>201</v>
      </c>
      <c r="AU130" s="272" t="s">
        <v>83</v>
      </c>
      <c r="AV130" s="14" t="s">
        <v>83</v>
      </c>
      <c r="AW130" s="14" t="s">
        <v>30</v>
      </c>
      <c r="AX130" s="14" t="s">
        <v>73</v>
      </c>
      <c r="AY130" s="272" t="s">
        <v>191</v>
      </c>
    </row>
    <row r="131" s="15" customFormat="1">
      <c r="A131" s="15"/>
      <c r="B131" s="273"/>
      <c r="C131" s="274"/>
      <c r="D131" s="248" t="s">
        <v>201</v>
      </c>
      <c r="E131" s="275" t="s">
        <v>1</v>
      </c>
      <c r="F131" s="276" t="s">
        <v>205</v>
      </c>
      <c r="G131" s="274"/>
      <c r="H131" s="277">
        <v>56</v>
      </c>
      <c r="I131" s="278"/>
      <c r="J131" s="274"/>
      <c r="K131" s="274"/>
      <c r="L131" s="279"/>
      <c r="M131" s="280"/>
      <c r="N131" s="281"/>
      <c r="O131" s="281"/>
      <c r="P131" s="281"/>
      <c r="Q131" s="281"/>
      <c r="R131" s="281"/>
      <c r="S131" s="281"/>
      <c r="T131" s="282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3" t="s">
        <v>201</v>
      </c>
      <c r="AU131" s="283" t="s">
        <v>83</v>
      </c>
      <c r="AV131" s="15" t="s">
        <v>198</v>
      </c>
      <c r="AW131" s="15" t="s">
        <v>30</v>
      </c>
      <c r="AX131" s="15" t="s">
        <v>81</v>
      </c>
      <c r="AY131" s="283" t="s">
        <v>191</v>
      </c>
    </row>
    <row r="132" s="2" customFormat="1" ht="21.75" customHeight="1">
      <c r="A132" s="39"/>
      <c r="B132" s="40"/>
      <c r="C132" s="236" t="s">
        <v>212</v>
      </c>
      <c r="D132" s="236" t="s">
        <v>194</v>
      </c>
      <c r="E132" s="237" t="s">
        <v>1070</v>
      </c>
      <c r="F132" s="238" t="s">
        <v>1071</v>
      </c>
      <c r="G132" s="239" t="s">
        <v>314</v>
      </c>
      <c r="H132" s="240">
        <v>56</v>
      </c>
      <c r="I132" s="241"/>
      <c r="J132" s="240">
        <f>ROUND(I132*H132,2)</f>
        <v>0</v>
      </c>
      <c r="K132" s="238" t="s">
        <v>275</v>
      </c>
      <c r="L132" s="45"/>
      <c r="M132" s="242" t="s">
        <v>1</v>
      </c>
      <c r="N132" s="243" t="s">
        <v>38</v>
      </c>
      <c r="O132" s="92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6" t="s">
        <v>198</v>
      </c>
      <c r="AT132" s="246" t="s">
        <v>194</v>
      </c>
      <c r="AU132" s="246" t="s">
        <v>83</v>
      </c>
      <c r="AY132" s="18" t="s">
        <v>191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8" t="s">
        <v>81</v>
      </c>
      <c r="BK132" s="247">
        <f>ROUND(I132*H132,2)</f>
        <v>0</v>
      </c>
      <c r="BL132" s="18" t="s">
        <v>198</v>
      </c>
      <c r="BM132" s="246" t="s">
        <v>1072</v>
      </c>
    </row>
    <row r="133" s="2" customFormat="1">
      <c r="A133" s="39"/>
      <c r="B133" s="40"/>
      <c r="C133" s="41"/>
      <c r="D133" s="248" t="s">
        <v>200</v>
      </c>
      <c r="E133" s="41"/>
      <c r="F133" s="249" t="s">
        <v>1071</v>
      </c>
      <c r="G133" s="41"/>
      <c r="H133" s="41"/>
      <c r="I133" s="145"/>
      <c r="J133" s="41"/>
      <c r="K133" s="41"/>
      <c r="L133" s="45"/>
      <c r="M133" s="250"/>
      <c r="N133" s="251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200</v>
      </c>
      <c r="AU133" s="18" t="s">
        <v>83</v>
      </c>
    </row>
    <row r="134" s="13" customFormat="1">
      <c r="A134" s="13"/>
      <c r="B134" s="252"/>
      <c r="C134" s="253"/>
      <c r="D134" s="248" t="s">
        <v>201</v>
      </c>
      <c r="E134" s="254" t="s">
        <v>1</v>
      </c>
      <c r="F134" s="255" t="s">
        <v>1068</v>
      </c>
      <c r="G134" s="253"/>
      <c r="H134" s="254" t="s">
        <v>1</v>
      </c>
      <c r="I134" s="256"/>
      <c r="J134" s="253"/>
      <c r="K134" s="253"/>
      <c r="L134" s="257"/>
      <c r="M134" s="258"/>
      <c r="N134" s="259"/>
      <c r="O134" s="259"/>
      <c r="P134" s="259"/>
      <c r="Q134" s="259"/>
      <c r="R134" s="259"/>
      <c r="S134" s="259"/>
      <c r="T134" s="26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1" t="s">
        <v>201</v>
      </c>
      <c r="AU134" s="261" t="s">
        <v>83</v>
      </c>
      <c r="AV134" s="13" t="s">
        <v>81</v>
      </c>
      <c r="AW134" s="13" t="s">
        <v>30</v>
      </c>
      <c r="AX134" s="13" t="s">
        <v>73</v>
      </c>
      <c r="AY134" s="261" t="s">
        <v>191</v>
      </c>
    </row>
    <row r="135" s="14" customFormat="1">
      <c r="A135" s="14"/>
      <c r="B135" s="262"/>
      <c r="C135" s="263"/>
      <c r="D135" s="248" t="s">
        <v>201</v>
      </c>
      <c r="E135" s="264" t="s">
        <v>1</v>
      </c>
      <c r="F135" s="265" t="s">
        <v>1069</v>
      </c>
      <c r="G135" s="263"/>
      <c r="H135" s="266">
        <v>56</v>
      </c>
      <c r="I135" s="267"/>
      <c r="J135" s="263"/>
      <c r="K135" s="263"/>
      <c r="L135" s="268"/>
      <c r="M135" s="269"/>
      <c r="N135" s="270"/>
      <c r="O135" s="270"/>
      <c r="P135" s="270"/>
      <c r="Q135" s="270"/>
      <c r="R135" s="270"/>
      <c r="S135" s="270"/>
      <c r="T135" s="27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72" t="s">
        <v>201</v>
      </c>
      <c r="AU135" s="272" t="s">
        <v>83</v>
      </c>
      <c r="AV135" s="14" t="s">
        <v>83</v>
      </c>
      <c r="AW135" s="14" t="s">
        <v>30</v>
      </c>
      <c r="AX135" s="14" t="s">
        <v>73</v>
      </c>
      <c r="AY135" s="272" t="s">
        <v>191</v>
      </c>
    </row>
    <row r="136" s="15" customFormat="1">
      <c r="A136" s="15"/>
      <c r="B136" s="273"/>
      <c r="C136" s="274"/>
      <c r="D136" s="248" t="s">
        <v>201</v>
      </c>
      <c r="E136" s="275" t="s">
        <v>1</v>
      </c>
      <c r="F136" s="276" t="s">
        <v>205</v>
      </c>
      <c r="G136" s="274"/>
      <c r="H136" s="277">
        <v>56</v>
      </c>
      <c r="I136" s="278"/>
      <c r="J136" s="274"/>
      <c r="K136" s="274"/>
      <c r="L136" s="279"/>
      <c r="M136" s="280"/>
      <c r="N136" s="281"/>
      <c r="O136" s="281"/>
      <c r="P136" s="281"/>
      <c r="Q136" s="281"/>
      <c r="R136" s="281"/>
      <c r="S136" s="281"/>
      <c r="T136" s="28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83" t="s">
        <v>201</v>
      </c>
      <c r="AU136" s="283" t="s">
        <v>83</v>
      </c>
      <c r="AV136" s="15" t="s">
        <v>198</v>
      </c>
      <c r="AW136" s="15" t="s">
        <v>30</v>
      </c>
      <c r="AX136" s="15" t="s">
        <v>81</v>
      </c>
      <c r="AY136" s="283" t="s">
        <v>191</v>
      </c>
    </row>
    <row r="137" s="2" customFormat="1" ht="21.75" customHeight="1">
      <c r="A137" s="39"/>
      <c r="B137" s="40"/>
      <c r="C137" s="236" t="s">
        <v>198</v>
      </c>
      <c r="D137" s="236" t="s">
        <v>194</v>
      </c>
      <c r="E137" s="237" t="s">
        <v>256</v>
      </c>
      <c r="F137" s="238" t="s">
        <v>1073</v>
      </c>
      <c r="G137" s="239" t="s">
        <v>215</v>
      </c>
      <c r="H137" s="240">
        <v>215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1074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1073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13" customFormat="1">
      <c r="A139" s="13"/>
      <c r="B139" s="252"/>
      <c r="C139" s="253"/>
      <c r="D139" s="248" t="s">
        <v>201</v>
      </c>
      <c r="E139" s="254" t="s">
        <v>1</v>
      </c>
      <c r="F139" s="255" t="s">
        <v>1075</v>
      </c>
      <c r="G139" s="253"/>
      <c r="H139" s="254" t="s">
        <v>1</v>
      </c>
      <c r="I139" s="256"/>
      <c r="J139" s="253"/>
      <c r="K139" s="253"/>
      <c r="L139" s="257"/>
      <c r="M139" s="258"/>
      <c r="N139" s="259"/>
      <c r="O139" s="259"/>
      <c r="P139" s="259"/>
      <c r="Q139" s="259"/>
      <c r="R139" s="259"/>
      <c r="S139" s="259"/>
      <c r="T139" s="26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1" t="s">
        <v>201</v>
      </c>
      <c r="AU139" s="261" t="s">
        <v>83</v>
      </c>
      <c r="AV139" s="13" t="s">
        <v>81</v>
      </c>
      <c r="AW139" s="13" t="s">
        <v>30</v>
      </c>
      <c r="AX139" s="13" t="s">
        <v>73</v>
      </c>
      <c r="AY139" s="261" t="s">
        <v>191</v>
      </c>
    </row>
    <row r="140" s="14" customFormat="1">
      <c r="A140" s="14"/>
      <c r="B140" s="262"/>
      <c r="C140" s="263"/>
      <c r="D140" s="248" t="s">
        <v>201</v>
      </c>
      <c r="E140" s="264" t="s">
        <v>1</v>
      </c>
      <c r="F140" s="265" t="s">
        <v>1076</v>
      </c>
      <c r="G140" s="263"/>
      <c r="H140" s="266">
        <v>215</v>
      </c>
      <c r="I140" s="267"/>
      <c r="J140" s="263"/>
      <c r="K140" s="263"/>
      <c r="L140" s="268"/>
      <c r="M140" s="269"/>
      <c r="N140" s="270"/>
      <c r="O140" s="270"/>
      <c r="P140" s="270"/>
      <c r="Q140" s="270"/>
      <c r="R140" s="270"/>
      <c r="S140" s="270"/>
      <c r="T140" s="27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2" t="s">
        <v>201</v>
      </c>
      <c r="AU140" s="272" t="s">
        <v>83</v>
      </c>
      <c r="AV140" s="14" t="s">
        <v>83</v>
      </c>
      <c r="AW140" s="14" t="s">
        <v>30</v>
      </c>
      <c r="AX140" s="14" t="s">
        <v>73</v>
      </c>
      <c r="AY140" s="272" t="s">
        <v>191</v>
      </c>
    </row>
    <row r="141" s="15" customFormat="1">
      <c r="A141" s="15"/>
      <c r="B141" s="273"/>
      <c r="C141" s="274"/>
      <c r="D141" s="248" t="s">
        <v>201</v>
      </c>
      <c r="E141" s="275" t="s">
        <v>1</v>
      </c>
      <c r="F141" s="276" t="s">
        <v>205</v>
      </c>
      <c r="G141" s="274"/>
      <c r="H141" s="277">
        <v>215</v>
      </c>
      <c r="I141" s="278"/>
      <c r="J141" s="274"/>
      <c r="K141" s="274"/>
      <c r="L141" s="279"/>
      <c r="M141" s="280"/>
      <c r="N141" s="281"/>
      <c r="O141" s="281"/>
      <c r="P141" s="281"/>
      <c r="Q141" s="281"/>
      <c r="R141" s="281"/>
      <c r="S141" s="281"/>
      <c r="T141" s="282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83" t="s">
        <v>201</v>
      </c>
      <c r="AU141" s="283" t="s">
        <v>83</v>
      </c>
      <c r="AV141" s="15" t="s">
        <v>198</v>
      </c>
      <c r="AW141" s="15" t="s">
        <v>30</v>
      </c>
      <c r="AX141" s="15" t="s">
        <v>81</v>
      </c>
      <c r="AY141" s="283" t="s">
        <v>191</v>
      </c>
    </row>
    <row r="142" s="2" customFormat="1" ht="16.5" customHeight="1">
      <c r="A142" s="39"/>
      <c r="B142" s="40"/>
      <c r="C142" s="236" t="s">
        <v>229</v>
      </c>
      <c r="D142" s="236" t="s">
        <v>194</v>
      </c>
      <c r="E142" s="237" t="s">
        <v>273</v>
      </c>
      <c r="F142" s="238" t="s">
        <v>274</v>
      </c>
      <c r="G142" s="239" t="s">
        <v>197</v>
      </c>
      <c r="H142" s="240">
        <v>169.91999999999999</v>
      </c>
      <c r="I142" s="241"/>
      <c r="J142" s="240">
        <f>ROUND(I142*H142,2)</f>
        <v>0</v>
      </c>
      <c r="K142" s="238" t="s">
        <v>275</v>
      </c>
      <c r="L142" s="45"/>
      <c r="M142" s="242" t="s">
        <v>1</v>
      </c>
      <c r="N142" s="243" t="s">
        <v>38</v>
      </c>
      <c r="O142" s="92"/>
      <c r="P142" s="244">
        <f>O142*H142</f>
        <v>0</v>
      </c>
      <c r="Q142" s="244">
        <v>0.00084999999999999995</v>
      </c>
      <c r="R142" s="244">
        <f>Q142*H142</f>
        <v>0.14443199999999998</v>
      </c>
      <c r="S142" s="244">
        <v>0</v>
      </c>
      <c r="T142" s="24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6" t="s">
        <v>198</v>
      </c>
      <c r="AT142" s="246" t="s">
        <v>194</v>
      </c>
      <c r="AU142" s="246" t="s">
        <v>83</v>
      </c>
      <c r="AY142" s="18" t="s">
        <v>191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18" t="s">
        <v>81</v>
      </c>
      <c r="BK142" s="247">
        <f>ROUND(I142*H142,2)</f>
        <v>0</v>
      </c>
      <c r="BL142" s="18" t="s">
        <v>198</v>
      </c>
      <c r="BM142" s="246" t="s">
        <v>1077</v>
      </c>
    </row>
    <row r="143" s="2" customFormat="1">
      <c r="A143" s="39"/>
      <c r="B143" s="40"/>
      <c r="C143" s="41"/>
      <c r="D143" s="248" t="s">
        <v>200</v>
      </c>
      <c r="E143" s="41"/>
      <c r="F143" s="249" t="s">
        <v>274</v>
      </c>
      <c r="G143" s="41"/>
      <c r="H143" s="41"/>
      <c r="I143" s="145"/>
      <c r="J143" s="41"/>
      <c r="K143" s="41"/>
      <c r="L143" s="45"/>
      <c r="M143" s="250"/>
      <c r="N143" s="251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200</v>
      </c>
      <c r="AU143" s="18" t="s">
        <v>83</v>
      </c>
    </row>
    <row r="144" s="13" customFormat="1">
      <c r="A144" s="13"/>
      <c r="B144" s="252"/>
      <c r="C144" s="253"/>
      <c r="D144" s="248" t="s">
        <v>201</v>
      </c>
      <c r="E144" s="254" t="s">
        <v>1</v>
      </c>
      <c r="F144" s="255" t="s">
        <v>1078</v>
      </c>
      <c r="G144" s="253"/>
      <c r="H144" s="254" t="s">
        <v>1</v>
      </c>
      <c r="I144" s="256"/>
      <c r="J144" s="253"/>
      <c r="K144" s="253"/>
      <c r="L144" s="257"/>
      <c r="M144" s="258"/>
      <c r="N144" s="259"/>
      <c r="O144" s="259"/>
      <c r="P144" s="259"/>
      <c r="Q144" s="259"/>
      <c r="R144" s="259"/>
      <c r="S144" s="259"/>
      <c r="T144" s="26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1" t="s">
        <v>201</v>
      </c>
      <c r="AU144" s="261" t="s">
        <v>83</v>
      </c>
      <c r="AV144" s="13" t="s">
        <v>81</v>
      </c>
      <c r="AW144" s="13" t="s">
        <v>30</v>
      </c>
      <c r="AX144" s="13" t="s">
        <v>73</v>
      </c>
      <c r="AY144" s="261" t="s">
        <v>191</v>
      </c>
    </row>
    <row r="145" s="14" customFormat="1">
      <c r="A145" s="14"/>
      <c r="B145" s="262"/>
      <c r="C145" s="263"/>
      <c r="D145" s="248" t="s">
        <v>201</v>
      </c>
      <c r="E145" s="264" t="s">
        <v>1</v>
      </c>
      <c r="F145" s="265" t="s">
        <v>1079</v>
      </c>
      <c r="G145" s="263"/>
      <c r="H145" s="266">
        <v>169.91999999999999</v>
      </c>
      <c r="I145" s="267"/>
      <c r="J145" s="263"/>
      <c r="K145" s="263"/>
      <c r="L145" s="268"/>
      <c r="M145" s="269"/>
      <c r="N145" s="270"/>
      <c r="O145" s="270"/>
      <c r="P145" s="270"/>
      <c r="Q145" s="270"/>
      <c r="R145" s="270"/>
      <c r="S145" s="270"/>
      <c r="T145" s="27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2" t="s">
        <v>201</v>
      </c>
      <c r="AU145" s="272" t="s">
        <v>83</v>
      </c>
      <c r="AV145" s="14" t="s">
        <v>83</v>
      </c>
      <c r="AW145" s="14" t="s">
        <v>30</v>
      </c>
      <c r="AX145" s="14" t="s">
        <v>73</v>
      </c>
      <c r="AY145" s="272" t="s">
        <v>191</v>
      </c>
    </row>
    <row r="146" s="15" customFormat="1">
      <c r="A146" s="15"/>
      <c r="B146" s="273"/>
      <c r="C146" s="274"/>
      <c r="D146" s="248" t="s">
        <v>201</v>
      </c>
      <c r="E146" s="275" t="s">
        <v>1</v>
      </c>
      <c r="F146" s="276" t="s">
        <v>205</v>
      </c>
      <c r="G146" s="274"/>
      <c r="H146" s="277">
        <v>169.91999999999999</v>
      </c>
      <c r="I146" s="278"/>
      <c r="J146" s="274"/>
      <c r="K146" s="274"/>
      <c r="L146" s="279"/>
      <c r="M146" s="280"/>
      <c r="N146" s="281"/>
      <c r="O146" s="281"/>
      <c r="P146" s="281"/>
      <c r="Q146" s="281"/>
      <c r="R146" s="281"/>
      <c r="S146" s="281"/>
      <c r="T146" s="28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3" t="s">
        <v>201</v>
      </c>
      <c r="AU146" s="283" t="s">
        <v>83</v>
      </c>
      <c r="AV146" s="15" t="s">
        <v>198</v>
      </c>
      <c r="AW146" s="15" t="s">
        <v>30</v>
      </c>
      <c r="AX146" s="15" t="s">
        <v>81</v>
      </c>
      <c r="AY146" s="283" t="s">
        <v>191</v>
      </c>
    </row>
    <row r="147" s="2" customFormat="1" ht="21.75" customHeight="1">
      <c r="A147" s="39"/>
      <c r="B147" s="40"/>
      <c r="C147" s="236" t="s">
        <v>238</v>
      </c>
      <c r="D147" s="236" t="s">
        <v>194</v>
      </c>
      <c r="E147" s="237" t="s">
        <v>281</v>
      </c>
      <c r="F147" s="238" t="s">
        <v>282</v>
      </c>
      <c r="G147" s="239" t="s">
        <v>197</v>
      </c>
      <c r="H147" s="240">
        <v>169.91999999999999</v>
      </c>
      <c r="I147" s="241"/>
      <c r="J147" s="240">
        <f>ROUND(I147*H147,2)</f>
        <v>0</v>
      </c>
      <c r="K147" s="238" t="s">
        <v>275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1080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282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13" customFormat="1">
      <c r="A149" s="13"/>
      <c r="B149" s="252"/>
      <c r="C149" s="253"/>
      <c r="D149" s="248" t="s">
        <v>201</v>
      </c>
      <c r="E149" s="254" t="s">
        <v>1</v>
      </c>
      <c r="F149" s="255" t="s">
        <v>1081</v>
      </c>
      <c r="G149" s="253"/>
      <c r="H149" s="254" t="s">
        <v>1</v>
      </c>
      <c r="I149" s="256"/>
      <c r="J149" s="253"/>
      <c r="K149" s="253"/>
      <c r="L149" s="257"/>
      <c r="M149" s="258"/>
      <c r="N149" s="259"/>
      <c r="O149" s="259"/>
      <c r="P149" s="259"/>
      <c r="Q149" s="259"/>
      <c r="R149" s="259"/>
      <c r="S149" s="259"/>
      <c r="T149" s="26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1" t="s">
        <v>201</v>
      </c>
      <c r="AU149" s="261" t="s">
        <v>83</v>
      </c>
      <c r="AV149" s="13" t="s">
        <v>81</v>
      </c>
      <c r="AW149" s="13" t="s">
        <v>30</v>
      </c>
      <c r="AX149" s="13" t="s">
        <v>73</v>
      </c>
      <c r="AY149" s="261" t="s">
        <v>191</v>
      </c>
    </row>
    <row r="150" s="14" customFormat="1">
      <c r="A150" s="14"/>
      <c r="B150" s="262"/>
      <c r="C150" s="263"/>
      <c r="D150" s="248" t="s">
        <v>201</v>
      </c>
      <c r="E150" s="264" t="s">
        <v>1</v>
      </c>
      <c r="F150" s="265" t="s">
        <v>1079</v>
      </c>
      <c r="G150" s="263"/>
      <c r="H150" s="266">
        <v>169.91999999999999</v>
      </c>
      <c r="I150" s="267"/>
      <c r="J150" s="263"/>
      <c r="K150" s="263"/>
      <c r="L150" s="268"/>
      <c r="M150" s="269"/>
      <c r="N150" s="270"/>
      <c r="O150" s="270"/>
      <c r="P150" s="270"/>
      <c r="Q150" s="270"/>
      <c r="R150" s="270"/>
      <c r="S150" s="270"/>
      <c r="T150" s="27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2" t="s">
        <v>201</v>
      </c>
      <c r="AU150" s="272" t="s">
        <v>83</v>
      </c>
      <c r="AV150" s="14" t="s">
        <v>83</v>
      </c>
      <c r="AW150" s="14" t="s">
        <v>30</v>
      </c>
      <c r="AX150" s="14" t="s">
        <v>73</v>
      </c>
      <c r="AY150" s="272" t="s">
        <v>191</v>
      </c>
    </row>
    <row r="151" s="15" customFormat="1">
      <c r="A151" s="15"/>
      <c r="B151" s="273"/>
      <c r="C151" s="274"/>
      <c r="D151" s="248" t="s">
        <v>201</v>
      </c>
      <c r="E151" s="275" t="s">
        <v>1</v>
      </c>
      <c r="F151" s="276" t="s">
        <v>205</v>
      </c>
      <c r="G151" s="274"/>
      <c r="H151" s="277">
        <v>169.91999999999999</v>
      </c>
      <c r="I151" s="278"/>
      <c r="J151" s="274"/>
      <c r="K151" s="274"/>
      <c r="L151" s="279"/>
      <c r="M151" s="280"/>
      <c r="N151" s="281"/>
      <c r="O151" s="281"/>
      <c r="P151" s="281"/>
      <c r="Q151" s="281"/>
      <c r="R151" s="281"/>
      <c r="S151" s="281"/>
      <c r="T151" s="28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3" t="s">
        <v>201</v>
      </c>
      <c r="AU151" s="283" t="s">
        <v>83</v>
      </c>
      <c r="AV151" s="15" t="s">
        <v>198</v>
      </c>
      <c r="AW151" s="15" t="s">
        <v>30</v>
      </c>
      <c r="AX151" s="15" t="s">
        <v>81</v>
      </c>
      <c r="AY151" s="283" t="s">
        <v>191</v>
      </c>
    </row>
    <row r="152" s="2" customFormat="1" ht="21.75" customHeight="1">
      <c r="A152" s="39"/>
      <c r="B152" s="40"/>
      <c r="C152" s="236" t="s">
        <v>244</v>
      </c>
      <c r="D152" s="236" t="s">
        <v>194</v>
      </c>
      <c r="E152" s="237" t="s">
        <v>285</v>
      </c>
      <c r="F152" s="238" t="s">
        <v>286</v>
      </c>
      <c r="G152" s="239" t="s">
        <v>215</v>
      </c>
      <c r="H152" s="240">
        <v>235.19999999999999</v>
      </c>
      <c r="I152" s="241"/>
      <c r="J152" s="240">
        <f>ROUND(I152*H152,2)</f>
        <v>0</v>
      </c>
      <c r="K152" s="238" t="s">
        <v>275</v>
      </c>
      <c r="L152" s="45"/>
      <c r="M152" s="242" t="s">
        <v>1</v>
      </c>
      <c r="N152" s="243" t="s">
        <v>38</v>
      </c>
      <c r="O152" s="92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6" t="s">
        <v>198</v>
      </c>
      <c r="AT152" s="246" t="s">
        <v>194</v>
      </c>
      <c r="AU152" s="246" t="s">
        <v>83</v>
      </c>
      <c r="AY152" s="18" t="s">
        <v>191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18" t="s">
        <v>81</v>
      </c>
      <c r="BK152" s="247">
        <f>ROUND(I152*H152,2)</f>
        <v>0</v>
      </c>
      <c r="BL152" s="18" t="s">
        <v>198</v>
      </c>
      <c r="BM152" s="246" t="s">
        <v>1082</v>
      </c>
    </row>
    <row r="153" s="2" customFormat="1">
      <c r="A153" s="39"/>
      <c r="B153" s="40"/>
      <c r="C153" s="41"/>
      <c r="D153" s="248" t="s">
        <v>200</v>
      </c>
      <c r="E153" s="41"/>
      <c r="F153" s="249" t="s">
        <v>286</v>
      </c>
      <c r="G153" s="41"/>
      <c r="H153" s="41"/>
      <c r="I153" s="145"/>
      <c r="J153" s="41"/>
      <c r="K153" s="41"/>
      <c r="L153" s="45"/>
      <c r="M153" s="250"/>
      <c r="N153" s="251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200</v>
      </c>
      <c r="AU153" s="18" t="s">
        <v>83</v>
      </c>
    </row>
    <row r="154" s="13" customFormat="1">
      <c r="A154" s="13"/>
      <c r="B154" s="252"/>
      <c r="C154" s="253"/>
      <c r="D154" s="248" t="s">
        <v>201</v>
      </c>
      <c r="E154" s="254" t="s">
        <v>1</v>
      </c>
      <c r="F154" s="255" t="s">
        <v>1083</v>
      </c>
      <c r="G154" s="253"/>
      <c r="H154" s="254" t="s">
        <v>1</v>
      </c>
      <c r="I154" s="256"/>
      <c r="J154" s="253"/>
      <c r="K154" s="253"/>
      <c r="L154" s="257"/>
      <c r="M154" s="258"/>
      <c r="N154" s="259"/>
      <c r="O154" s="259"/>
      <c r="P154" s="259"/>
      <c r="Q154" s="259"/>
      <c r="R154" s="259"/>
      <c r="S154" s="259"/>
      <c r="T154" s="26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1" t="s">
        <v>201</v>
      </c>
      <c r="AU154" s="261" t="s">
        <v>83</v>
      </c>
      <c r="AV154" s="13" t="s">
        <v>81</v>
      </c>
      <c r="AW154" s="13" t="s">
        <v>30</v>
      </c>
      <c r="AX154" s="13" t="s">
        <v>73</v>
      </c>
      <c r="AY154" s="261" t="s">
        <v>191</v>
      </c>
    </row>
    <row r="155" s="14" customFormat="1">
      <c r="A155" s="14"/>
      <c r="B155" s="262"/>
      <c r="C155" s="263"/>
      <c r="D155" s="248" t="s">
        <v>201</v>
      </c>
      <c r="E155" s="264" t="s">
        <v>1</v>
      </c>
      <c r="F155" s="265" t="s">
        <v>1084</v>
      </c>
      <c r="G155" s="263"/>
      <c r="H155" s="266">
        <v>235.19999999999999</v>
      </c>
      <c r="I155" s="267"/>
      <c r="J155" s="263"/>
      <c r="K155" s="263"/>
      <c r="L155" s="268"/>
      <c r="M155" s="269"/>
      <c r="N155" s="270"/>
      <c r="O155" s="270"/>
      <c r="P155" s="270"/>
      <c r="Q155" s="270"/>
      <c r="R155" s="270"/>
      <c r="S155" s="270"/>
      <c r="T155" s="27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2" t="s">
        <v>201</v>
      </c>
      <c r="AU155" s="272" t="s">
        <v>83</v>
      </c>
      <c r="AV155" s="14" t="s">
        <v>83</v>
      </c>
      <c r="AW155" s="14" t="s">
        <v>30</v>
      </c>
      <c r="AX155" s="14" t="s">
        <v>73</v>
      </c>
      <c r="AY155" s="272" t="s">
        <v>191</v>
      </c>
    </row>
    <row r="156" s="15" customFormat="1">
      <c r="A156" s="15"/>
      <c r="B156" s="273"/>
      <c r="C156" s="274"/>
      <c r="D156" s="248" t="s">
        <v>201</v>
      </c>
      <c r="E156" s="275" t="s">
        <v>1</v>
      </c>
      <c r="F156" s="276" t="s">
        <v>205</v>
      </c>
      <c r="G156" s="274"/>
      <c r="H156" s="277">
        <v>235.19999999999999</v>
      </c>
      <c r="I156" s="278"/>
      <c r="J156" s="274"/>
      <c r="K156" s="274"/>
      <c r="L156" s="279"/>
      <c r="M156" s="280"/>
      <c r="N156" s="281"/>
      <c r="O156" s="281"/>
      <c r="P156" s="281"/>
      <c r="Q156" s="281"/>
      <c r="R156" s="281"/>
      <c r="S156" s="281"/>
      <c r="T156" s="282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3" t="s">
        <v>201</v>
      </c>
      <c r="AU156" s="283" t="s">
        <v>83</v>
      </c>
      <c r="AV156" s="15" t="s">
        <v>198</v>
      </c>
      <c r="AW156" s="15" t="s">
        <v>30</v>
      </c>
      <c r="AX156" s="15" t="s">
        <v>81</v>
      </c>
      <c r="AY156" s="283" t="s">
        <v>191</v>
      </c>
    </row>
    <row r="157" s="2" customFormat="1" ht="16.5" customHeight="1">
      <c r="A157" s="39"/>
      <c r="B157" s="40"/>
      <c r="C157" s="236" t="s">
        <v>255</v>
      </c>
      <c r="D157" s="236" t="s">
        <v>194</v>
      </c>
      <c r="E157" s="237" t="s">
        <v>1085</v>
      </c>
      <c r="F157" s="238" t="s">
        <v>1086</v>
      </c>
      <c r="G157" s="239" t="s">
        <v>197</v>
      </c>
      <c r="H157" s="240">
        <v>60</v>
      </c>
      <c r="I157" s="241"/>
      <c r="J157" s="240">
        <f>ROUND(I157*H157,2)</f>
        <v>0</v>
      </c>
      <c r="K157" s="238" t="s">
        <v>275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198</v>
      </c>
      <c r="AT157" s="246" t="s">
        <v>194</v>
      </c>
      <c r="AU157" s="246" t="s">
        <v>83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198</v>
      </c>
      <c r="BM157" s="246" t="s">
        <v>1087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1086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83</v>
      </c>
    </row>
    <row r="159" s="13" customFormat="1">
      <c r="A159" s="13"/>
      <c r="B159" s="252"/>
      <c r="C159" s="253"/>
      <c r="D159" s="248" t="s">
        <v>201</v>
      </c>
      <c r="E159" s="254" t="s">
        <v>1</v>
      </c>
      <c r="F159" s="255" t="s">
        <v>1088</v>
      </c>
      <c r="G159" s="253"/>
      <c r="H159" s="254" t="s">
        <v>1</v>
      </c>
      <c r="I159" s="256"/>
      <c r="J159" s="253"/>
      <c r="K159" s="253"/>
      <c r="L159" s="257"/>
      <c r="M159" s="258"/>
      <c r="N159" s="259"/>
      <c r="O159" s="259"/>
      <c r="P159" s="259"/>
      <c r="Q159" s="259"/>
      <c r="R159" s="259"/>
      <c r="S159" s="259"/>
      <c r="T159" s="26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1" t="s">
        <v>201</v>
      </c>
      <c r="AU159" s="261" t="s">
        <v>83</v>
      </c>
      <c r="AV159" s="13" t="s">
        <v>81</v>
      </c>
      <c r="AW159" s="13" t="s">
        <v>30</v>
      </c>
      <c r="AX159" s="13" t="s">
        <v>73</v>
      </c>
      <c r="AY159" s="261" t="s">
        <v>191</v>
      </c>
    </row>
    <row r="160" s="14" customFormat="1">
      <c r="A160" s="14"/>
      <c r="B160" s="262"/>
      <c r="C160" s="263"/>
      <c r="D160" s="248" t="s">
        <v>201</v>
      </c>
      <c r="E160" s="264" t="s">
        <v>1</v>
      </c>
      <c r="F160" s="265" t="s">
        <v>1089</v>
      </c>
      <c r="G160" s="263"/>
      <c r="H160" s="266">
        <v>60</v>
      </c>
      <c r="I160" s="267"/>
      <c r="J160" s="263"/>
      <c r="K160" s="263"/>
      <c r="L160" s="268"/>
      <c r="M160" s="269"/>
      <c r="N160" s="270"/>
      <c r="O160" s="270"/>
      <c r="P160" s="270"/>
      <c r="Q160" s="270"/>
      <c r="R160" s="270"/>
      <c r="S160" s="270"/>
      <c r="T160" s="27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2" t="s">
        <v>201</v>
      </c>
      <c r="AU160" s="272" t="s">
        <v>83</v>
      </c>
      <c r="AV160" s="14" t="s">
        <v>83</v>
      </c>
      <c r="AW160" s="14" t="s">
        <v>30</v>
      </c>
      <c r="AX160" s="14" t="s">
        <v>73</v>
      </c>
      <c r="AY160" s="272" t="s">
        <v>191</v>
      </c>
    </row>
    <row r="161" s="15" customFormat="1">
      <c r="A161" s="15"/>
      <c r="B161" s="273"/>
      <c r="C161" s="274"/>
      <c r="D161" s="248" t="s">
        <v>201</v>
      </c>
      <c r="E161" s="275" t="s">
        <v>1</v>
      </c>
      <c r="F161" s="276" t="s">
        <v>205</v>
      </c>
      <c r="G161" s="274"/>
      <c r="H161" s="277">
        <v>60</v>
      </c>
      <c r="I161" s="278"/>
      <c r="J161" s="274"/>
      <c r="K161" s="274"/>
      <c r="L161" s="279"/>
      <c r="M161" s="280"/>
      <c r="N161" s="281"/>
      <c r="O161" s="281"/>
      <c r="P161" s="281"/>
      <c r="Q161" s="281"/>
      <c r="R161" s="281"/>
      <c r="S161" s="281"/>
      <c r="T161" s="28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3" t="s">
        <v>201</v>
      </c>
      <c r="AU161" s="283" t="s">
        <v>83</v>
      </c>
      <c r="AV161" s="15" t="s">
        <v>198</v>
      </c>
      <c r="AW161" s="15" t="s">
        <v>30</v>
      </c>
      <c r="AX161" s="15" t="s">
        <v>81</v>
      </c>
      <c r="AY161" s="283" t="s">
        <v>191</v>
      </c>
    </row>
    <row r="162" s="2" customFormat="1" ht="21.75" customHeight="1">
      <c r="A162" s="39"/>
      <c r="B162" s="40"/>
      <c r="C162" s="236" t="s">
        <v>272</v>
      </c>
      <c r="D162" s="236" t="s">
        <v>194</v>
      </c>
      <c r="E162" s="237" t="s">
        <v>1090</v>
      </c>
      <c r="F162" s="238" t="s">
        <v>1091</v>
      </c>
      <c r="G162" s="239" t="s">
        <v>215</v>
      </c>
      <c r="H162" s="240">
        <v>18</v>
      </c>
      <c r="I162" s="241"/>
      <c r="J162" s="240">
        <f>ROUND(I162*H162,2)</f>
        <v>0</v>
      </c>
      <c r="K162" s="238" t="s">
        <v>1</v>
      </c>
      <c r="L162" s="45"/>
      <c r="M162" s="242" t="s">
        <v>1</v>
      </c>
      <c r="N162" s="243" t="s">
        <v>38</v>
      </c>
      <c r="O162" s="92"/>
      <c r="P162" s="244">
        <f>O162*H162</f>
        <v>0</v>
      </c>
      <c r="Q162" s="244">
        <v>2.1600000000000001</v>
      </c>
      <c r="R162" s="244">
        <f>Q162*H162</f>
        <v>38.880000000000003</v>
      </c>
      <c r="S162" s="244">
        <v>0</v>
      </c>
      <c r="T162" s="24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6" t="s">
        <v>198</v>
      </c>
      <c r="AT162" s="246" t="s">
        <v>194</v>
      </c>
      <c r="AU162" s="246" t="s">
        <v>83</v>
      </c>
      <c r="AY162" s="18" t="s">
        <v>191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8" t="s">
        <v>81</v>
      </c>
      <c r="BK162" s="247">
        <f>ROUND(I162*H162,2)</f>
        <v>0</v>
      </c>
      <c r="BL162" s="18" t="s">
        <v>198</v>
      </c>
      <c r="BM162" s="246" t="s">
        <v>1092</v>
      </c>
    </row>
    <row r="163" s="2" customFormat="1">
      <c r="A163" s="39"/>
      <c r="B163" s="40"/>
      <c r="C163" s="41"/>
      <c r="D163" s="248" t="s">
        <v>200</v>
      </c>
      <c r="E163" s="41"/>
      <c r="F163" s="249" t="s">
        <v>1091</v>
      </c>
      <c r="G163" s="41"/>
      <c r="H163" s="41"/>
      <c r="I163" s="145"/>
      <c r="J163" s="41"/>
      <c r="K163" s="41"/>
      <c r="L163" s="45"/>
      <c r="M163" s="250"/>
      <c r="N163" s="251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200</v>
      </c>
      <c r="AU163" s="18" t="s">
        <v>83</v>
      </c>
    </row>
    <row r="164" s="13" customFormat="1">
      <c r="A164" s="13"/>
      <c r="B164" s="252"/>
      <c r="C164" s="253"/>
      <c r="D164" s="248" t="s">
        <v>201</v>
      </c>
      <c r="E164" s="254" t="s">
        <v>1</v>
      </c>
      <c r="F164" s="255" t="s">
        <v>1093</v>
      </c>
      <c r="G164" s="253"/>
      <c r="H164" s="254" t="s">
        <v>1</v>
      </c>
      <c r="I164" s="256"/>
      <c r="J164" s="253"/>
      <c r="K164" s="253"/>
      <c r="L164" s="257"/>
      <c r="M164" s="258"/>
      <c r="N164" s="259"/>
      <c r="O164" s="259"/>
      <c r="P164" s="259"/>
      <c r="Q164" s="259"/>
      <c r="R164" s="259"/>
      <c r="S164" s="259"/>
      <c r="T164" s="26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1" t="s">
        <v>201</v>
      </c>
      <c r="AU164" s="261" t="s">
        <v>83</v>
      </c>
      <c r="AV164" s="13" t="s">
        <v>81</v>
      </c>
      <c r="AW164" s="13" t="s">
        <v>30</v>
      </c>
      <c r="AX164" s="13" t="s">
        <v>73</v>
      </c>
      <c r="AY164" s="261" t="s">
        <v>191</v>
      </c>
    </row>
    <row r="165" s="14" customFormat="1">
      <c r="A165" s="14"/>
      <c r="B165" s="262"/>
      <c r="C165" s="263"/>
      <c r="D165" s="248" t="s">
        <v>201</v>
      </c>
      <c r="E165" s="264" t="s">
        <v>1</v>
      </c>
      <c r="F165" s="265" t="s">
        <v>1094</v>
      </c>
      <c r="G165" s="263"/>
      <c r="H165" s="266">
        <v>18</v>
      </c>
      <c r="I165" s="267"/>
      <c r="J165" s="263"/>
      <c r="K165" s="263"/>
      <c r="L165" s="268"/>
      <c r="M165" s="269"/>
      <c r="N165" s="270"/>
      <c r="O165" s="270"/>
      <c r="P165" s="270"/>
      <c r="Q165" s="270"/>
      <c r="R165" s="270"/>
      <c r="S165" s="270"/>
      <c r="T165" s="27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2" t="s">
        <v>201</v>
      </c>
      <c r="AU165" s="272" t="s">
        <v>83</v>
      </c>
      <c r="AV165" s="14" t="s">
        <v>83</v>
      </c>
      <c r="AW165" s="14" t="s">
        <v>30</v>
      </c>
      <c r="AX165" s="14" t="s">
        <v>73</v>
      </c>
      <c r="AY165" s="272" t="s">
        <v>191</v>
      </c>
    </row>
    <row r="166" s="15" customFormat="1">
      <c r="A166" s="15"/>
      <c r="B166" s="273"/>
      <c r="C166" s="274"/>
      <c r="D166" s="248" t="s">
        <v>201</v>
      </c>
      <c r="E166" s="275" t="s">
        <v>1</v>
      </c>
      <c r="F166" s="276" t="s">
        <v>205</v>
      </c>
      <c r="G166" s="274"/>
      <c r="H166" s="277">
        <v>18</v>
      </c>
      <c r="I166" s="278"/>
      <c r="J166" s="274"/>
      <c r="K166" s="274"/>
      <c r="L166" s="279"/>
      <c r="M166" s="280"/>
      <c r="N166" s="281"/>
      <c r="O166" s="281"/>
      <c r="P166" s="281"/>
      <c r="Q166" s="281"/>
      <c r="R166" s="281"/>
      <c r="S166" s="281"/>
      <c r="T166" s="282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3" t="s">
        <v>201</v>
      </c>
      <c r="AU166" s="283" t="s">
        <v>83</v>
      </c>
      <c r="AV166" s="15" t="s">
        <v>198</v>
      </c>
      <c r="AW166" s="15" t="s">
        <v>30</v>
      </c>
      <c r="AX166" s="15" t="s">
        <v>81</v>
      </c>
      <c r="AY166" s="283" t="s">
        <v>191</v>
      </c>
    </row>
    <row r="167" s="2" customFormat="1" ht="21.75" customHeight="1">
      <c r="A167" s="39"/>
      <c r="B167" s="40"/>
      <c r="C167" s="236" t="s">
        <v>280</v>
      </c>
      <c r="D167" s="236" t="s">
        <v>194</v>
      </c>
      <c r="E167" s="237" t="s">
        <v>1095</v>
      </c>
      <c r="F167" s="238" t="s">
        <v>1096</v>
      </c>
      <c r="G167" s="239" t="s">
        <v>215</v>
      </c>
      <c r="H167" s="240">
        <v>4.3499999999999996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198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198</v>
      </c>
      <c r="BM167" s="246" t="s">
        <v>1097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1096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13" customFormat="1">
      <c r="A169" s="13"/>
      <c r="B169" s="252"/>
      <c r="C169" s="253"/>
      <c r="D169" s="248" t="s">
        <v>201</v>
      </c>
      <c r="E169" s="254" t="s">
        <v>1</v>
      </c>
      <c r="F169" s="255" t="s">
        <v>1098</v>
      </c>
      <c r="G169" s="253"/>
      <c r="H169" s="254" t="s">
        <v>1</v>
      </c>
      <c r="I169" s="256"/>
      <c r="J169" s="253"/>
      <c r="K169" s="253"/>
      <c r="L169" s="257"/>
      <c r="M169" s="258"/>
      <c r="N169" s="259"/>
      <c r="O169" s="259"/>
      <c r="P169" s="259"/>
      <c r="Q169" s="259"/>
      <c r="R169" s="259"/>
      <c r="S169" s="259"/>
      <c r="T169" s="26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1" t="s">
        <v>201</v>
      </c>
      <c r="AU169" s="261" t="s">
        <v>83</v>
      </c>
      <c r="AV169" s="13" t="s">
        <v>81</v>
      </c>
      <c r="AW169" s="13" t="s">
        <v>30</v>
      </c>
      <c r="AX169" s="13" t="s">
        <v>73</v>
      </c>
      <c r="AY169" s="261" t="s">
        <v>191</v>
      </c>
    </row>
    <row r="170" s="14" customFormat="1">
      <c r="A170" s="14"/>
      <c r="B170" s="262"/>
      <c r="C170" s="263"/>
      <c r="D170" s="248" t="s">
        <v>201</v>
      </c>
      <c r="E170" s="264" t="s">
        <v>1</v>
      </c>
      <c r="F170" s="265" t="s">
        <v>1099</v>
      </c>
      <c r="G170" s="263"/>
      <c r="H170" s="266">
        <v>4.3499999999999996</v>
      </c>
      <c r="I170" s="267"/>
      <c r="J170" s="263"/>
      <c r="K170" s="263"/>
      <c r="L170" s="268"/>
      <c r="M170" s="269"/>
      <c r="N170" s="270"/>
      <c r="O170" s="270"/>
      <c r="P170" s="270"/>
      <c r="Q170" s="270"/>
      <c r="R170" s="270"/>
      <c r="S170" s="270"/>
      <c r="T170" s="27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72" t="s">
        <v>201</v>
      </c>
      <c r="AU170" s="272" t="s">
        <v>83</v>
      </c>
      <c r="AV170" s="14" t="s">
        <v>83</v>
      </c>
      <c r="AW170" s="14" t="s">
        <v>30</v>
      </c>
      <c r="AX170" s="14" t="s">
        <v>73</v>
      </c>
      <c r="AY170" s="272" t="s">
        <v>191</v>
      </c>
    </row>
    <row r="171" s="15" customFormat="1">
      <c r="A171" s="15"/>
      <c r="B171" s="273"/>
      <c r="C171" s="274"/>
      <c r="D171" s="248" t="s">
        <v>201</v>
      </c>
      <c r="E171" s="275" t="s">
        <v>1</v>
      </c>
      <c r="F171" s="276" t="s">
        <v>205</v>
      </c>
      <c r="G171" s="274"/>
      <c r="H171" s="277">
        <v>4.3499999999999996</v>
      </c>
      <c r="I171" s="278"/>
      <c r="J171" s="274"/>
      <c r="K171" s="274"/>
      <c r="L171" s="279"/>
      <c r="M171" s="280"/>
      <c r="N171" s="281"/>
      <c r="O171" s="281"/>
      <c r="P171" s="281"/>
      <c r="Q171" s="281"/>
      <c r="R171" s="281"/>
      <c r="S171" s="281"/>
      <c r="T171" s="282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3" t="s">
        <v>201</v>
      </c>
      <c r="AU171" s="283" t="s">
        <v>83</v>
      </c>
      <c r="AV171" s="15" t="s">
        <v>198</v>
      </c>
      <c r="AW171" s="15" t="s">
        <v>30</v>
      </c>
      <c r="AX171" s="15" t="s">
        <v>81</v>
      </c>
      <c r="AY171" s="283" t="s">
        <v>191</v>
      </c>
    </row>
    <row r="172" s="2" customFormat="1" ht="16.5" customHeight="1">
      <c r="A172" s="39"/>
      <c r="B172" s="40"/>
      <c r="C172" s="236" t="s">
        <v>192</v>
      </c>
      <c r="D172" s="236" t="s">
        <v>194</v>
      </c>
      <c r="E172" s="237" t="s">
        <v>1100</v>
      </c>
      <c r="F172" s="238" t="s">
        <v>1101</v>
      </c>
      <c r="G172" s="239" t="s">
        <v>349</v>
      </c>
      <c r="H172" s="240">
        <v>6.1399999999999997</v>
      </c>
      <c r="I172" s="241"/>
      <c r="J172" s="240">
        <f>ROUND(I172*H172,2)</f>
        <v>0</v>
      </c>
      <c r="K172" s="238" t="s">
        <v>275</v>
      </c>
      <c r="L172" s="45"/>
      <c r="M172" s="242" t="s">
        <v>1</v>
      </c>
      <c r="N172" s="243" t="s">
        <v>38</v>
      </c>
      <c r="O172" s="92"/>
      <c r="P172" s="244">
        <f>O172*H172</f>
        <v>0</v>
      </c>
      <c r="Q172" s="244">
        <v>1.04196</v>
      </c>
      <c r="R172" s="244">
        <f>Q172*H172</f>
        <v>6.3976343999999994</v>
      </c>
      <c r="S172" s="244">
        <v>0</v>
      </c>
      <c r="T172" s="24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6" t="s">
        <v>198</v>
      </c>
      <c r="AT172" s="246" t="s">
        <v>194</v>
      </c>
      <c r="AU172" s="246" t="s">
        <v>83</v>
      </c>
      <c r="AY172" s="18" t="s">
        <v>191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18" t="s">
        <v>81</v>
      </c>
      <c r="BK172" s="247">
        <f>ROUND(I172*H172,2)</f>
        <v>0</v>
      </c>
      <c r="BL172" s="18" t="s">
        <v>198</v>
      </c>
      <c r="BM172" s="246" t="s">
        <v>1102</v>
      </c>
    </row>
    <row r="173" s="2" customFormat="1">
      <c r="A173" s="39"/>
      <c r="B173" s="40"/>
      <c r="C173" s="41"/>
      <c r="D173" s="248" t="s">
        <v>200</v>
      </c>
      <c r="E173" s="41"/>
      <c r="F173" s="249" t="s">
        <v>1101</v>
      </c>
      <c r="G173" s="41"/>
      <c r="H173" s="41"/>
      <c r="I173" s="145"/>
      <c r="J173" s="41"/>
      <c r="K173" s="41"/>
      <c r="L173" s="45"/>
      <c r="M173" s="250"/>
      <c r="N173" s="251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200</v>
      </c>
      <c r="AU173" s="18" t="s">
        <v>83</v>
      </c>
    </row>
    <row r="174" s="13" customFormat="1">
      <c r="A174" s="13"/>
      <c r="B174" s="252"/>
      <c r="C174" s="253"/>
      <c r="D174" s="248" t="s">
        <v>201</v>
      </c>
      <c r="E174" s="254" t="s">
        <v>1</v>
      </c>
      <c r="F174" s="255" t="s">
        <v>1103</v>
      </c>
      <c r="G174" s="253"/>
      <c r="H174" s="254" t="s">
        <v>1</v>
      </c>
      <c r="I174" s="256"/>
      <c r="J174" s="253"/>
      <c r="K174" s="253"/>
      <c r="L174" s="257"/>
      <c r="M174" s="258"/>
      <c r="N174" s="259"/>
      <c r="O174" s="259"/>
      <c r="P174" s="259"/>
      <c r="Q174" s="259"/>
      <c r="R174" s="259"/>
      <c r="S174" s="259"/>
      <c r="T174" s="26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1" t="s">
        <v>201</v>
      </c>
      <c r="AU174" s="261" t="s">
        <v>83</v>
      </c>
      <c r="AV174" s="13" t="s">
        <v>81</v>
      </c>
      <c r="AW174" s="13" t="s">
        <v>30</v>
      </c>
      <c r="AX174" s="13" t="s">
        <v>73</v>
      </c>
      <c r="AY174" s="261" t="s">
        <v>191</v>
      </c>
    </row>
    <row r="175" s="14" customFormat="1">
      <c r="A175" s="14"/>
      <c r="B175" s="262"/>
      <c r="C175" s="263"/>
      <c r="D175" s="248" t="s">
        <v>201</v>
      </c>
      <c r="E175" s="264" t="s">
        <v>1</v>
      </c>
      <c r="F175" s="265" t="s">
        <v>1104</v>
      </c>
      <c r="G175" s="263"/>
      <c r="H175" s="266">
        <v>3.46</v>
      </c>
      <c r="I175" s="267"/>
      <c r="J175" s="263"/>
      <c r="K175" s="263"/>
      <c r="L175" s="268"/>
      <c r="M175" s="269"/>
      <c r="N175" s="270"/>
      <c r="O175" s="270"/>
      <c r="P175" s="270"/>
      <c r="Q175" s="270"/>
      <c r="R175" s="270"/>
      <c r="S175" s="270"/>
      <c r="T175" s="27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2" t="s">
        <v>201</v>
      </c>
      <c r="AU175" s="272" t="s">
        <v>83</v>
      </c>
      <c r="AV175" s="14" t="s">
        <v>83</v>
      </c>
      <c r="AW175" s="14" t="s">
        <v>30</v>
      </c>
      <c r="AX175" s="14" t="s">
        <v>73</v>
      </c>
      <c r="AY175" s="272" t="s">
        <v>191</v>
      </c>
    </row>
    <row r="176" s="13" customFormat="1">
      <c r="A176" s="13"/>
      <c r="B176" s="252"/>
      <c r="C176" s="253"/>
      <c r="D176" s="248" t="s">
        <v>201</v>
      </c>
      <c r="E176" s="254" t="s">
        <v>1</v>
      </c>
      <c r="F176" s="255" t="s">
        <v>1105</v>
      </c>
      <c r="G176" s="253"/>
      <c r="H176" s="254" t="s">
        <v>1</v>
      </c>
      <c r="I176" s="256"/>
      <c r="J176" s="253"/>
      <c r="K176" s="253"/>
      <c r="L176" s="257"/>
      <c r="M176" s="258"/>
      <c r="N176" s="259"/>
      <c r="O176" s="259"/>
      <c r="P176" s="259"/>
      <c r="Q176" s="259"/>
      <c r="R176" s="259"/>
      <c r="S176" s="259"/>
      <c r="T176" s="26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1" t="s">
        <v>201</v>
      </c>
      <c r="AU176" s="261" t="s">
        <v>83</v>
      </c>
      <c r="AV176" s="13" t="s">
        <v>81</v>
      </c>
      <c r="AW176" s="13" t="s">
        <v>30</v>
      </c>
      <c r="AX176" s="13" t="s">
        <v>73</v>
      </c>
      <c r="AY176" s="261" t="s">
        <v>191</v>
      </c>
    </row>
    <row r="177" s="14" customFormat="1">
      <c r="A177" s="14"/>
      <c r="B177" s="262"/>
      <c r="C177" s="263"/>
      <c r="D177" s="248" t="s">
        <v>201</v>
      </c>
      <c r="E177" s="264" t="s">
        <v>1</v>
      </c>
      <c r="F177" s="265" t="s">
        <v>1106</v>
      </c>
      <c r="G177" s="263"/>
      <c r="H177" s="266">
        <v>0.35999999999999999</v>
      </c>
      <c r="I177" s="267"/>
      <c r="J177" s="263"/>
      <c r="K177" s="263"/>
      <c r="L177" s="268"/>
      <c r="M177" s="269"/>
      <c r="N177" s="270"/>
      <c r="O177" s="270"/>
      <c r="P177" s="270"/>
      <c r="Q177" s="270"/>
      <c r="R177" s="270"/>
      <c r="S177" s="270"/>
      <c r="T177" s="27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2" t="s">
        <v>201</v>
      </c>
      <c r="AU177" s="272" t="s">
        <v>83</v>
      </c>
      <c r="AV177" s="14" t="s">
        <v>83</v>
      </c>
      <c r="AW177" s="14" t="s">
        <v>30</v>
      </c>
      <c r="AX177" s="14" t="s">
        <v>73</v>
      </c>
      <c r="AY177" s="272" t="s">
        <v>191</v>
      </c>
    </row>
    <row r="178" s="13" customFormat="1">
      <c r="A178" s="13"/>
      <c r="B178" s="252"/>
      <c r="C178" s="253"/>
      <c r="D178" s="248" t="s">
        <v>201</v>
      </c>
      <c r="E178" s="254" t="s">
        <v>1</v>
      </c>
      <c r="F178" s="255" t="s">
        <v>1107</v>
      </c>
      <c r="G178" s="253"/>
      <c r="H178" s="254" t="s">
        <v>1</v>
      </c>
      <c r="I178" s="256"/>
      <c r="J178" s="253"/>
      <c r="K178" s="253"/>
      <c r="L178" s="257"/>
      <c r="M178" s="258"/>
      <c r="N178" s="259"/>
      <c r="O178" s="259"/>
      <c r="P178" s="259"/>
      <c r="Q178" s="259"/>
      <c r="R178" s="259"/>
      <c r="S178" s="259"/>
      <c r="T178" s="26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1" t="s">
        <v>201</v>
      </c>
      <c r="AU178" s="261" t="s">
        <v>83</v>
      </c>
      <c r="AV178" s="13" t="s">
        <v>81</v>
      </c>
      <c r="AW178" s="13" t="s">
        <v>30</v>
      </c>
      <c r="AX178" s="13" t="s">
        <v>73</v>
      </c>
      <c r="AY178" s="261" t="s">
        <v>191</v>
      </c>
    </row>
    <row r="179" s="14" customFormat="1">
      <c r="A179" s="14"/>
      <c r="B179" s="262"/>
      <c r="C179" s="263"/>
      <c r="D179" s="248" t="s">
        <v>201</v>
      </c>
      <c r="E179" s="264" t="s">
        <v>1</v>
      </c>
      <c r="F179" s="265" t="s">
        <v>1108</v>
      </c>
      <c r="G179" s="263"/>
      <c r="H179" s="266">
        <v>2.3199999999999998</v>
      </c>
      <c r="I179" s="267"/>
      <c r="J179" s="263"/>
      <c r="K179" s="263"/>
      <c r="L179" s="268"/>
      <c r="M179" s="269"/>
      <c r="N179" s="270"/>
      <c r="O179" s="270"/>
      <c r="P179" s="270"/>
      <c r="Q179" s="270"/>
      <c r="R179" s="270"/>
      <c r="S179" s="270"/>
      <c r="T179" s="27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2" t="s">
        <v>201</v>
      </c>
      <c r="AU179" s="272" t="s">
        <v>83</v>
      </c>
      <c r="AV179" s="14" t="s">
        <v>83</v>
      </c>
      <c r="AW179" s="14" t="s">
        <v>30</v>
      </c>
      <c r="AX179" s="14" t="s">
        <v>73</v>
      </c>
      <c r="AY179" s="272" t="s">
        <v>191</v>
      </c>
    </row>
    <row r="180" s="15" customFormat="1">
      <c r="A180" s="15"/>
      <c r="B180" s="273"/>
      <c r="C180" s="274"/>
      <c r="D180" s="248" t="s">
        <v>201</v>
      </c>
      <c r="E180" s="275" t="s">
        <v>1</v>
      </c>
      <c r="F180" s="276" t="s">
        <v>205</v>
      </c>
      <c r="G180" s="274"/>
      <c r="H180" s="277">
        <v>6.1399999999999997</v>
      </c>
      <c r="I180" s="278"/>
      <c r="J180" s="274"/>
      <c r="K180" s="274"/>
      <c r="L180" s="279"/>
      <c r="M180" s="280"/>
      <c r="N180" s="281"/>
      <c r="O180" s="281"/>
      <c r="P180" s="281"/>
      <c r="Q180" s="281"/>
      <c r="R180" s="281"/>
      <c r="S180" s="281"/>
      <c r="T180" s="28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83" t="s">
        <v>201</v>
      </c>
      <c r="AU180" s="283" t="s">
        <v>83</v>
      </c>
      <c r="AV180" s="15" t="s">
        <v>198</v>
      </c>
      <c r="AW180" s="15" t="s">
        <v>30</v>
      </c>
      <c r="AX180" s="15" t="s">
        <v>81</v>
      </c>
      <c r="AY180" s="283" t="s">
        <v>191</v>
      </c>
    </row>
    <row r="181" s="12" customFormat="1" ht="22.8" customHeight="1">
      <c r="A181" s="12"/>
      <c r="B181" s="220"/>
      <c r="C181" s="221"/>
      <c r="D181" s="222" t="s">
        <v>72</v>
      </c>
      <c r="E181" s="234" t="s">
        <v>272</v>
      </c>
      <c r="F181" s="234" t="s">
        <v>645</v>
      </c>
      <c r="G181" s="221"/>
      <c r="H181" s="221"/>
      <c r="I181" s="224"/>
      <c r="J181" s="235">
        <f>BK181</f>
        <v>0</v>
      </c>
      <c r="K181" s="221"/>
      <c r="L181" s="226"/>
      <c r="M181" s="227"/>
      <c r="N181" s="228"/>
      <c r="O181" s="228"/>
      <c r="P181" s="229">
        <f>SUM(P182:P287)</f>
        <v>0</v>
      </c>
      <c r="Q181" s="228"/>
      <c r="R181" s="229">
        <f>SUM(R182:R287)</f>
        <v>658.56139120000012</v>
      </c>
      <c r="S181" s="228"/>
      <c r="T181" s="230">
        <f>SUM(T182:T287)</f>
        <v>117.46340000000001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1" t="s">
        <v>81</v>
      </c>
      <c r="AT181" s="232" t="s">
        <v>72</v>
      </c>
      <c r="AU181" s="232" t="s">
        <v>81</v>
      </c>
      <c r="AY181" s="231" t="s">
        <v>191</v>
      </c>
      <c r="BK181" s="233">
        <f>SUM(BK182:BK287)</f>
        <v>0</v>
      </c>
    </row>
    <row r="182" s="2" customFormat="1" ht="33" customHeight="1">
      <c r="A182" s="39"/>
      <c r="B182" s="40"/>
      <c r="C182" s="236" t="s">
        <v>291</v>
      </c>
      <c r="D182" s="236" t="s">
        <v>194</v>
      </c>
      <c r="E182" s="237" t="s">
        <v>1109</v>
      </c>
      <c r="F182" s="238" t="s">
        <v>1110</v>
      </c>
      <c r="G182" s="239" t="s">
        <v>370</v>
      </c>
      <c r="H182" s="240">
        <v>2</v>
      </c>
      <c r="I182" s="241"/>
      <c r="J182" s="240">
        <f>ROUND(I182*H182,2)</f>
        <v>0</v>
      </c>
      <c r="K182" s="238" t="s">
        <v>1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198</v>
      </c>
      <c r="AT182" s="246" t="s">
        <v>194</v>
      </c>
      <c r="AU182" s="246" t="s">
        <v>83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198</v>
      </c>
      <c r="BM182" s="246" t="s">
        <v>1111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1110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83</v>
      </c>
    </row>
    <row r="184" s="13" customFormat="1">
      <c r="A184" s="13"/>
      <c r="B184" s="252"/>
      <c r="C184" s="253"/>
      <c r="D184" s="248" t="s">
        <v>201</v>
      </c>
      <c r="E184" s="254" t="s">
        <v>1</v>
      </c>
      <c r="F184" s="255" t="s">
        <v>1110</v>
      </c>
      <c r="G184" s="253"/>
      <c r="H184" s="254" t="s">
        <v>1</v>
      </c>
      <c r="I184" s="256"/>
      <c r="J184" s="253"/>
      <c r="K184" s="253"/>
      <c r="L184" s="257"/>
      <c r="M184" s="258"/>
      <c r="N184" s="259"/>
      <c r="O184" s="259"/>
      <c r="P184" s="259"/>
      <c r="Q184" s="259"/>
      <c r="R184" s="259"/>
      <c r="S184" s="259"/>
      <c r="T184" s="26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1" t="s">
        <v>201</v>
      </c>
      <c r="AU184" s="261" t="s">
        <v>83</v>
      </c>
      <c r="AV184" s="13" t="s">
        <v>81</v>
      </c>
      <c r="AW184" s="13" t="s">
        <v>30</v>
      </c>
      <c r="AX184" s="13" t="s">
        <v>73</v>
      </c>
      <c r="AY184" s="261" t="s">
        <v>191</v>
      </c>
    </row>
    <row r="185" s="14" customFormat="1">
      <c r="A185" s="14"/>
      <c r="B185" s="262"/>
      <c r="C185" s="263"/>
      <c r="D185" s="248" t="s">
        <v>201</v>
      </c>
      <c r="E185" s="264" t="s">
        <v>1</v>
      </c>
      <c r="F185" s="265" t="s">
        <v>1064</v>
      </c>
      <c r="G185" s="263"/>
      <c r="H185" s="266">
        <v>2</v>
      </c>
      <c r="I185" s="267"/>
      <c r="J185" s="263"/>
      <c r="K185" s="263"/>
      <c r="L185" s="268"/>
      <c r="M185" s="269"/>
      <c r="N185" s="270"/>
      <c r="O185" s="270"/>
      <c r="P185" s="270"/>
      <c r="Q185" s="270"/>
      <c r="R185" s="270"/>
      <c r="S185" s="270"/>
      <c r="T185" s="27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2" t="s">
        <v>201</v>
      </c>
      <c r="AU185" s="272" t="s">
        <v>83</v>
      </c>
      <c r="AV185" s="14" t="s">
        <v>83</v>
      </c>
      <c r="AW185" s="14" t="s">
        <v>30</v>
      </c>
      <c r="AX185" s="14" t="s">
        <v>73</v>
      </c>
      <c r="AY185" s="272" t="s">
        <v>191</v>
      </c>
    </row>
    <row r="186" s="15" customFormat="1">
      <c r="A186" s="15"/>
      <c r="B186" s="273"/>
      <c r="C186" s="274"/>
      <c r="D186" s="248" t="s">
        <v>201</v>
      </c>
      <c r="E186" s="275" t="s">
        <v>1</v>
      </c>
      <c r="F186" s="276" t="s">
        <v>205</v>
      </c>
      <c r="G186" s="274"/>
      <c r="H186" s="277">
        <v>2</v>
      </c>
      <c r="I186" s="278"/>
      <c r="J186" s="274"/>
      <c r="K186" s="274"/>
      <c r="L186" s="279"/>
      <c r="M186" s="280"/>
      <c r="N186" s="281"/>
      <c r="O186" s="281"/>
      <c r="P186" s="281"/>
      <c r="Q186" s="281"/>
      <c r="R186" s="281"/>
      <c r="S186" s="281"/>
      <c r="T186" s="28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3" t="s">
        <v>201</v>
      </c>
      <c r="AU186" s="283" t="s">
        <v>83</v>
      </c>
      <c r="AV186" s="15" t="s">
        <v>198</v>
      </c>
      <c r="AW186" s="15" t="s">
        <v>30</v>
      </c>
      <c r="AX186" s="15" t="s">
        <v>81</v>
      </c>
      <c r="AY186" s="283" t="s">
        <v>191</v>
      </c>
    </row>
    <row r="187" s="2" customFormat="1" ht="44.25" customHeight="1">
      <c r="A187" s="39"/>
      <c r="B187" s="40"/>
      <c r="C187" s="236" t="s">
        <v>299</v>
      </c>
      <c r="D187" s="236" t="s">
        <v>194</v>
      </c>
      <c r="E187" s="237" t="s">
        <v>1112</v>
      </c>
      <c r="F187" s="238" t="s">
        <v>1113</v>
      </c>
      <c r="G187" s="239" t="s">
        <v>370</v>
      </c>
      <c r="H187" s="240">
        <v>4</v>
      </c>
      <c r="I187" s="241"/>
      <c r="J187" s="240">
        <f>ROUND(I187*H187,2)</f>
        <v>0</v>
      </c>
      <c r="K187" s="238" t="s">
        <v>1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198</v>
      </c>
      <c r="AT187" s="246" t="s">
        <v>194</v>
      </c>
      <c r="AU187" s="246" t="s">
        <v>83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198</v>
      </c>
      <c r="BM187" s="246" t="s">
        <v>1114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1113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83</v>
      </c>
    </row>
    <row r="189" s="13" customFormat="1">
      <c r="A189" s="13"/>
      <c r="B189" s="252"/>
      <c r="C189" s="253"/>
      <c r="D189" s="248" t="s">
        <v>201</v>
      </c>
      <c r="E189" s="254" t="s">
        <v>1</v>
      </c>
      <c r="F189" s="255" t="s">
        <v>1115</v>
      </c>
      <c r="G189" s="253"/>
      <c r="H189" s="254" t="s">
        <v>1</v>
      </c>
      <c r="I189" s="256"/>
      <c r="J189" s="253"/>
      <c r="K189" s="253"/>
      <c r="L189" s="257"/>
      <c r="M189" s="258"/>
      <c r="N189" s="259"/>
      <c r="O189" s="259"/>
      <c r="P189" s="259"/>
      <c r="Q189" s="259"/>
      <c r="R189" s="259"/>
      <c r="S189" s="259"/>
      <c r="T189" s="26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1" t="s">
        <v>201</v>
      </c>
      <c r="AU189" s="261" t="s">
        <v>83</v>
      </c>
      <c r="AV189" s="13" t="s">
        <v>81</v>
      </c>
      <c r="AW189" s="13" t="s">
        <v>30</v>
      </c>
      <c r="AX189" s="13" t="s">
        <v>73</v>
      </c>
      <c r="AY189" s="261" t="s">
        <v>191</v>
      </c>
    </row>
    <row r="190" s="13" customFormat="1">
      <c r="A190" s="13"/>
      <c r="B190" s="252"/>
      <c r="C190" s="253"/>
      <c r="D190" s="248" t="s">
        <v>201</v>
      </c>
      <c r="E190" s="254" t="s">
        <v>1</v>
      </c>
      <c r="F190" s="255" t="s">
        <v>1116</v>
      </c>
      <c r="G190" s="253"/>
      <c r="H190" s="254" t="s">
        <v>1</v>
      </c>
      <c r="I190" s="256"/>
      <c r="J190" s="253"/>
      <c r="K190" s="253"/>
      <c r="L190" s="257"/>
      <c r="M190" s="258"/>
      <c r="N190" s="259"/>
      <c r="O190" s="259"/>
      <c r="P190" s="259"/>
      <c r="Q190" s="259"/>
      <c r="R190" s="259"/>
      <c r="S190" s="259"/>
      <c r="T190" s="26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1" t="s">
        <v>201</v>
      </c>
      <c r="AU190" s="261" t="s">
        <v>83</v>
      </c>
      <c r="AV190" s="13" t="s">
        <v>81</v>
      </c>
      <c r="AW190" s="13" t="s">
        <v>30</v>
      </c>
      <c r="AX190" s="13" t="s">
        <v>73</v>
      </c>
      <c r="AY190" s="261" t="s">
        <v>191</v>
      </c>
    </row>
    <row r="191" s="14" customFormat="1">
      <c r="A191" s="14"/>
      <c r="B191" s="262"/>
      <c r="C191" s="263"/>
      <c r="D191" s="248" t="s">
        <v>201</v>
      </c>
      <c r="E191" s="264" t="s">
        <v>1</v>
      </c>
      <c r="F191" s="265" t="s">
        <v>1117</v>
      </c>
      <c r="G191" s="263"/>
      <c r="H191" s="266">
        <v>4</v>
      </c>
      <c r="I191" s="267"/>
      <c r="J191" s="263"/>
      <c r="K191" s="263"/>
      <c r="L191" s="268"/>
      <c r="M191" s="269"/>
      <c r="N191" s="270"/>
      <c r="O191" s="270"/>
      <c r="P191" s="270"/>
      <c r="Q191" s="270"/>
      <c r="R191" s="270"/>
      <c r="S191" s="270"/>
      <c r="T191" s="27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2" t="s">
        <v>201</v>
      </c>
      <c r="AU191" s="272" t="s">
        <v>83</v>
      </c>
      <c r="AV191" s="14" t="s">
        <v>83</v>
      </c>
      <c r="AW191" s="14" t="s">
        <v>30</v>
      </c>
      <c r="AX191" s="14" t="s">
        <v>73</v>
      </c>
      <c r="AY191" s="272" t="s">
        <v>191</v>
      </c>
    </row>
    <row r="192" s="15" customFormat="1">
      <c r="A192" s="15"/>
      <c r="B192" s="273"/>
      <c r="C192" s="274"/>
      <c r="D192" s="248" t="s">
        <v>201</v>
      </c>
      <c r="E192" s="275" t="s">
        <v>1</v>
      </c>
      <c r="F192" s="276" t="s">
        <v>205</v>
      </c>
      <c r="G192" s="274"/>
      <c r="H192" s="277">
        <v>4</v>
      </c>
      <c r="I192" s="278"/>
      <c r="J192" s="274"/>
      <c r="K192" s="274"/>
      <c r="L192" s="279"/>
      <c r="M192" s="280"/>
      <c r="N192" s="281"/>
      <c r="O192" s="281"/>
      <c r="P192" s="281"/>
      <c r="Q192" s="281"/>
      <c r="R192" s="281"/>
      <c r="S192" s="281"/>
      <c r="T192" s="28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83" t="s">
        <v>201</v>
      </c>
      <c r="AU192" s="283" t="s">
        <v>83</v>
      </c>
      <c r="AV192" s="15" t="s">
        <v>198</v>
      </c>
      <c r="AW192" s="15" t="s">
        <v>30</v>
      </c>
      <c r="AX192" s="15" t="s">
        <v>81</v>
      </c>
      <c r="AY192" s="283" t="s">
        <v>191</v>
      </c>
    </row>
    <row r="193" s="2" customFormat="1" ht="21.75" customHeight="1">
      <c r="A193" s="39"/>
      <c r="B193" s="40"/>
      <c r="C193" s="236" t="s">
        <v>305</v>
      </c>
      <c r="D193" s="236" t="s">
        <v>194</v>
      </c>
      <c r="E193" s="237" t="s">
        <v>1118</v>
      </c>
      <c r="F193" s="238" t="s">
        <v>1119</v>
      </c>
      <c r="G193" s="239" t="s">
        <v>413</v>
      </c>
      <c r="H193" s="240">
        <v>32</v>
      </c>
      <c r="I193" s="241"/>
      <c r="J193" s="240">
        <f>ROUND(I193*H193,2)</f>
        <v>0</v>
      </c>
      <c r="K193" s="238" t="s">
        <v>1</v>
      </c>
      <c r="L193" s="45"/>
      <c r="M193" s="242" t="s">
        <v>1</v>
      </c>
      <c r="N193" s="243" t="s">
        <v>38</v>
      </c>
      <c r="O193" s="92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6" t="s">
        <v>198</v>
      </c>
      <c r="AT193" s="246" t="s">
        <v>194</v>
      </c>
      <c r="AU193" s="246" t="s">
        <v>83</v>
      </c>
      <c r="AY193" s="18" t="s">
        <v>191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8" t="s">
        <v>81</v>
      </c>
      <c r="BK193" s="247">
        <f>ROUND(I193*H193,2)</f>
        <v>0</v>
      </c>
      <c r="BL193" s="18" t="s">
        <v>198</v>
      </c>
      <c r="BM193" s="246" t="s">
        <v>1120</v>
      </c>
    </row>
    <row r="194" s="2" customFormat="1">
      <c r="A194" s="39"/>
      <c r="B194" s="40"/>
      <c r="C194" s="41"/>
      <c r="D194" s="248" t="s">
        <v>200</v>
      </c>
      <c r="E194" s="41"/>
      <c r="F194" s="249" t="s">
        <v>1119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200</v>
      </c>
      <c r="AU194" s="18" t="s">
        <v>83</v>
      </c>
    </row>
    <row r="195" s="13" customFormat="1">
      <c r="A195" s="13"/>
      <c r="B195" s="252"/>
      <c r="C195" s="253"/>
      <c r="D195" s="248" t="s">
        <v>201</v>
      </c>
      <c r="E195" s="254" t="s">
        <v>1</v>
      </c>
      <c r="F195" s="255" t="s">
        <v>1121</v>
      </c>
      <c r="G195" s="253"/>
      <c r="H195" s="254" t="s">
        <v>1</v>
      </c>
      <c r="I195" s="256"/>
      <c r="J195" s="253"/>
      <c r="K195" s="253"/>
      <c r="L195" s="257"/>
      <c r="M195" s="258"/>
      <c r="N195" s="259"/>
      <c r="O195" s="259"/>
      <c r="P195" s="259"/>
      <c r="Q195" s="259"/>
      <c r="R195" s="259"/>
      <c r="S195" s="259"/>
      <c r="T195" s="26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1" t="s">
        <v>201</v>
      </c>
      <c r="AU195" s="261" t="s">
        <v>83</v>
      </c>
      <c r="AV195" s="13" t="s">
        <v>81</v>
      </c>
      <c r="AW195" s="13" t="s">
        <v>30</v>
      </c>
      <c r="AX195" s="13" t="s">
        <v>73</v>
      </c>
      <c r="AY195" s="261" t="s">
        <v>191</v>
      </c>
    </row>
    <row r="196" s="14" customFormat="1">
      <c r="A196" s="14"/>
      <c r="B196" s="262"/>
      <c r="C196" s="263"/>
      <c r="D196" s="248" t="s">
        <v>201</v>
      </c>
      <c r="E196" s="264" t="s">
        <v>1</v>
      </c>
      <c r="F196" s="265" t="s">
        <v>1122</v>
      </c>
      <c r="G196" s="263"/>
      <c r="H196" s="266">
        <v>32</v>
      </c>
      <c r="I196" s="267"/>
      <c r="J196" s="263"/>
      <c r="K196" s="263"/>
      <c r="L196" s="268"/>
      <c r="M196" s="269"/>
      <c r="N196" s="270"/>
      <c r="O196" s="270"/>
      <c r="P196" s="270"/>
      <c r="Q196" s="270"/>
      <c r="R196" s="270"/>
      <c r="S196" s="270"/>
      <c r="T196" s="27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2" t="s">
        <v>201</v>
      </c>
      <c r="AU196" s="272" t="s">
        <v>83</v>
      </c>
      <c r="AV196" s="14" t="s">
        <v>83</v>
      </c>
      <c r="AW196" s="14" t="s">
        <v>30</v>
      </c>
      <c r="AX196" s="14" t="s">
        <v>73</v>
      </c>
      <c r="AY196" s="272" t="s">
        <v>191</v>
      </c>
    </row>
    <row r="197" s="15" customFormat="1">
      <c r="A197" s="15"/>
      <c r="B197" s="273"/>
      <c r="C197" s="274"/>
      <c r="D197" s="248" t="s">
        <v>201</v>
      </c>
      <c r="E197" s="275" t="s">
        <v>1</v>
      </c>
      <c r="F197" s="276" t="s">
        <v>205</v>
      </c>
      <c r="G197" s="274"/>
      <c r="H197" s="277">
        <v>32</v>
      </c>
      <c r="I197" s="278"/>
      <c r="J197" s="274"/>
      <c r="K197" s="274"/>
      <c r="L197" s="279"/>
      <c r="M197" s="280"/>
      <c r="N197" s="281"/>
      <c r="O197" s="281"/>
      <c r="P197" s="281"/>
      <c r="Q197" s="281"/>
      <c r="R197" s="281"/>
      <c r="S197" s="281"/>
      <c r="T197" s="28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83" t="s">
        <v>201</v>
      </c>
      <c r="AU197" s="283" t="s">
        <v>83</v>
      </c>
      <c r="AV197" s="15" t="s">
        <v>198</v>
      </c>
      <c r="AW197" s="15" t="s">
        <v>30</v>
      </c>
      <c r="AX197" s="15" t="s">
        <v>81</v>
      </c>
      <c r="AY197" s="283" t="s">
        <v>191</v>
      </c>
    </row>
    <row r="198" s="2" customFormat="1" ht="33" customHeight="1">
      <c r="A198" s="39"/>
      <c r="B198" s="40"/>
      <c r="C198" s="236" t="s">
        <v>8</v>
      </c>
      <c r="D198" s="236" t="s">
        <v>194</v>
      </c>
      <c r="E198" s="237" t="s">
        <v>1123</v>
      </c>
      <c r="F198" s="238" t="s">
        <v>1124</v>
      </c>
      <c r="G198" s="239" t="s">
        <v>413</v>
      </c>
      <c r="H198" s="240">
        <v>11200</v>
      </c>
      <c r="I198" s="241"/>
      <c r="J198" s="240">
        <f>ROUND(I198*H198,2)</f>
        <v>0</v>
      </c>
      <c r="K198" s="238" t="s">
        <v>1</v>
      </c>
      <c r="L198" s="45"/>
      <c r="M198" s="242" t="s">
        <v>1</v>
      </c>
      <c r="N198" s="243" t="s">
        <v>38</v>
      </c>
      <c r="O198" s="92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6" t="s">
        <v>198</v>
      </c>
      <c r="AT198" s="246" t="s">
        <v>194</v>
      </c>
      <c r="AU198" s="246" t="s">
        <v>83</v>
      </c>
      <c r="AY198" s="18" t="s">
        <v>191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8" t="s">
        <v>81</v>
      </c>
      <c r="BK198" s="247">
        <f>ROUND(I198*H198,2)</f>
        <v>0</v>
      </c>
      <c r="BL198" s="18" t="s">
        <v>198</v>
      </c>
      <c r="BM198" s="246" t="s">
        <v>1125</v>
      </c>
    </row>
    <row r="199" s="2" customFormat="1">
      <c r="A199" s="39"/>
      <c r="B199" s="40"/>
      <c r="C199" s="41"/>
      <c r="D199" s="248" t="s">
        <v>200</v>
      </c>
      <c r="E199" s="41"/>
      <c r="F199" s="249" t="s">
        <v>1124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200</v>
      </c>
      <c r="AU199" s="18" t="s">
        <v>83</v>
      </c>
    </row>
    <row r="200" s="13" customFormat="1">
      <c r="A200" s="13"/>
      <c r="B200" s="252"/>
      <c r="C200" s="253"/>
      <c r="D200" s="248" t="s">
        <v>201</v>
      </c>
      <c r="E200" s="254" t="s">
        <v>1</v>
      </c>
      <c r="F200" s="255" t="s">
        <v>1124</v>
      </c>
      <c r="G200" s="253"/>
      <c r="H200" s="254" t="s">
        <v>1</v>
      </c>
      <c r="I200" s="256"/>
      <c r="J200" s="253"/>
      <c r="K200" s="253"/>
      <c r="L200" s="257"/>
      <c r="M200" s="258"/>
      <c r="N200" s="259"/>
      <c r="O200" s="259"/>
      <c r="P200" s="259"/>
      <c r="Q200" s="259"/>
      <c r="R200" s="259"/>
      <c r="S200" s="259"/>
      <c r="T200" s="26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1" t="s">
        <v>201</v>
      </c>
      <c r="AU200" s="261" t="s">
        <v>83</v>
      </c>
      <c r="AV200" s="13" t="s">
        <v>81</v>
      </c>
      <c r="AW200" s="13" t="s">
        <v>30</v>
      </c>
      <c r="AX200" s="13" t="s">
        <v>73</v>
      </c>
      <c r="AY200" s="261" t="s">
        <v>191</v>
      </c>
    </row>
    <row r="201" s="14" customFormat="1">
      <c r="A201" s="14"/>
      <c r="B201" s="262"/>
      <c r="C201" s="263"/>
      <c r="D201" s="248" t="s">
        <v>201</v>
      </c>
      <c r="E201" s="264" t="s">
        <v>1</v>
      </c>
      <c r="F201" s="265" t="s">
        <v>1126</v>
      </c>
      <c r="G201" s="263"/>
      <c r="H201" s="266">
        <v>11200</v>
      </c>
      <c r="I201" s="267"/>
      <c r="J201" s="263"/>
      <c r="K201" s="263"/>
      <c r="L201" s="268"/>
      <c r="M201" s="269"/>
      <c r="N201" s="270"/>
      <c r="O201" s="270"/>
      <c r="P201" s="270"/>
      <c r="Q201" s="270"/>
      <c r="R201" s="270"/>
      <c r="S201" s="270"/>
      <c r="T201" s="27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2" t="s">
        <v>201</v>
      </c>
      <c r="AU201" s="272" t="s">
        <v>83</v>
      </c>
      <c r="AV201" s="14" t="s">
        <v>83</v>
      </c>
      <c r="AW201" s="14" t="s">
        <v>30</v>
      </c>
      <c r="AX201" s="14" t="s">
        <v>73</v>
      </c>
      <c r="AY201" s="272" t="s">
        <v>191</v>
      </c>
    </row>
    <row r="202" s="15" customFormat="1">
      <c r="A202" s="15"/>
      <c r="B202" s="273"/>
      <c r="C202" s="274"/>
      <c r="D202" s="248" t="s">
        <v>201</v>
      </c>
      <c r="E202" s="275" t="s">
        <v>1</v>
      </c>
      <c r="F202" s="276" t="s">
        <v>205</v>
      </c>
      <c r="G202" s="274"/>
      <c r="H202" s="277">
        <v>11200</v>
      </c>
      <c r="I202" s="278"/>
      <c r="J202" s="274"/>
      <c r="K202" s="274"/>
      <c r="L202" s="279"/>
      <c r="M202" s="280"/>
      <c r="N202" s="281"/>
      <c r="O202" s="281"/>
      <c r="P202" s="281"/>
      <c r="Q202" s="281"/>
      <c r="R202" s="281"/>
      <c r="S202" s="281"/>
      <c r="T202" s="282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83" t="s">
        <v>201</v>
      </c>
      <c r="AU202" s="283" t="s">
        <v>83</v>
      </c>
      <c r="AV202" s="15" t="s">
        <v>198</v>
      </c>
      <c r="AW202" s="15" t="s">
        <v>30</v>
      </c>
      <c r="AX202" s="15" t="s">
        <v>81</v>
      </c>
      <c r="AY202" s="283" t="s">
        <v>191</v>
      </c>
    </row>
    <row r="203" s="2" customFormat="1" ht="33" customHeight="1">
      <c r="A203" s="39"/>
      <c r="B203" s="40"/>
      <c r="C203" s="236" t="s">
        <v>320</v>
      </c>
      <c r="D203" s="236" t="s">
        <v>194</v>
      </c>
      <c r="E203" s="237" t="s">
        <v>1127</v>
      </c>
      <c r="F203" s="238" t="s">
        <v>1128</v>
      </c>
      <c r="G203" s="239" t="s">
        <v>413</v>
      </c>
      <c r="H203" s="240">
        <v>1536</v>
      </c>
      <c r="I203" s="241"/>
      <c r="J203" s="240">
        <f>ROUND(I203*H203,2)</f>
        <v>0</v>
      </c>
      <c r="K203" s="238" t="s">
        <v>1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198</v>
      </c>
      <c r="AT203" s="246" t="s">
        <v>194</v>
      </c>
      <c r="AU203" s="246" t="s">
        <v>83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198</v>
      </c>
      <c r="BM203" s="246" t="s">
        <v>1129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1128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83</v>
      </c>
    </row>
    <row r="205" s="13" customFormat="1">
      <c r="A205" s="13"/>
      <c r="B205" s="252"/>
      <c r="C205" s="253"/>
      <c r="D205" s="248" t="s">
        <v>201</v>
      </c>
      <c r="E205" s="254" t="s">
        <v>1</v>
      </c>
      <c r="F205" s="255" t="s">
        <v>1128</v>
      </c>
      <c r="G205" s="253"/>
      <c r="H205" s="254" t="s">
        <v>1</v>
      </c>
      <c r="I205" s="256"/>
      <c r="J205" s="253"/>
      <c r="K205" s="253"/>
      <c r="L205" s="257"/>
      <c r="M205" s="258"/>
      <c r="N205" s="259"/>
      <c r="O205" s="259"/>
      <c r="P205" s="259"/>
      <c r="Q205" s="259"/>
      <c r="R205" s="259"/>
      <c r="S205" s="259"/>
      <c r="T205" s="26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1" t="s">
        <v>201</v>
      </c>
      <c r="AU205" s="261" t="s">
        <v>83</v>
      </c>
      <c r="AV205" s="13" t="s">
        <v>81</v>
      </c>
      <c r="AW205" s="13" t="s">
        <v>30</v>
      </c>
      <c r="AX205" s="13" t="s">
        <v>73</v>
      </c>
      <c r="AY205" s="261" t="s">
        <v>191</v>
      </c>
    </row>
    <row r="206" s="14" customFormat="1">
      <c r="A206" s="14"/>
      <c r="B206" s="262"/>
      <c r="C206" s="263"/>
      <c r="D206" s="248" t="s">
        <v>201</v>
      </c>
      <c r="E206" s="264" t="s">
        <v>1</v>
      </c>
      <c r="F206" s="265" t="s">
        <v>1130</v>
      </c>
      <c r="G206" s="263"/>
      <c r="H206" s="266">
        <v>1536</v>
      </c>
      <c r="I206" s="267"/>
      <c r="J206" s="263"/>
      <c r="K206" s="263"/>
      <c r="L206" s="268"/>
      <c r="M206" s="269"/>
      <c r="N206" s="270"/>
      <c r="O206" s="270"/>
      <c r="P206" s="270"/>
      <c r="Q206" s="270"/>
      <c r="R206" s="270"/>
      <c r="S206" s="270"/>
      <c r="T206" s="27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2" t="s">
        <v>201</v>
      </c>
      <c r="AU206" s="272" t="s">
        <v>83</v>
      </c>
      <c r="AV206" s="14" t="s">
        <v>83</v>
      </c>
      <c r="AW206" s="14" t="s">
        <v>30</v>
      </c>
      <c r="AX206" s="14" t="s">
        <v>73</v>
      </c>
      <c r="AY206" s="272" t="s">
        <v>191</v>
      </c>
    </row>
    <row r="207" s="15" customFormat="1">
      <c r="A207" s="15"/>
      <c r="B207" s="273"/>
      <c r="C207" s="274"/>
      <c r="D207" s="248" t="s">
        <v>201</v>
      </c>
      <c r="E207" s="275" t="s">
        <v>1</v>
      </c>
      <c r="F207" s="276" t="s">
        <v>205</v>
      </c>
      <c r="G207" s="274"/>
      <c r="H207" s="277">
        <v>1536</v>
      </c>
      <c r="I207" s="278"/>
      <c r="J207" s="274"/>
      <c r="K207" s="274"/>
      <c r="L207" s="279"/>
      <c r="M207" s="280"/>
      <c r="N207" s="281"/>
      <c r="O207" s="281"/>
      <c r="P207" s="281"/>
      <c r="Q207" s="281"/>
      <c r="R207" s="281"/>
      <c r="S207" s="281"/>
      <c r="T207" s="28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83" t="s">
        <v>201</v>
      </c>
      <c r="AU207" s="283" t="s">
        <v>83</v>
      </c>
      <c r="AV207" s="15" t="s">
        <v>198</v>
      </c>
      <c r="AW207" s="15" t="s">
        <v>30</v>
      </c>
      <c r="AX207" s="15" t="s">
        <v>81</v>
      </c>
      <c r="AY207" s="283" t="s">
        <v>191</v>
      </c>
    </row>
    <row r="208" s="2" customFormat="1" ht="21.75" customHeight="1">
      <c r="A208" s="39"/>
      <c r="B208" s="40"/>
      <c r="C208" s="236" t="s">
        <v>328</v>
      </c>
      <c r="D208" s="236" t="s">
        <v>194</v>
      </c>
      <c r="E208" s="237" t="s">
        <v>1131</v>
      </c>
      <c r="F208" s="238" t="s">
        <v>1132</v>
      </c>
      <c r="G208" s="239" t="s">
        <v>370</v>
      </c>
      <c r="H208" s="240">
        <v>2</v>
      </c>
      <c r="I208" s="241"/>
      <c r="J208" s="240">
        <f>ROUND(I208*H208,2)</f>
        <v>0</v>
      </c>
      <c r="K208" s="238" t="s">
        <v>1</v>
      </c>
      <c r="L208" s="45"/>
      <c r="M208" s="242" t="s">
        <v>1</v>
      </c>
      <c r="N208" s="243" t="s">
        <v>38</v>
      </c>
      <c r="O208" s="92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6" t="s">
        <v>198</v>
      </c>
      <c r="AT208" s="246" t="s">
        <v>194</v>
      </c>
      <c r="AU208" s="246" t="s">
        <v>83</v>
      </c>
      <c r="AY208" s="18" t="s">
        <v>191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18" t="s">
        <v>81</v>
      </c>
      <c r="BK208" s="247">
        <f>ROUND(I208*H208,2)</f>
        <v>0</v>
      </c>
      <c r="BL208" s="18" t="s">
        <v>198</v>
      </c>
      <c r="BM208" s="246" t="s">
        <v>1133</v>
      </c>
    </row>
    <row r="209" s="2" customFormat="1">
      <c r="A209" s="39"/>
      <c r="B209" s="40"/>
      <c r="C209" s="41"/>
      <c r="D209" s="248" t="s">
        <v>200</v>
      </c>
      <c r="E209" s="41"/>
      <c r="F209" s="249" t="s">
        <v>1132</v>
      </c>
      <c r="G209" s="41"/>
      <c r="H209" s="41"/>
      <c r="I209" s="145"/>
      <c r="J209" s="41"/>
      <c r="K209" s="41"/>
      <c r="L209" s="45"/>
      <c r="M209" s="250"/>
      <c r="N209" s="251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200</v>
      </c>
      <c r="AU209" s="18" t="s">
        <v>83</v>
      </c>
    </row>
    <row r="210" s="13" customFormat="1">
      <c r="A210" s="13"/>
      <c r="B210" s="252"/>
      <c r="C210" s="253"/>
      <c r="D210" s="248" t="s">
        <v>201</v>
      </c>
      <c r="E210" s="254" t="s">
        <v>1</v>
      </c>
      <c r="F210" s="255" t="s">
        <v>1134</v>
      </c>
      <c r="G210" s="253"/>
      <c r="H210" s="254" t="s">
        <v>1</v>
      </c>
      <c r="I210" s="256"/>
      <c r="J210" s="253"/>
      <c r="K210" s="253"/>
      <c r="L210" s="257"/>
      <c r="M210" s="258"/>
      <c r="N210" s="259"/>
      <c r="O210" s="259"/>
      <c r="P210" s="259"/>
      <c r="Q210" s="259"/>
      <c r="R210" s="259"/>
      <c r="S210" s="259"/>
      <c r="T210" s="26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1" t="s">
        <v>201</v>
      </c>
      <c r="AU210" s="261" t="s">
        <v>83</v>
      </c>
      <c r="AV210" s="13" t="s">
        <v>81</v>
      </c>
      <c r="AW210" s="13" t="s">
        <v>30</v>
      </c>
      <c r="AX210" s="13" t="s">
        <v>73</v>
      </c>
      <c r="AY210" s="261" t="s">
        <v>191</v>
      </c>
    </row>
    <row r="211" s="14" customFormat="1">
      <c r="A211" s="14"/>
      <c r="B211" s="262"/>
      <c r="C211" s="263"/>
      <c r="D211" s="248" t="s">
        <v>201</v>
      </c>
      <c r="E211" s="264" t="s">
        <v>1</v>
      </c>
      <c r="F211" s="265" t="s">
        <v>1064</v>
      </c>
      <c r="G211" s="263"/>
      <c r="H211" s="266">
        <v>2</v>
      </c>
      <c r="I211" s="267"/>
      <c r="J211" s="263"/>
      <c r="K211" s="263"/>
      <c r="L211" s="268"/>
      <c r="M211" s="269"/>
      <c r="N211" s="270"/>
      <c r="O211" s="270"/>
      <c r="P211" s="270"/>
      <c r="Q211" s="270"/>
      <c r="R211" s="270"/>
      <c r="S211" s="270"/>
      <c r="T211" s="27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2" t="s">
        <v>201</v>
      </c>
      <c r="AU211" s="272" t="s">
        <v>83</v>
      </c>
      <c r="AV211" s="14" t="s">
        <v>83</v>
      </c>
      <c r="AW211" s="14" t="s">
        <v>30</v>
      </c>
      <c r="AX211" s="14" t="s">
        <v>73</v>
      </c>
      <c r="AY211" s="272" t="s">
        <v>191</v>
      </c>
    </row>
    <row r="212" s="15" customFormat="1">
      <c r="A212" s="15"/>
      <c r="B212" s="273"/>
      <c r="C212" s="274"/>
      <c r="D212" s="248" t="s">
        <v>201</v>
      </c>
      <c r="E212" s="275" t="s">
        <v>1</v>
      </c>
      <c r="F212" s="276" t="s">
        <v>205</v>
      </c>
      <c r="G212" s="274"/>
      <c r="H212" s="277">
        <v>2</v>
      </c>
      <c r="I212" s="278"/>
      <c r="J212" s="274"/>
      <c r="K212" s="274"/>
      <c r="L212" s="279"/>
      <c r="M212" s="280"/>
      <c r="N212" s="281"/>
      <c r="O212" s="281"/>
      <c r="P212" s="281"/>
      <c r="Q212" s="281"/>
      <c r="R212" s="281"/>
      <c r="S212" s="281"/>
      <c r="T212" s="282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83" t="s">
        <v>201</v>
      </c>
      <c r="AU212" s="283" t="s">
        <v>83</v>
      </c>
      <c r="AV212" s="15" t="s">
        <v>198</v>
      </c>
      <c r="AW212" s="15" t="s">
        <v>30</v>
      </c>
      <c r="AX212" s="15" t="s">
        <v>81</v>
      </c>
      <c r="AY212" s="283" t="s">
        <v>191</v>
      </c>
    </row>
    <row r="213" s="2" customFormat="1" ht="44.25" customHeight="1">
      <c r="A213" s="39"/>
      <c r="B213" s="40"/>
      <c r="C213" s="236" t="s">
        <v>334</v>
      </c>
      <c r="D213" s="236" t="s">
        <v>194</v>
      </c>
      <c r="E213" s="237" t="s">
        <v>1135</v>
      </c>
      <c r="F213" s="238" t="s">
        <v>1136</v>
      </c>
      <c r="G213" s="239" t="s">
        <v>370</v>
      </c>
      <c r="H213" s="240">
        <v>4</v>
      </c>
      <c r="I213" s="241"/>
      <c r="J213" s="240">
        <f>ROUND(I213*H213,2)</f>
        <v>0</v>
      </c>
      <c r="K213" s="238" t="s">
        <v>1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198</v>
      </c>
      <c r="AT213" s="246" t="s">
        <v>194</v>
      </c>
      <c r="AU213" s="246" t="s">
        <v>83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198</v>
      </c>
      <c r="BM213" s="246" t="s">
        <v>1137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1136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83</v>
      </c>
    </row>
    <row r="215" s="13" customFormat="1">
      <c r="A215" s="13"/>
      <c r="B215" s="252"/>
      <c r="C215" s="253"/>
      <c r="D215" s="248" t="s">
        <v>201</v>
      </c>
      <c r="E215" s="254" t="s">
        <v>1</v>
      </c>
      <c r="F215" s="255" t="s">
        <v>1138</v>
      </c>
      <c r="G215" s="253"/>
      <c r="H215" s="254" t="s">
        <v>1</v>
      </c>
      <c r="I215" s="256"/>
      <c r="J215" s="253"/>
      <c r="K215" s="253"/>
      <c r="L215" s="257"/>
      <c r="M215" s="258"/>
      <c r="N215" s="259"/>
      <c r="O215" s="259"/>
      <c r="P215" s="259"/>
      <c r="Q215" s="259"/>
      <c r="R215" s="259"/>
      <c r="S215" s="259"/>
      <c r="T215" s="26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1" t="s">
        <v>201</v>
      </c>
      <c r="AU215" s="261" t="s">
        <v>83</v>
      </c>
      <c r="AV215" s="13" t="s">
        <v>81</v>
      </c>
      <c r="AW215" s="13" t="s">
        <v>30</v>
      </c>
      <c r="AX215" s="13" t="s">
        <v>73</v>
      </c>
      <c r="AY215" s="261" t="s">
        <v>191</v>
      </c>
    </row>
    <row r="216" s="13" customFormat="1">
      <c r="A216" s="13"/>
      <c r="B216" s="252"/>
      <c r="C216" s="253"/>
      <c r="D216" s="248" t="s">
        <v>201</v>
      </c>
      <c r="E216" s="254" t="s">
        <v>1</v>
      </c>
      <c r="F216" s="255" t="s">
        <v>1139</v>
      </c>
      <c r="G216" s="253"/>
      <c r="H216" s="254" t="s">
        <v>1</v>
      </c>
      <c r="I216" s="256"/>
      <c r="J216" s="253"/>
      <c r="K216" s="253"/>
      <c r="L216" s="257"/>
      <c r="M216" s="258"/>
      <c r="N216" s="259"/>
      <c r="O216" s="259"/>
      <c r="P216" s="259"/>
      <c r="Q216" s="259"/>
      <c r="R216" s="259"/>
      <c r="S216" s="259"/>
      <c r="T216" s="26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1" t="s">
        <v>201</v>
      </c>
      <c r="AU216" s="261" t="s">
        <v>83</v>
      </c>
      <c r="AV216" s="13" t="s">
        <v>81</v>
      </c>
      <c r="AW216" s="13" t="s">
        <v>30</v>
      </c>
      <c r="AX216" s="13" t="s">
        <v>73</v>
      </c>
      <c r="AY216" s="261" t="s">
        <v>191</v>
      </c>
    </row>
    <row r="217" s="14" customFormat="1">
      <c r="A217" s="14"/>
      <c r="B217" s="262"/>
      <c r="C217" s="263"/>
      <c r="D217" s="248" t="s">
        <v>201</v>
      </c>
      <c r="E217" s="264" t="s">
        <v>1</v>
      </c>
      <c r="F217" s="265" t="s">
        <v>1117</v>
      </c>
      <c r="G217" s="263"/>
      <c r="H217" s="266">
        <v>4</v>
      </c>
      <c r="I217" s="267"/>
      <c r="J217" s="263"/>
      <c r="K217" s="263"/>
      <c r="L217" s="268"/>
      <c r="M217" s="269"/>
      <c r="N217" s="270"/>
      <c r="O217" s="270"/>
      <c r="P217" s="270"/>
      <c r="Q217" s="270"/>
      <c r="R217" s="270"/>
      <c r="S217" s="270"/>
      <c r="T217" s="27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2" t="s">
        <v>201</v>
      </c>
      <c r="AU217" s="272" t="s">
        <v>83</v>
      </c>
      <c r="AV217" s="14" t="s">
        <v>83</v>
      </c>
      <c r="AW217" s="14" t="s">
        <v>30</v>
      </c>
      <c r="AX217" s="14" t="s">
        <v>73</v>
      </c>
      <c r="AY217" s="272" t="s">
        <v>191</v>
      </c>
    </row>
    <row r="218" s="15" customFormat="1">
      <c r="A218" s="15"/>
      <c r="B218" s="273"/>
      <c r="C218" s="274"/>
      <c r="D218" s="248" t="s">
        <v>201</v>
      </c>
      <c r="E218" s="275" t="s">
        <v>1</v>
      </c>
      <c r="F218" s="276" t="s">
        <v>205</v>
      </c>
      <c r="G218" s="274"/>
      <c r="H218" s="277">
        <v>4</v>
      </c>
      <c r="I218" s="278"/>
      <c r="J218" s="274"/>
      <c r="K218" s="274"/>
      <c r="L218" s="279"/>
      <c r="M218" s="280"/>
      <c r="N218" s="281"/>
      <c r="O218" s="281"/>
      <c r="P218" s="281"/>
      <c r="Q218" s="281"/>
      <c r="R218" s="281"/>
      <c r="S218" s="281"/>
      <c r="T218" s="28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3" t="s">
        <v>201</v>
      </c>
      <c r="AU218" s="283" t="s">
        <v>83</v>
      </c>
      <c r="AV218" s="15" t="s">
        <v>198</v>
      </c>
      <c r="AW218" s="15" t="s">
        <v>30</v>
      </c>
      <c r="AX218" s="15" t="s">
        <v>81</v>
      </c>
      <c r="AY218" s="283" t="s">
        <v>191</v>
      </c>
    </row>
    <row r="219" s="2" customFormat="1" ht="21.75" customHeight="1">
      <c r="A219" s="39"/>
      <c r="B219" s="40"/>
      <c r="C219" s="236" t="s">
        <v>340</v>
      </c>
      <c r="D219" s="236" t="s">
        <v>194</v>
      </c>
      <c r="E219" s="237" t="s">
        <v>1140</v>
      </c>
      <c r="F219" s="238" t="s">
        <v>1141</v>
      </c>
      <c r="G219" s="239" t="s">
        <v>370</v>
      </c>
      <c r="H219" s="240">
        <v>2</v>
      </c>
      <c r="I219" s="241"/>
      <c r="J219" s="240">
        <f>ROUND(I219*H219,2)</f>
        <v>0</v>
      </c>
      <c r="K219" s="238" t="s">
        <v>1</v>
      </c>
      <c r="L219" s="45"/>
      <c r="M219" s="242" t="s">
        <v>1</v>
      </c>
      <c r="N219" s="243" t="s">
        <v>38</v>
      </c>
      <c r="O219" s="92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6" t="s">
        <v>198</v>
      </c>
      <c r="AT219" s="246" t="s">
        <v>194</v>
      </c>
      <c r="AU219" s="246" t="s">
        <v>83</v>
      </c>
      <c r="AY219" s="18" t="s">
        <v>191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18" t="s">
        <v>81</v>
      </c>
      <c r="BK219" s="247">
        <f>ROUND(I219*H219,2)</f>
        <v>0</v>
      </c>
      <c r="BL219" s="18" t="s">
        <v>198</v>
      </c>
      <c r="BM219" s="246" t="s">
        <v>1142</v>
      </c>
    </row>
    <row r="220" s="2" customFormat="1">
      <c r="A220" s="39"/>
      <c r="B220" s="40"/>
      <c r="C220" s="41"/>
      <c r="D220" s="248" t="s">
        <v>200</v>
      </c>
      <c r="E220" s="41"/>
      <c r="F220" s="249" t="s">
        <v>1141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200</v>
      </c>
      <c r="AU220" s="18" t="s">
        <v>83</v>
      </c>
    </row>
    <row r="221" s="13" customFormat="1">
      <c r="A221" s="13"/>
      <c r="B221" s="252"/>
      <c r="C221" s="253"/>
      <c r="D221" s="248" t="s">
        <v>201</v>
      </c>
      <c r="E221" s="254" t="s">
        <v>1</v>
      </c>
      <c r="F221" s="255" t="s">
        <v>1143</v>
      </c>
      <c r="G221" s="253"/>
      <c r="H221" s="254" t="s">
        <v>1</v>
      </c>
      <c r="I221" s="256"/>
      <c r="J221" s="253"/>
      <c r="K221" s="253"/>
      <c r="L221" s="257"/>
      <c r="M221" s="258"/>
      <c r="N221" s="259"/>
      <c r="O221" s="259"/>
      <c r="P221" s="259"/>
      <c r="Q221" s="259"/>
      <c r="R221" s="259"/>
      <c r="S221" s="259"/>
      <c r="T221" s="26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1" t="s">
        <v>201</v>
      </c>
      <c r="AU221" s="261" t="s">
        <v>83</v>
      </c>
      <c r="AV221" s="13" t="s">
        <v>81</v>
      </c>
      <c r="AW221" s="13" t="s">
        <v>30</v>
      </c>
      <c r="AX221" s="13" t="s">
        <v>73</v>
      </c>
      <c r="AY221" s="261" t="s">
        <v>191</v>
      </c>
    </row>
    <row r="222" s="14" customFormat="1">
      <c r="A222" s="14"/>
      <c r="B222" s="262"/>
      <c r="C222" s="263"/>
      <c r="D222" s="248" t="s">
        <v>201</v>
      </c>
      <c r="E222" s="264" t="s">
        <v>1</v>
      </c>
      <c r="F222" s="265" t="s">
        <v>1015</v>
      </c>
      <c r="G222" s="263"/>
      <c r="H222" s="266">
        <v>2</v>
      </c>
      <c r="I222" s="267"/>
      <c r="J222" s="263"/>
      <c r="K222" s="263"/>
      <c r="L222" s="268"/>
      <c r="M222" s="269"/>
      <c r="N222" s="270"/>
      <c r="O222" s="270"/>
      <c r="P222" s="270"/>
      <c r="Q222" s="270"/>
      <c r="R222" s="270"/>
      <c r="S222" s="270"/>
      <c r="T222" s="27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2" t="s">
        <v>201</v>
      </c>
      <c r="AU222" s="272" t="s">
        <v>83</v>
      </c>
      <c r="AV222" s="14" t="s">
        <v>83</v>
      </c>
      <c r="AW222" s="14" t="s">
        <v>30</v>
      </c>
      <c r="AX222" s="14" t="s">
        <v>73</v>
      </c>
      <c r="AY222" s="272" t="s">
        <v>191</v>
      </c>
    </row>
    <row r="223" s="15" customFormat="1">
      <c r="A223" s="15"/>
      <c r="B223" s="273"/>
      <c r="C223" s="274"/>
      <c r="D223" s="248" t="s">
        <v>201</v>
      </c>
      <c r="E223" s="275" t="s">
        <v>1</v>
      </c>
      <c r="F223" s="276" t="s">
        <v>205</v>
      </c>
      <c r="G223" s="274"/>
      <c r="H223" s="277">
        <v>2</v>
      </c>
      <c r="I223" s="278"/>
      <c r="J223" s="274"/>
      <c r="K223" s="274"/>
      <c r="L223" s="279"/>
      <c r="M223" s="280"/>
      <c r="N223" s="281"/>
      <c r="O223" s="281"/>
      <c r="P223" s="281"/>
      <c r="Q223" s="281"/>
      <c r="R223" s="281"/>
      <c r="S223" s="281"/>
      <c r="T223" s="282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83" t="s">
        <v>201</v>
      </c>
      <c r="AU223" s="283" t="s">
        <v>83</v>
      </c>
      <c r="AV223" s="15" t="s">
        <v>198</v>
      </c>
      <c r="AW223" s="15" t="s">
        <v>30</v>
      </c>
      <c r="AX223" s="15" t="s">
        <v>81</v>
      </c>
      <c r="AY223" s="283" t="s">
        <v>191</v>
      </c>
    </row>
    <row r="224" s="2" customFormat="1" ht="33" customHeight="1">
      <c r="A224" s="39"/>
      <c r="B224" s="40"/>
      <c r="C224" s="236" t="s">
        <v>346</v>
      </c>
      <c r="D224" s="236" t="s">
        <v>194</v>
      </c>
      <c r="E224" s="237" t="s">
        <v>1144</v>
      </c>
      <c r="F224" s="238" t="s">
        <v>1145</v>
      </c>
      <c r="G224" s="239" t="s">
        <v>413</v>
      </c>
      <c r="H224" s="240">
        <v>20</v>
      </c>
      <c r="I224" s="241"/>
      <c r="J224" s="240">
        <f>ROUND(I224*H224,2)</f>
        <v>0</v>
      </c>
      <c r="K224" s="238" t="s">
        <v>1</v>
      </c>
      <c r="L224" s="45"/>
      <c r="M224" s="242" t="s">
        <v>1</v>
      </c>
      <c r="N224" s="243" t="s">
        <v>38</v>
      </c>
      <c r="O224" s="92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6" t="s">
        <v>198</v>
      </c>
      <c r="AT224" s="246" t="s">
        <v>194</v>
      </c>
      <c r="AU224" s="246" t="s">
        <v>83</v>
      </c>
      <c r="AY224" s="18" t="s">
        <v>191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18" t="s">
        <v>81</v>
      </c>
      <c r="BK224" s="247">
        <f>ROUND(I224*H224,2)</f>
        <v>0</v>
      </c>
      <c r="BL224" s="18" t="s">
        <v>198</v>
      </c>
      <c r="BM224" s="246" t="s">
        <v>1146</v>
      </c>
    </row>
    <row r="225" s="2" customFormat="1">
      <c r="A225" s="39"/>
      <c r="B225" s="40"/>
      <c r="C225" s="41"/>
      <c r="D225" s="248" t="s">
        <v>200</v>
      </c>
      <c r="E225" s="41"/>
      <c r="F225" s="249" t="s">
        <v>1145</v>
      </c>
      <c r="G225" s="41"/>
      <c r="H225" s="41"/>
      <c r="I225" s="145"/>
      <c r="J225" s="41"/>
      <c r="K225" s="41"/>
      <c r="L225" s="45"/>
      <c r="M225" s="250"/>
      <c r="N225" s="251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200</v>
      </c>
      <c r="AU225" s="18" t="s">
        <v>83</v>
      </c>
    </row>
    <row r="226" s="13" customFormat="1">
      <c r="A226" s="13"/>
      <c r="B226" s="252"/>
      <c r="C226" s="253"/>
      <c r="D226" s="248" t="s">
        <v>201</v>
      </c>
      <c r="E226" s="254" t="s">
        <v>1</v>
      </c>
      <c r="F226" s="255" t="s">
        <v>1147</v>
      </c>
      <c r="G226" s="253"/>
      <c r="H226" s="254" t="s">
        <v>1</v>
      </c>
      <c r="I226" s="256"/>
      <c r="J226" s="253"/>
      <c r="K226" s="253"/>
      <c r="L226" s="257"/>
      <c r="M226" s="258"/>
      <c r="N226" s="259"/>
      <c r="O226" s="259"/>
      <c r="P226" s="259"/>
      <c r="Q226" s="259"/>
      <c r="R226" s="259"/>
      <c r="S226" s="259"/>
      <c r="T226" s="26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1" t="s">
        <v>201</v>
      </c>
      <c r="AU226" s="261" t="s">
        <v>83</v>
      </c>
      <c r="AV226" s="13" t="s">
        <v>81</v>
      </c>
      <c r="AW226" s="13" t="s">
        <v>30</v>
      </c>
      <c r="AX226" s="13" t="s">
        <v>73</v>
      </c>
      <c r="AY226" s="261" t="s">
        <v>191</v>
      </c>
    </row>
    <row r="227" s="14" customFormat="1">
      <c r="A227" s="14"/>
      <c r="B227" s="262"/>
      <c r="C227" s="263"/>
      <c r="D227" s="248" t="s">
        <v>201</v>
      </c>
      <c r="E227" s="264" t="s">
        <v>1</v>
      </c>
      <c r="F227" s="265" t="s">
        <v>1148</v>
      </c>
      <c r="G227" s="263"/>
      <c r="H227" s="266">
        <v>20</v>
      </c>
      <c r="I227" s="267"/>
      <c r="J227" s="263"/>
      <c r="K227" s="263"/>
      <c r="L227" s="268"/>
      <c r="M227" s="269"/>
      <c r="N227" s="270"/>
      <c r="O227" s="270"/>
      <c r="P227" s="270"/>
      <c r="Q227" s="270"/>
      <c r="R227" s="270"/>
      <c r="S227" s="270"/>
      <c r="T227" s="27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72" t="s">
        <v>201</v>
      </c>
      <c r="AU227" s="272" t="s">
        <v>83</v>
      </c>
      <c r="AV227" s="14" t="s">
        <v>83</v>
      </c>
      <c r="AW227" s="14" t="s">
        <v>30</v>
      </c>
      <c r="AX227" s="14" t="s">
        <v>73</v>
      </c>
      <c r="AY227" s="272" t="s">
        <v>191</v>
      </c>
    </row>
    <row r="228" s="15" customFormat="1">
      <c r="A228" s="15"/>
      <c r="B228" s="273"/>
      <c r="C228" s="274"/>
      <c r="D228" s="248" t="s">
        <v>201</v>
      </c>
      <c r="E228" s="275" t="s">
        <v>1</v>
      </c>
      <c r="F228" s="276" t="s">
        <v>205</v>
      </c>
      <c r="G228" s="274"/>
      <c r="H228" s="277">
        <v>20</v>
      </c>
      <c r="I228" s="278"/>
      <c r="J228" s="274"/>
      <c r="K228" s="274"/>
      <c r="L228" s="279"/>
      <c r="M228" s="280"/>
      <c r="N228" s="281"/>
      <c r="O228" s="281"/>
      <c r="P228" s="281"/>
      <c r="Q228" s="281"/>
      <c r="R228" s="281"/>
      <c r="S228" s="281"/>
      <c r="T228" s="282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83" t="s">
        <v>201</v>
      </c>
      <c r="AU228" s="283" t="s">
        <v>83</v>
      </c>
      <c r="AV228" s="15" t="s">
        <v>198</v>
      </c>
      <c r="AW228" s="15" t="s">
        <v>30</v>
      </c>
      <c r="AX228" s="15" t="s">
        <v>81</v>
      </c>
      <c r="AY228" s="283" t="s">
        <v>191</v>
      </c>
    </row>
    <row r="229" s="2" customFormat="1" ht="33" customHeight="1">
      <c r="A229" s="39"/>
      <c r="B229" s="40"/>
      <c r="C229" s="236" t="s">
        <v>7</v>
      </c>
      <c r="D229" s="236" t="s">
        <v>194</v>
      </c>
      <c r="E229" s="237" t="s">
        <v>1149</v>
      </c>
      <c r="F229" s="238" t="s">
        <v>1150</v>
      </c>
      <c r="G229" s="239" t="s">
        <v>1151</v>
      </c>
      <c r="H229" s="240">
        <v>1</v>
      </c>
      <c r="I229" s="241"/>
      <c r="J229" s="240">
        <f>ROUND(I229*H229,2)</f>
        <v>0</v>
      </c>
      <c r="K229" s="238" t="s">
        <v>1</v>
      </c>
      <c r="L229" s="45"/>
      <c r="M229" s="242" t="s">
        <v>1</v>
      </c>
      <c r="N229" s="243" t="s">
        <v>38</v>
      </c>
      <c r="O229" s="92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6" t="s">
        <v>198</v>
      </c>
      <c r="AT229" s="246" t="s">
        <v>194</v>
      </c>
      <c r="AU229" s="246" t="s">
        <v>83</v>
      </c>
      <c r="AY229" s="18" t="s">
        <v>191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18" t="s">
        <v>81</v>
      </c>
      <c r="BK229" s="247">
        <f>ROUND(I229*H229,2)</f>
        <v>0</v>
      </c>
      <c r="BL229" s="18" t="s">
        <v>198</v>
      </c>
      <c r="BM229" s="246" t="s">
        <v>1152</v>
      </c>
    </row>
    <row r="230" s="2" customFormat="1">
      <c r="A230" s="39"/>
      <c r="B230" s="40"/>
      <c r="C230" s="41"/>
      <c r="D230" s="248" t="s">
        <v>200</v>
      </c>
      <c r="E230" s="41"/>
      <c r="F230" s="249" t="s">
        <v>1150</v>
      </c>
      <c r="G230" s="41"/>
      <c r="H230" s="41"/>
      <c r="I230" s="145"/>
      <c r="J230" s="41"/>
      <c r="K230" s="41"/>
      <c r="L230" s="45"/>
      <c r="M230" s="250"/>
      <c r="N230" s="251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200</v>
      </c>
      <c r="AU230" s="18" t="s">
        <v>83</v>
      </c>
    </row>
    <row r="231" s="13" customFormat="1">
      <c r="A231" s="13"/>
      <c r="B231" s="252"/>
      <c r="C231" s="253"/>
      <c r="D231" s="248" t="s">
        <v>201</v>
      </c>
      <c r="E231" s="254" t="s">
        <v>1</v>
      </c>
      <c r="F231" s="255" t="s">
        <v>1150</v>
      </c>
      <c r="G231" s="253"/>
      <c r="H231" s="254" t="s">
        <v>1</v>
      </c>
      <c r="I231" s="256"/>
      <c r="J231" s="253"/>
      <c r="K231" s="253"/>
      <c r="L231" s="257"/>
      <c r="M231" s="258"/>
      <c r="N231" s="259"/>
      <c r="O231" s="259"/>
      <c r="P231" s="259"/>
      <c r="Q231" s="259"/>
      <c r="R231" s="259"/>
      <c r="S231" s="259"/>
      <c r="T231" s="26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1" t="s">
        <v>201</v>
      </c>
      <c r="AU231" s="261" t="s">
        <v>83</v>
      </c>
      <c r="AV231" s="13" t="s">
        <v>81</v>
      </c>
      <c r="AW231" s="13" t="s">
        <v>30</v>
      </c>
      <c r="AX231" s="13" t="s">
        <v>73</v>
      </c>
      <c r="AY231" s="261" t="s">
        <v>191</v>
      </c>
    </row>
    <row r="232" s="14" customFormat="1">
      <c r="A232" s="14"/>
      <c r="B232" s="262"/>
      <c r="C232" s="263"/>
      <c r="D232" s="248" t="s">
        <v>201</v>
      </c>
      <c r="E232" s="264" t="s">
        <v>1</v>
      </c>
      <c r="F232" s="265" t="s">
        <v>81</v>
      </c>
      <c r="G232" s="263"/>
      <c r="H232" s="266">
        <v>1</v>
      </c>
      <c r="I232" s="267"/>
      <c r="J232" s="263"/>
      <c r="K232" s="263"/>
      <c r="L232" s="268"/>
      <c r="M232" s="269"/>
      <c r="N232" s="270"/>
      <c r="O232" s="270"/>
      <c r="P232" s="270"/>
      <c r="Q232" s="270"/>
      <c r="R232" s="270"/>
      <c r="S232" s="270"/>
      <c r="T232" s="27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2" t="s">
        <v>201</v>
      </c>
      <c r="AU232" s="272" t="s">
        <v>83</v>
      </c>
      <c r="AV232" s="14" t="s">
        <v>83</v>
      </c>
      <c r="AW232" s="14" t="s">
        <v>30</v>
      </c>
      <c r="AX232" s="14" t="s">
        <v>73</v>
      </c>
      <c r="AY232" s="272" t="s">
        <v>191</v>
      </c>
    </row>
    <row r="233" s="15" customFormat="1">
      <c r="A233" s="15"/>
      <c r="B233" s="273"/>
      <c r="C233" s="274"/>
      <c r="D233" s="248" t="s">
        <v>201</v>
      </c>
      <c r="E233" s="275" t="s">
        <v>1</v>
      </c>
      <c r="F233" s="276" t="s">
        <v>205</v>
      </c>
      <c r="G233" s="274"/>
      <c r="H233" s="277">
        <v>1</v>
      </c>
      <c r="I233" s="278"/>
      <c r="J233" s="274"/>
      <c r="K233" s="274"/>
      <c r="L233" s="279"/>
      <c r="M233" s="280"/>
      <c r="N233" s="281"/>
      <c r="O233" s="281"/>
      <c r="P233" s="281"/>
      <c r="Q233" s="281"/>
      <c r="R233" s="281"/>
      <c r="S233" s="281"/>
      <c r="T233" s="28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3" t="s">
        <v>201</v>
      </c>
      <c r="AU233" s="283" t="s">
        <v>83</v>
      </c>
      <c r="AV233" s="15" t="s">
        <v>198</v>
      </c>
      <c r="AW233" s="15" t="s">
        <v>30</v>
      </c>
      <c r="AX233" s="15" t="s">
        <v>81</v>
      </c>
      <c r="AY233" s="283" t="s">
        <v>191</v>
      </c>
    </row>
    <row r="234" s="2" customFormat="1" ht="21.75" customHeight="1">
      <c r="A234" s="39"/>
      <c r="B234" s="40"/>
      <c r="C234" s="236" t="s">
        <v>367</v>
      </c>
      <c r="D234" s="236" t="s">
        <v>194</v>
      </c>
      <c r="E234" s="237" t="s">
        <v>1153</v>
      </c>
      <c r="F234" s="238" t="s">
        <v>1154</v>
      </c>
      <c r="G234" s="239" t="s">
        <v>215</v>
      </c>
      <c r="H234" s="240">
        <v>0.97999999999999998</v>
      </c>
      <c r="I234" s="241"/>
      <c r="J234" s="240">
        <f>ROUND(I234*H234,2)</f>
        <v>0</v>
      </c>
      <c r="K234" s="238" t="s">
        <v>1</v>
      </c>
      <c r="L234" s="45"/>
      <c r="M234" s="242" t="s">
        <v>1</v>
      </c>
      <c r="N234" s="243" t="s">
        <v>38</v>
      </c>
      <c r="O234" s="92"/>
      <c r="P234" s="244">
        <f>O234*H234</f>
        <v>0</v>
      </c>
      <c r="Q234" s="244">
        <v>0</v>
      </c>
      <c r="R234" s="244">
        <f>Q234*H234</f>
        <v>0</v>
      </c>
      <c r="S234" s="244">
        <v>0</v>
      </c>
      <c r="T234" s="24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6" t="s">
        <v>198</v>
      </c>
      <c r="AT234" s="246" t="s">
        <v>194</v>
      </c>
      <c r="AU234" s="246" t="s">
        <v>83</v>
      </c>
      <c r="AY234" s="18" t="s">
        <v>191</v>
      </c>
      <c r="BE234" s="247">
        <f>IF(N234="základní",J234,0)</f>
        <v>0</v>
      </c>
      <c r="BF234" s="247">
        <f>IF(N234="snížená",J234,0)</f>
        <v>0</v>
      </c>
      <c r="BG234" s="247">
        <f>IF(N234="zákl. přenesená",J234,0)</f>
        <v>0</v>
      </c>
      <c r="BH234" s="247">
        <f>IF(N234="sníž. přenesená",J234,0)</f>
        <v>0</v>
      </c>
      <c r="BI234" s="247">
        <f>IF(N234="nulová",J234,0)</f>
        <v>0</v>
      </c>
      <c r="BJ234" s="18" t="s">
        <v>81</v>
      </c>
      <c r="BK234" s="247">
        <f>ROUND(I234*H234,2)</f>
        <v>0</v>
      </c>
      <c r="BL234" s="18" t="s">
        <v>198</v>
      </c>
      <c r="BM234" s="246" t="s">
        <v>1155</v>
      </c>
    </row>
    <row r="235" s="2" customFormat="1">
      <c r="A235" s="39"/>
      <c r="B235" s="40"/>
      <c r="C235" s="41"/>
      <c r="D235" s="248" t="s">
        <v>200</v>
      </c>
      <c r="E235" s="41"/>
      <c r="F235" s="249" t="s">
        <v>1154</v>
      </c>
      <c r="G235" s="41"/>
      <c r="H235" s="41"/>
      <c r="I235" s="145"/>
      <c r="J235" s="41"/>
      <c r="K235" s="41"/>
      <c r="L235" s="45"/>
      <c r="M235" s="250"/>
      <c r="N235" s="251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200</v>
      </c>
      <c r="AU235" s="18" t="s">
        <v>83</v>
      </c>
    </row>
    <row r="236" s="13" customFormat="1">
      <c r="A236" s="13"/>
      <c r="B236" s="252"/>
      <c r="C236" s="253"/>
      <c r="D236" s="248" t="s">
        <v>201</v>
      </c>
      <c r="E236" s="254" t="s">
        <v>1</v>
      </c>
      <c r="F236" s="255" t="s">
        <v>1156</v>
      </c>
      <c r="G236" s="253"/>
      <c r="H236" s="254" t="s">
        <v>1</v>
      </c>
      <c r="I236" s="256"/>
      <c r="J236" s="253"/>
      <c r="K236" s="253"/>
      <c r="L236" s="257"/>
      <c r="M236" s="258"/>
      <c r="N236" s="259"/>
      <c r="O236" s="259"/>
      <c r="P236" s="259"/>
      <c r="Q236" s="259"/>
      <c r="R236" s="259"/>
      <c r="S236" s="259"/>
      <c r="T236" s="26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1" t="s">
        <v>201</v>
      </c>
      <c r="AU236" s="261" t="s">
        <v>83</v>
      </c>
      <c r="AV236" s="13" t="s">
        <v>81</v>
      </c>
      <c r="AW236" s="13" t="s">
        <v>30</v>
      </c>
      <c r="AX236" s="13" t="s">
        <v>73</v>
      </c>
      <c r="AY236" s="261" t="s">
        <v>191</v>
      </c>
    </row>
    <row r="237" s="14" customFormat="1">
      <c r="A237" s="14"/>
      <c r="B237" s="262"/>
      <c r="C237" s="263"/>
      <c r="D237" s="248" t="s">
        <v>201</v>
      </c>
      <c r="E237" s="264" t="s">
        <v>1</v>
      </c>
      <c r="F237" s="265" t="s">
        <v>1157</v>
      </c>
      <c r="G237" s="263"/>
      <c r="H237" s="266">
        <v>0.97999999999999998</v>
      </c>
      <c r="I237" s="267"/>
      <c r="J237" s="263"/>
      <c r="K237" s="263"/>
      <c r="L237" s="268"/>
      <c r="M237" s="269"/>
      <c r="N237" s="270"/>
      <c r="O237" s="270"/>
      <c r="P237" s="270"/>
      <c r="Q237" s="270"/>
      <c r="R237" s="270"/>
      <c r="S237" s="270"/>
      <c r="T237" s="27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2" t="s">
        <v>201</v>
      </c>
      <c r="AU237" s="272" t="s">
        <v>83</v>
      </c>
      <c r="AV237" s="14" t="s">
        <v>83</v>
      </c>
      <c r="AW237" s="14" t="s">
        <v>30</v>
      </c>
      <c r="AX237" s="14" t="s">
        <v>73</v>
      </c>
      <c r="AY237" s="272" t="s">
        <v>191</v>
      </c>
    </row>
    <row r="238" s="15" customFormat="1">
      <c r="A238" s="15"/>
      <c r="B238" s="273"/>
      <c r="C238" s="274"/>
      <c r="D238" s="248" t="s">
        <v>201</v>
      </c>
      <c r="E238" s="275" t="s">
        <v>1</v>
      </c>
      <c r="F238" s="276" t="s">
        <v>205</v>
      </c>
      <c r="G238" s="274"/>
      <c r="H238" s="277">
        <v>0.97999999999999998</v>
      </c>
      <c r="I238" s="278"/>
      <c r="J238" s="274"/>
      <c r="K238" s="274"/>
      <c r="L238" s="279"/>
      <c r="M238" s="280"/>
      <c r="N238" s="281"/>
      <c r="O238" s="281"/>
      <c r="P238" s="281"/>
      <c r="Q238" s="281"/>
      <c r="R238" s="281"/>
      <c r="S238" s="281"/>
      <c r="T238" s="282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3" t="s">
        <v>201</v>
      </c>
      <c r="AU238" s="283" t="s">
        <v>83</v>
      </c>
      <c r="AV238" s="15" t="s">
        <v>198</v>
      </c>
      <c r="AW238" s="15" t="s">
        <v>30</v>
      </c>
      <c r="AX238" s="15" t="s">
        <v>81</v>
      </c>
      <c r="AY238" s="283" t="s">
        <v>191</v>
      </c>
    </row>
    <row r="239" s="2" customFormat="1" ht="33" customHeight="1">
      <c r="A239" s="39"/>
      <c r="B239" s="40"/>
      <c r="C239" s="236" t="s">
        <v>376</v>
      </c>
      <c r="D239" s="236" t="s">
        <v>194</v>
      </c>
      <c r="E239" s="237" t="s">
        <v>1158</v>
      </c>
      <c r="F239" s="238" t="s">
        <v>1159</v>
      </c>
      <c r="G239" s="239" t="s">
        <v>314</v>
      </c>
      <c r="H239" s="240">
        <v>39.200000000000003</v>
      </c>
      <c r="I239" s="241"/>
      <c r="J239" s="240">
        <f>ROUND(I239*H239,2)</f>
        <v>0</v>
      </c>
      <c r="K239" s="238" t="s">
        <v>1</v>
      </c>
      <c r="L239" s="45"/>
      <c r="M239" s="242" t="s">
        <v>1</v>
      </c>
      <c r="N239" s="243" t="s">
        <v>38</v>
      </c>
      <c r="O239" s="92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6" t="s">
        <v>198</v>
      </c>
      <c r="AT239" s="246" t="s">
        <v>194</v>
      </c>
      <c r="AU239" s="246" t="s">
        <v>83</v>
      </c>
      <c r="AY239" s="18" t="s">
        <v>191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18" t="s">
        <v>81</v>
      </c>
      <c r="BK239" s="247">
        <f>ROUND(I239*H239,2)</f>
        <v>0</v>
      </c>
      <c r="BL239" s="18" t="s">
        <v>198</v>
      </c>
      <c r="BM239" s="246" t="s">
        <v>1160</v>
      </c>
    </row>
    <row r="240" s="2" customFormat="1">
      <c r="A240" s="39"/>
      <c r="B240" s="40"/>
      <c r="C240" s="41"/>
      <c r="D240" s="248" t="s">
        <v>200</v>
      </c>
      <c r="E240" s="41"/>
      <c r="F240" s="249" t="s">
        <v>1159</v>
      </c>
      <c r="G240" s="41"/>
      <c r="H240" s="41"/>
      <c r="I240" s="145"/>
      <c r="J240" s="41"/>
      <c r="K240" s="41"/>
      <c r="L240" s="45"/>
      <c r="M240" s="250"/>
      <c r="N240" s="251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200</v>
      </c>
      <c r="AU240" s="18" t="s">
        <v>83</v>
      </c>
    </row>
    <row r="241" s="13" customFormat="1">
      <c r="A241" s="13"/>
      <c r="B241" s="252"/>
      <c r="C241" s="253"/>
      <c r="D241" s="248" t="s">
        <v>201</v>
      </c>
      <c r="E241" s="254" t="s">
        <v>1</v>
      </c>
      <c r="F241" s="255" t="s">
        <v>1161</v>
      </c>
      <c r="G241" s="253"/>
      <c r="H241" s="254" t="s">
        <v>1</v>
      </c>
      <c r="I241" s="256"/>
      <c r="J241" s="253"/>
      <c r="K241" s="253"/>
      <c r="L241" s="257"/>
      <c r="M241" s="258"/>
      <c r="N241" s="259"/>
      <c r="O241" s="259"/>
      <c r="P241" s="259"/>
      <c r="Q241" s="259"/>
      <c r="R241" s="259"/>
      <c r="S241" s="259"/>
      <c r="T241" s="26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1" t="s">
        <v>201</v>
      </c>
      <c r="AU241" s="261" t="s">
        <v>83</v>
      </c>
      <c r="AV241" s="13" t="s">
        <v>81</v>
      </c>
      <c r="AW241" s="13" t="s">
        <v>30</v>
      </c>
      <c r="AX241" s="13" t="s">
        <v>73</v>
      </c>
      <c r="AY241" s="261" t="s">
        <v>191</v>
      </c>
    </row>
    <row r="242" s="14" customFormat="1">
      <c r="A242" s="14"/>
      <c r="B242" s="262"/>
      <c r="C242" s="263"/>
      <c r="D242" s="248" t="s">
        <v>201</v>
      </c>
      <c r="E242" s="264" t="s">
        <v>1</v>
      </c>
      <c r="F242" s="265" t="s">
        <v>1162</v>
      </c>
      <c r="G242" s="263"/>
      <c r="H242" s="266">
        <v>39.200000000000003</v>
      </c>
      <c r="I242" s="267"/>
      <c r="J242" s="263"/>
      <c r="K242" s="263"/>
      <c r="L242" s="268"/>
      <c r="M242" s="269"/>
      <c r="N242" s="270"/>
      <c r="O242" s="270"/>
      <c r="P242" s="270"/>
      <c r="Q242" s="270"/>
      <c r="R242" s="270"/>
      <c r="S242" s="270"/>
      <c r="T242" s="271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2" t="s">
        <v>201</v>
      </c>
      <c r="AU242" s="272" t="s">
        <v>83</v>
      </c>
      <c r="AV242" s="14" t="s">
        <v>83</v>
      </c>
      <c r="AW242" s="14" t="s">
        <v>30</v>
      </c>
      <c r="AX242" s="14" t="s">
        <v>73</v>
      </c>
      <c r="AY242" s="272" t="s">
        <v>191</v>
      </c>
    </row>
    <row r="243" s="15" customFormat="1">
      <c r="A243" s="15"/>
      <c r="B243" s="273"/>
      <c r="C243" s="274"/>
      <c r="D243" s="248" t="s">
        <v>201</v>
      </c>
      <c r="E243" s="275" t="s">
        <v>1</v>
      </c>
      <c r="F243" s="276" t="s">
        <v>205</v>
      </c>
      <c r="G243" s="274"/>
      <c r="H243" s="277">
        <v>39.200000000000003</v>
      </c>
      <c r="I243" s="278"/>
      <c r="J243" s="274"/>
      <c r="K243" s="274"/>
      <c r="L243" s="279"/>
      <c r="M243" s="280"/>
      <c r="N243" s="281"/>
      <c r="O243" s="281"/>
      <c r="P243" s="281"/>
      <c r="Q243" s="281"/>
      <c r="R243" s="281"/>
      <c r="S243" s="281"/>
      <c r="T243" s="282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83" t="s">
        <v>201</v>
      </c>
      <c r="AU243" s="283" t="s">
        <v>83</v>
      </c>
      <c r="AV243" s="15" t="s">
        <v>198</v>
      </c>
      <c r="AW243" s="15" t="s">
        <v>30</v>
      </c>
      <c r="AX243" s="15" t="s">
        <v>81</v>
      </c>
      <c r="AY243" s="283" t="s">
        <v>191</v>
      </c>
    </row>
    <row r="244" s="2" customFormat="1" ht="16.5" customHeight="1">
      <c r="A244" s="39"/>
      <c r="B244" s="40"/>
      <c r="C244" s="236" t="s">
        <v>387</v>
      </c>
      <c r="D244" s="236" t="s">
        <v>194</v>
      </c>
      <c r="E244" s="237" t="s">
        <v>1163</v>
      </c>
      <c r="F244" s="238" t="s">
        <v>1164</v>
      </c>
      <c r="G244" s="239" t="s">
        <v>197</v>
      </c>
      <c r="H244" s="240">
        <v>112.31999999999999</v>
      </c>
      <c r="I244" s="241"/>
      <c r="J244" s="240">
        <f>ROUND(I244*H244,2)</f>
        <v>0</v>
      </c>
      <c r="K244" s="238" t="s">
        <v>275</v>
      </c>
      <c r="L244" s="45"/>
      <c r="M244" s="242" t="s">
        <v>1</v>
      </c>
      <c r="N244" s="243" t="s">
        <v>38</v>
      </c>
      <c r="O244" s="92"/>
      <c r="P244" s="244">
        <f>O244*H244</f>
        <v>0</v>
      </c>
      <c r="Q244" s="244">
        <v>0.00013999999999999999</v>
      </c>
      <c r="R244" s="244">
        <f>Q244*H244</f>
        <v>0.015724799999999997</v>
      </c>
      <c r="S244" s="244">
        <v>0</v>
      </c>
      <c r="T244" s="245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6" t="s">
        <v>198</v>
      </c>
      <c r="AT244" s="246" t="s">
        <v>194</v>
      </c>
      <c r="AU244" s="246" t="s">
        <v>83</v>
      </c>
      <c r="AY244" s="18" t="s">
        <v>191</v>
      </c>
      <c r="BE244" s="247">
        <f>IF(N244="základní",J244,0)</f>
        <v>0</v>
      </c>
      <c r="BF244" s="247">
        <f>IF(N244="snížená",J244,0)</f>
        <v>0</v>
      </c>
      <c r="BG244" s="247">
        <f>IF(N244="zákl. přenesená",J244,0)</f>
        <v>0</v>
      </c>
      <c r="BH244" s="247">
        <f>IF(N244="sníž. přenesená",J244,0)</f>
        <v>0</v>
      </c>
      <c r="BI244" s="247">
        <f>IF(N244="nulová",J244,0)</f>
        <v>0</v>
      </c>
      <c r="BJ244" s="18" t="s">
        <v>81</v>
      </c>
      <c r="BK244" s="247">
        <f>ROUND(I244*H244,2)</f>
        <v>0</v>
      </c>
      <c r="BL244" s="18" t="s">
        <v>198</v>
      </c>
      <c r="BM244" s="246" t="s">
        <v>1165</v>
      </c>
    </row>
    <row r="245" s="2" customFormat="1">
      <c r="A245" s="39"/>
      <c r="B245" s="40"/>
      <c r="C245" s="41"/>
      <c r="D245" s="248" t="s">
        <v>200</v>
      </c>
      <c r="E245" s="41"/>
      <c r="F245" s="249" t="s">
        <v>1164</v>
      </c>
      <c r="G245" s="41"/>
      <c r="H245" s="41"/>
      <c r="I245" s="145"/>
      <c r="J245" s="41"/>
      <c r="K245" s="41"/>
      <c r="L245" s="45"/>
      <c r="M245" s="250"/>
      <c r="N245" s="251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200</v>
      </c>
      <c r="AU245" s="18" t="s">
        <v>83</v>
      </c>
    </row>
    <row r="246" s="13" customFormat="1">
      <c r="A246" s="13"/>
      <c r="B246" s="252"/>
      <c r="C246" s="253"/>
      <c r="D246" s="248" t="s">
        <v>201</v>
      </c>
      <c r="E246" s="254" t="s">
        <v>1</v>
      </c>
      <c r="F246" s="255" t="s">
        <v>1166</v>
      </c>
      <c r="G246" s="253"/>
      <c r="H246" s="254" t="s">
        <v>1</v>
      </c>
      <c r="I246" s="256"/>
      <c r="J246" s="253"/>
      <c r="K246" s="253"/>
      <c r="L246" s="257"/>
      <c r="M246" s="258"/>
      <c r="N246" s="259"/>
      <c r="O246" s="259"/>
      <c r="P246" s="259"/>
      <c r="Q246" s="259"/>
      <c r="R246" s="259"/>
      <c r="S246" s="259"/>
      <c r="T246" s="26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1" t="s">
        <v>201</v>
      </c>
      <c r="AU246" s="261" t="s">
        <v>83</v>
      </c>
      <c r="AV246" s="13" t="s">
        <v>81</v>
      </c>
      <c r="AW246" s="13" t="s">
        <v>30</v>
      </c>
      <c r="AX246" s="13" t="s">
        <v>73</v>
      </c>
      <c r="AY246" s="261" t="s">
        <v>191</v>
      </c>
    </row>
    <row r="247" s="14" customFormat="1">
      <c r="A247" s="14"/>
      <c r="B247" s="262"/>
      <c r="C247" s="263"/>
      <c r="D247" s="248" t="s">
        <v>201</v>
      </c>
      <c r="E247" s="264" t="s">
        <v>1</v>
      </c>
      <c r="F247" s="265" t="s">
        <v>1167</v>
      </c>
      <c r="G247" s="263"/>
      <c r="H247" s="266">
        <v>112.31999999999999</v>
      </c>
      <c r="I247" s="267"/>
      <c r="J247" s="263"/>
      <c r="K247" s="263"/>
      <c r="L247" s="268"/>
      <c r="M247" s="269"/>
      <c r="N247" s="270"/>
      <c r="O247" s="270"/>
      <c r="P247" s="270"/>
      <c r="Q247" s="270"/>
      <c r="R247" s="270"/>
      <c r="S247" s="270"/>
      <c r="T247" s="27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2" t="s">
        <v>201</v>
      </c>
      <c r="AU247" s="272" t="s">
        <v>83</v>
      </c>
      <c r="AV247" s="14" t="s">
        <v>83</v>
      </c>
      <c r="AW247" s="14" t="s">
        <v>30</v>
      </c>
      <c r="AX247" s="14" t="s">
        <v>73</v>
      </c>
      <c r="AY247" s="272" t="s">
        <v>191</v>
      </c>
    </row>
    <row r="248" s="15" customFormat="1">
      <c r="A248" s="15"/>
      <c r="B248" s="273"/>
      <c r="C248" s="274"/>
      <c r="D248" s="248" t="s">
        <v>201</v>
      </c>
      <c r="E248" s="275" t="s">
        <v>1</v>
      </c>
      <c r="F248" s="276" t="s">
        <v>205</v>
      </c>
      <c r="G248" s="274"/>
      <c r="H248" s="277">
        <v>112.31999999999999</v>
      </c>
      <c r="I248" s="278"/>
      <c r="J248" s="274"/>
      <c r="K248" s="274"/>
      <c r="L248" s="279"/>
      <c r="M248" s="280"/>
      <c r="N248" s="281"/>
      <c r="O248" s="281"/>
      <c r="P248" s="281"/>
      <c r="Q248" s="281"/>
      <c r="R248" s="281"/>
      <c r="S248" s="281"/>
      <c r="T248" s="282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83" t="s">
        <v>201</v>
      </c>
      <c r="AU248" s="283" t="s">
        <v>83</v>
      </c>
      <c r="AV248" s="15" t="s">
        <v>198</v>
      </c>
      <c r="AW248" s="15" t="s">
        <v>30</v>
      </c>
      <c r="AX248" s="15" t="s">
        <v>81</v>
      </c>
      <c r="AY248" s="283" t="s">
        <v>191</v>
      </c>
    </row>
    <row r="249" s="2" customFormat="1" ht="21.75" customHeight="1">
      <c r="A249" s="39"/>
      <c r="B249" s="40"/>
      <c r="C249" s="285" t="s">
        <v>395</v>
      </c>
      <c r="D249" s="285" t="s">
        <v>341</v>
      </c>
      <c r="E249" s="286" t="s">
        <v>1168</v>
      </c>
      <c r="F249" s="287" t="s">
        <v>1169</v>
      </c>
      <c r="G249" s="288" t="s">
        <v>197</v>
      </c>
      <c r="H249" s="289">
        <v>112.31999999999999</v>
      </c>
      <c r="I249" s="290"/>
      <c r="J249" s="289">
        <f>ROUND(I249*H249,2)</f>
        <v>0</v>
      </c>
      <c r="K249" s="287" t="s">
        <v>275</v>
      </c>
      <c r="L249" s="291"/>
      <c r="M249" s="292" t="s">
        <v>1</v>
      </c>
      <c r="N249" s="293" t="s">
        <v>38</v>
      </c>
      <c r="O249" s="92"/>
      <c r="P249" s="244">
        <f>O249*H249</f>
        <v>0</v>
      </c>
      <c r="Q249" s="244">
        <v>0.00089999999999999998</v>
      </c>
      <c r="R249" s="244">
        <f>Q249*H249</f>
        <v>0.101088</v>
      </c>
      <c r="S249" s="244">
        <v>0</v>
      </c>
      <c r="T249" s="245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6" t="s">
        <v>255</v>
      </c>
      <c r="AT249" s="246" t="s">
        <v>341</v>
      </c>
      <c r="AU249" s="246" t="s">
        <v>83</v>
      </c>
      <c r="AY249" s="18" t="s">
        <v>191</v>
      </c>
      <c r="BE249" s="247">
        <f>IF(N249="základní",J249,0)</f>
        <v>0</v>
      </c>
      <c r="BF249" s="247">
        <f>IF(N249="snížená",J249,0)</f>
        <v>0</v>
      </c>
      <c r="BG249" s="247">
        <f>IF(N249="zákl. přenesená",J249,0)</f>
        <v>0</v>
      </c>
      <c r="BH249" s="247">
        <f>IF(N249="sníž. přenesená",J249,0)</f>
        <v>0</v>
      </c>
      <c r="BI249" s="247">
        <f>IF(N249="nulová",J249,0)</f>
        <v>0</v>
      </c>
      <c r="BJ249" s="18" t="s">
        <v>81</v>
      </c>
      <c r="BK249" s="247">
        <f>ROUND(I249*H249,2)</f>
        <v>0</v>
      </c>
      <c r="BL249" s="18" t="s">
        <v>198</v>
      </c>
      <c r="BM249" s="246" t="s">
        <v>1170</v>
      </c>
    </row>
    <row r="250" s="2" customFormat="1">
      <c r="A250" s="39"/>
      <c r="B250" s="40"/>
      <c r="C250" s="41"/>
      <c r="D250" s="248" t="s">
        <v>200</v>
      </c>
      <c r="E250" s="41"/>
      <c r="F250" s="249" t="s">
        <v>1169</v>
      </c>
      <c r="G250" s="41"/>
      <c r="H250" s="41"/>
      <c r="I250" s="145"/>
      <c r="J250" s="41"/>
      <c r="K250" s="41"/>
      <c r="L250" s="45"/>
      <c r="M250" s="250"/>
      <c r="N250" s="251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200</v>
      </c>
      <c r="AU250" s="18" t="s">
        <v>83</v>
      </c>
    </row>
    <row r="251" s="13" customFormat="1">
      <c r="A251" s="13"/>
      <c r="B251" s="252"/>
      <c r="C251" s="253"/>
      <c r="D251" s="248" t="s">
        <v>201</v>
      </c>
      <c r="E251" s="254" t="s">
        <v>1</v>
      </c>
      <c r="F251" s="255" t="s">
        <v>1166</v>
      </c>
      <c r="G251" s="253"/>
      <c r="H251" s="254" t="s">
        <v>1</v>
      </c>
      <c r="I251" s="256"/>
      <c r="J251" s="253"/>
      <c r="K251" s="253"/>
      <c r="L251" s="257"/>
      <c r="M251" s="258"/>
      <c r="N251" s="259"/>
      <c r="O251" s="259"/>
      <c r="P251" s="259"/>
      <c r="Q251" s="259"/>
      <c r="R251" s="259"/>
      <c r="S251" s="259"/>
      <c r="T251" s="26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1" t="s">
        <v>201</v>
      </c>
      <c r="AU251" s="261" t="s">
        <v>83</v>
      </c>
      <c r="AV251" s="13" t="s">
        <v>81</v>
      </c>
      <c r="AW251" s="13" t="s">
        <v>30</v>
      </c>
      <c r="AX251" s="13" t="s">
        <v>73</v>
      </c>
      <c r="AY251" s="261" t="s">
        <v>191</v>
      </c>
    </row>
    <row r="252" s="14" customFormat="1">
      <c r="A252" s="14"/>
      <c r="B252" s="262"/>
      <c r="C252" s="263"/>
      <c r="D252" s="248" t="s">
        <v>201</v>
      </c>
      <c r="E252" s="264" t="s">
        <v>1</v>
      </c>
      <c r="F252" s="265" t="s">
        <v>1167</v>
      </c>
      <c r="G252" s="263"/>
      <c r="H252" s="266">
        <v>112.31999999999999</v>
      </c>
      <c r="I252" s="267"/>
      <c r="J252" s="263"/>
      <c r="K252" s="263"/>
      <c r="L252" s="268"/>
      <c r="M252" s="269"/>
      <c r="N252" s="270"/>
      <c r="O252" s="270"/>
      <c r="P252" s="270"/>
      <c r="Q252" s="270"/>
      <c r="R252" s="270"/>
      <c r="S252" s="270"/>
      <c r="T252" s="271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2" t="s">
        <v>201</v>
      </c>
      <c r="AU252" s="272" t="s">
        <v>83</v>
      </c>
      <c r="AV252" s="14" t="s">
        <v>83</v>
      </c>
      <c r="AW252" s="14" t="s">
        <v>30</v>
      </c>
      <c r="AX252" s="14" t="s">
        <v>73</v>
      </c>
      <c r="AY252" s="272" t="s">
        <v>191</v>
      </c>
    </row>
    <row r="253" s="15" customFormat="1">
      <c r="A253" s="15"/>
      <c r="B253" s="273"/>
      <c r="C253" s="274"/>
      <c r="D253" s="248" t="s">
        <v>201</v>
      </c>
      <c r="E253" s="275" t="s">
        <v>1</v>
      </c>
      <c r="F253" s="276" t="s">
        <v>205</v>
      </c>
      <c r="G253" s="274"/>
      <c r="H253" s="277">
        <v>112.31999999999999</v>
      </c>
      <c r="I253" s="278"/>
      <c r="J253" s="274"/>
      <c r="K253" s="274"/>
      <c r="L253" s="279"/>
      <c r="M253" s="280"/>
      <c r="N253" s="281"/>
      <c r="O253" s="281"/>
      <c r="P253" s="281"/>
      <c r="Q253" s="281"/>
      <c r="R253" s="281"/>
      <c r="S253" s="281"/>
      <c r="T253" s="28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83" t="s">
        <v>201</v>
      </c>
      <c r="AU253" s="283" t="s">
        <v>83</v>
      </c>
      <c r="AV253" s="15" t="s">
        <v>198</v>
      </c>
      <c r="AW253" s="15" t="s">
        <v>30</v>
      </c>
      <c r="AX253" s="15" t="s">
        <v>81</v>
      </c>
      <c r="AY253" s="283" t="s">
        <v>191</v>
      </c>
    </row>
    <row r="254" s="2" customFormat="1" ht="16.5" customHeight="1">
      <c r="A254" s="39"/>
      <c r="B254" s="40"/>
      <c r="C254" s="236" t="s">
        <v>404</v>
      </c>
      <c r="D254" s="236" t="s">
        <v>194</v>
      </c>
      <c r="E254" s="237" t="s">
        <v>1171</v>
      </c>
      <c r="F254" s="238" t="s">
        <v>1172</v>
      </c>
      <c r="G254" s="239" t="s">
        <v>215</v>
      </c>
      <c r="H254" s="240">
        <v>29.140000000000001</v>
      </c>
      <c r="I254" s="241"/>
      <c r="J254" s="240">
        <f>ROUND(I254*H254,2)</f>
        <v>0</v>
      </c>
      <c r="K254" s="238" t="s">
        <v>1</v>
      </c>
      <c r="L254" s="45"/>
      <c r="M254" s="242" t="s">
        <v>1</v>
      </c>
      <c r="N254" s="243" t="s">
        <v>38</v>
      </c>
      <c r="O254" s="92"/>
      <c r="P254" s="244">
        <f>O254*H254</f>
        <v>0</v>
      </c>
      <c r="Q254" s="244">
        <v>22.594360000000002</v>
      </c>
      <c r="R254" s="244">
        <f>Q254*H254</f>
        <v>658.39965040000004</v>
      </c>
      <c r="S254" s="244">
        <v>0</v>
      </c>
      <c r="T254" s="245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6" t="s">
        <v>198</v>
      </c>
      <c r="AT254" s="246" t="s">
        <v>194</v>
      </c>
      <c r="AU254" s="246" t="s">
        <v>83</v>
      </c>
      <c r="AY254" s="18" t="s">
        <v>191</v>
      </c>
      <c r="BE254" s="247">
        <f>IF(N254="základní",J254,0)</f>
        <v>0</v>
      </c>
      <c r="BF254" s="247">
        <f>IF(N254="snížená",J254,0)</f>
        <v>0</v>
      </c>
      <c r="BG254" s="247">
        <f>IF(N254="zákl. přenesená",J254,0)</f>
        <v>0</v>
      </c>
      <c r="BH254" s="247">
        <f>IF(N254="sníž. přenesená",J254,0)</f>
        <v>0</v>
      </c>
      <c r="BI254" s="247">
        <f>IF(N254="nulová",J254,0)</f>
        <v>0</v>
      </c>
      <c r="BJ254" s="18" t="s">
        <v>81</v>
      </c>
      <c r="BK254" s="247">
        <f>ROUND(I254*H254,2)</f>
        <v>0</v>
      </c>
      <c r="BL254" s="18" t="s">
        <v>198</v>
      </c>
      <c r="BM254" s="246" t="s">
        <v>1173</v>
      </c>
    </row>
    <row r="255" s="2" customFormat="1">
      <c r="A255" s="39"/>
      <c r="B255" s="40"/>
      <c r="C255" s="41"/>
      <c r="D255" s="248" t="s">
        <v>200</v>
      </c>
      <c r="E255" s="41"/>
      <c r="F255" s="249" t="s">
        <v>1172</v>
      </c>
      <c r="G255" s="41"/>
      <c r="H255" s="41"/>
      <c r="I255" s="145"/>
      <c r="J255" s="41"/>
      <c r="K255" s="41"/>
      <c r="L255" s="45"/>
      <c r="M255" s="250"/>
      <c r="N255" s="251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200</v>
      </c>
      <c r="AU255" s="18" t="s">
        <v>83</v>
      </c>
    </row>
    <row r="256" s="13" customFormat="1">
      <c r="A256" s="13"/>
      <c r="B256" s="252"/>
      <c r="C256" s="253"/>
      <c r="D256" s="248" t="s">
        <v>201</v>
      </c>
      <c r="E256" s="254" t="s">
        <v>1</v>
      </c>
      <c r="F256" s="255" t="s">
        <v>1174</v>
      </c>
      <c r="G256" s="253"/>
      <c r="H256" s="254" t="s">
        <v>1</v>
      </c>
      <c r="I256" s="256"/>
      <c r="J256" s="253"/>
      <c r="K256" s="253"/>
      <c r="L256" s="257"/>
      <c r="M256" s="258"/>
      <c r="N256" s="259"/>
      <c r="O256" s="259"/>
      <c r="P256" s="259"/>
      <c r="Q256" s="259"/>
      <c r="R256" s="259"/>
      <c r="S256" s="259"/>
      <c r="T256" s="26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1" t="s">
        <v>201</v>
      </c>
      <c r="AU256" s="261" t="s">
        <v>83</v>
      </c>
      <c r="AV256" s="13" t="s">
        <v>81</v>
      </c>
      <c r="AW256" s="13" t="s">
        <v>30</v>
      </c>
      <c r="AX256" s="13" t="s">
        <v>73</v>
      </c>
      <c r="AY256" s="261" t="s">
        <v>191</v>
      </c>
    </row>
    <row r="257" s="13" customFormat="1">
      <c r="A257" s="13"/>
      <c r="B257" s="252"/>
      <c r="C257" s="253"/>
      <c r="D257" s="248" t="s">
        <v>201</v>
      </c>
      <c r="E257" s="254" t="s">
        <v>1</v>
      </c>
      <c r="F257" s="255" t="s">
        <v>1175</v>
      </c>
      <c r="G257" s="253"/>
      <c r="H257" s="254" t="s">
        <v>1</v>
      </c>
      <c r="I257" s="256"/>
      <c r="J257" s="253"/>
      <c r="K257" s="253"/>
      <c r="L257" s="257"/>
      <c r="M257" s="258"/>
      <c r="N257" s="259"/>
      <c r="O257" s="259"/>
      <c r="P257" s="259"/>
      <c r="Q257" s="259"/>
      <c r="R257" s="259"/>
      <c r="S257" s="259"/>
      <c r="T257" s="26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1" t="s">
        <v>201</v>
      </c>
      <c r="AU257" s="261" t="s">
        <v>83</v>
      </c>
      <c r="AV257" s="13" t="s">
        <v>81</v>
      </c>
      <c r="AW257" s="13" t="s">
        <v>30</v>
      </c>
      <c r="AX257" s="13" t="s">
        <v>73</v>
      </c>
      <c r="AY257" s="261" t="s">
        <v>191</v>
      </c>
    </row>
    <row r="258" s="13" customFormat="1">
      <c r="A258" s="13"/>
      <c r="B258" s="252"/>
      <c r="C258" s="253"/>
      <c r="D258" s="248" t="s">
        <v>201</v>
      </c>
      <c r="E258" s="254" t="s">
        <v>1</v>
      </c>
      <c r="F258" s="255" t="s">
        <v>1176</v>
      </c>
      <c r="G258" s="253"/>
      <c r="H258" s="254" t="s">
        <v>1</v>
      </c>
      <c r="I258" s="256"/>
      <c r="J258" s="253"/>
      <c r="K258" s="253"/>
      <c r="L258" s="257"/>
      <c r="M258" s="258"/>
      <c r="N258" s="259"/>
      <c r="O258" s="259"/>
      <c r="P258" s="259"/>
      <c r="Q258" s="259"/>
      <c r="R258" s="259"/>
      <c r="S258" s="259"/>
      <c r="T258" s="26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1" t="s">
        <v>201</v>
      </c>
      <c r="AU258" s="261" t="s">
        <v>83</v>
      </c>
      <c r="AV258" s="13" t="s">
        <v>81</v>
      </c>
      <c r="AW258" s="13" t="s">
        <v>30</v>
      </c>
      <c r="AX258" s="13" t="s">
        <v>73</v>
      </c>
      <c r="AY258" s="261" t="s">
        <v>191</v>
      </c>
    </row>
    <row r="259" s="14" customFormat="1">
      <c r="A259" s="14"/>
      <c r="B259" s="262"/>
      <c r="C259" s="263"/>
      <c r="D259" s="248" t="s">
        <v>201</v>
      </c>
      <c r="E259" s="264" t="s">
        <v>1</v>
      </c>
      <c r="F259" s="265" t="s">
        <v>1177</v>
      </c>
      <c r="G259" s="263"/>
      <c r="H259" s="266">
        <v>14.68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2" t="s">
        <v>201</v>
      </c>
      <c r="AU259" s="272" t="s">
        <v>83</v>
      </c>
      <c r="AV259" s="14" t="s">
        <v>83</v>
      </c>
      <c r="AW259" s="14" t="s">
        <v>30</v>
      </c>
      <c r="AX259" s="14" t="s">
        <v>73</v>
      </c>
      <c r="AY259" s="272" t="s">
        <v>191</v>
      </c>
    </row>
    <row r="260" s="13" customFormat="1">
      <c r="A260" s="13"/>
      <c r="B260" s="252"/>
      <c r="C260" s="253"/>
      <c r="D260" s="248" t="s">
        <v>201</v>
      </c>
      <c r="E260" s="254" t="s">
        <v>1</v>
      </c>
      <c r="F260" s="255" t="s">
        <v>1178</v>
      </c>
      <c r="G260" s="253"/>
      <c r="H260" s="254" t="s">
        <v>1</v>
      </c>
      <c r="I260" s="256"/>
      <c r="J260" s="253"/>
      <c r="K260" s="253"/>
      <c r="L260" s="257"/>
      <c r="M260" s="258"/>
      <c r="N260" s="259"/>
      <c r="O260" s="259"/>
      <c r="P260" s="259"/>
      <c r="Q260" s="259"/>
      <c r="R260" s="259"/>
      <c r="S260" s="259"/>
      <c r="T260" s="26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1" t="s">
        <v>201</v>
      </c>
      <c r="AU260" s="261" t="s">
        <v>83</v>
      </c>
      <c r="AV260" s="13" t="s">
        <v>81</v>
      </c>
      <c r="AW260" s="13" t="s">
        <v>30</v>
      </c>
      <c r="AX260" s="13" t="s">
        <v>73</v>
      </c>
      <c r="AY260" s="261" t="s">
        <v>191</v>
      </c>
    </row>
    <row r="261" s="14" customFormat="1">
      <c r="A261" s="14"/>
      <c r="B261" s="262"/>
      <c r="C261" s="263"/>
      <c r="D261" s="248" t="s">
        <v>201</v>
      </c>
      <c r="E261" s="264" t="s">
        <v>1</v>
      </c>
      <c r="F261" s="265" t="s">
        <v>1179</v>
      </c>
      <c r="G261" s="263"/>
      <c r="H261" s="266">
        <v>4.5999999999999996</v>
      </c>
      <c r="I261" s="267"/>
      <c r="J261" s="263"/>
      <c r="K261" s="263"/>
      <c r="L261" s="268"/>
      <c r="M261" s="269"/>
      <c r="N261" s="270"/>
      <c r="O261" s="270"/>
      <c r="P261" s="270"/>
      <c r="Q261" s="270"/>
      <c r="R261" s="270"/>
      <c r="S261" s="270"/>
      <c r="T261" s="27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2" t="s">
        <v>201</v>
      </c>
      <c r="AU261" s="272" t="s">
        <v>83</v>
      </c>
      <c r="AV261" s="14" t="s">
        <v>83</v>
      </c>
      <c r="AW261" s="14" t="s">
        <v>30</v>
      </c>
      <c r="AX261" s="14" t="s">
        <v>73</v>
      </c>
      <c r="AY261" s="272" t="s">
        <v>191</v>
      </c>
    </row>
    <row r="262" s="13" customFormat="1">
      <c r="A262" s="13"/>
      <c r="B262" s="252"/>
      <c r="C262" s="253"/>
      <c r="D262" s="248" t="s">
        <v>201</v>
      </c>
      <c r="E262" s="254" t="s">
        <v>1</v>
      </c>
      <c r="F262" s="255" t="s">
        <v>1180</v>
      </c>
      <c r="G262" s="253"/>
      <c r="H262" s="254" t="s">
        <v>1</v>
      </c>
      <c r="I262" s="256"/>
      <c r="J262" s="253"/>
      <c r="K262" s="253"/>
      <c r="L262" s="257"/>
      <c r="M262" s="258"/>
      <c r="N262" s="259"/>
      <c r="O262" s="259"/>
      <c r="P262" s="259"/>
      <c r="Q262" s="259"/>
      <c r="R262" s="259"/>
      <c r="S262" s="259"/>
      <c r="T262" s="26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1" t="s">
        <v>201</v>
      </c>
      <c r="AU262" s="261" t="s">
        <v>83</v>
      </c>
      <c r="AV262" s="13" t="s">
        <v>81</v>
      </c>
      <c r="AW262" s="13" t="s">
        <v>30</v>
      </c>
      <c r="AX262" s="13" t="s">
        <v>73</v>
      </c>
      <c r="AY262" s="261" t="s">
        <v>191</v>
      </c>
    </row>
    <row r="263" s="13" customFormat="1">
      <c r="A263" s="13"/>
      <c r="B263" s="252"/>
      <c r="C263" s="253"/>
      <c r="D263" s="248" t="s">
        <v>201</v>
      </c>
      <c r="E263" s="254" t="s">
        <v>1</v>
      </c>
      <c r="F263" s="255" t="s">
        <v>1181</v>
      </c>
      <c r="G263" s="253"/>
      <c r="H263" s="254" t="s">
        <v>1</v>
      </c>
      <c r="I263" s="256"/>
      <c r="J263" s="253"/>
      <c r="K263" s="253"/>
      <c r="L263" s="257"/>
      <c r="M263" s="258"/>
      <c r="N263" s="259"/>
      <c r="O263" s="259"/>
      <c r="P263" s="259"/>
      <c r="Q263" s="259"/>
      <c r="R263" s="259"/>
      <c r="S263" s="259"/>
      <c r="T263" s="26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1" t="s">
        <v>201</v>
      </c>
      <c r="AU263" s="261" t="s">
        <v>83</v>
      </c>
      <c r="AV263" s="13" t="s">
        <v>81</v>
      </c>
      <c r="AW263" s="13" t="s">
        <v>30</v>
      </c>
      <c r="AX263" s="13" t="s">
        <v>73</v>
      </c>
      <c r="AY263" s="261" t="s">
        <v>191</v>
      </c>
    </row>
    <row r="264" s="14" customFormat="1">
      <c r="A264" s="14"/>
      <c r="B264" s="262"/>
      <c r="C264" s="263"/>
      <c r="D264" s="248" t="s">
        <v>201</v>
      </c>
      <c r="E264" s="264" t="s">
        <v>1</v>
      </c>
      <c r="F264" s="265" t="s">
        <v>1182</v>
      </c>
      <c r="G264" s="263"/>
      <c r="H264" s="266">
        <v>9.8599999999999994</v>
      </c>
      <c r="I264" s="267"/>
      <c r="J264" s="263"/>
      <c r="K264" s="263"/>
      <c r="L264" s="268"/>
      <c r="M264" s="269"/>
      <c r="N264" s="270"/>
      <c r="O264" s="270"/>
      <c r="P264" s="270"/>
      <c r="Q264" s="270"/>
      <c r="R264" s="270"/>
      <c r="S264" s="270"/>
      <c r="T264" s="27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2" t="s">
        <v>201</v>
      </c>
      <c r="AU264" s="272" t="s">
        <v>83</v>
      </c>
      <c r="AV264" s="14" t="s">
        <v>83</v>
      </c>
      <c r="AW264" s="14" t="s">
        <v>30</v>
      </c>
      <c r="AX264" s="14" t="s">
        <v>73</v>
      </c>
      <c r="AY264" s="272" t="s">
        <v>191</v>
      </c>
    </row>
    <row r="265" s="15" customFormat="1">
      <c r="A265" s="15"/>
      <c r="B265" s="273"/>
      <c r="C265" s="274"/>
      <c r="D265" s="248" t="s">
        <v>201</v>
      </c>
      <c r="E265" s="275" t="s">
        <v>1</v>
      </c>
      <c r="F265" s="276" t="s">
        <v>205</v>
      </c>
      <c r="G265" s="274"/>
      <c r="H265" s="277">
        <v>29.140000000000001</v>
      </c>
      <c r="I265" s="278"/>
      <c r="J265" s="274"/>
      <c r="K265" s="274"/>
      <c r="L265" s="279"/>
      <c r="M265" s="280"/>
      <c r="N265" s="281"/>
      <c r="O265" s="281"/>
      <c r="P265" s="281"/>
      <c r="Q265" s="281"/>
      <c r="R265" s="281"/>
      <c r="S265" s="281"/>
      <c r="T265" s="282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83" t="s">
        <v>201</v>
      </c>
      <c r="AU265" s="283" t="s">
        <v>83</v>
      </c>
      <c r="AV265" s="15" t="s">
        <v>198</v>
      </c>
      <c r="AW265" s="15" t="s">
        <v>30</v>
      </c>
      <c r="AX265" s="15" t="s">
        <v>81</v>
      </c>
      <c r="AY265" s="283" t="s">
        <v>191</v>
      </c>
    </row>
    <row r="266" s="2" customFormat="1" ht="21.75" customHeight="1">
      <c r="A266" s="39"/>
      <c r="B266" s="40"/>
      <c r="C266" s="236" t="s">
        <v>410</v>
      </c>
      <c r="D266" s="236" t="s">
        <v>194</v>
      </c>
      <c r="E266" s="237" t="s">
        <v>1183</v>
      </c>
      <c r="F266" s="238" t="s">
        <v>1184</v>
      </c>
      <c r="G266" s="239" t="s">
        <v>197</v>
      </c>
      <c r="H266" s="240">
        <v>112.31999999999999</v>
      </c>
      <c r="I266" s="241"/>
      <c r="J266" s="240">
        <f>ROUND(I266*H266,2)</f>
        <v>0</v>
      </c>
      <c r="K266" s="238" t="s">
        <v>1</v>
      </c>
      <c r="L266" s="45"/>
      <c r="M266" s="242" t="s">
        <v>1</v>
      </c>
      <c r="N266" s="243" t="s">
        <v>38</v>
      </c>
      <c r="O266" s="92"/>
      <c r="P266" s="244">
        <f>O266*H266</f>
        <v>0</v>
      </c>
      <c r="Q266" s="244">
        <v>0.00040000000000000002</v>
      </c>
      <c r="R266" s="244">
        <f>Q266*H266</f>
        <v>0.044928000000000003</v>
      </c>
      <c r="S266" s="244">
        <v>0</v>
      </c>
      <c r="T266" s="245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6" t="s">
        <v>198</v>
      </c>
      <c r="AT266" s="246" t="s">
        <v>194</v>
      </c>
      <c r="AU266" s="246" t="s">
        <v>83</v>
      </c>
      <c r="AY266" s="18" t="s">
        <v>191</v>
      </c>
      <c r="BE266" s="247">
        <f>IF(N266="základní",J266,0)</f>
        <v>0</v>
      </c>
      <c r="BF266" s="247">
        <f>IF(N266="snížená",J266,0)</f>
        <v>0</v>
      </c>
      <c r="BG266" s="247">
        <f>IF(N266="zákl. přenesená",J266,0)</f>
        <v>0</v>
      </c>
      <c r="BH266" s="247">
        <f>IF(N266="sníž. přenesená",J266,0)</f>
        <v>0</v>
      </c>
      <c r="BI266" s="247">
        <f>IF(N266="nulová",J266,0)</f>
        <v>0</v>
      </c>
      <c r="BJ266" s="18" t="s">
        <v>81</v>
      </c>
      <c r="BK266" s="247">
        <f>ROUND(I266*H266,2)</f>
        <v>0</v>
      </c>
      <c r="BL266" s="18" t="s">
        <v>198</v>
      </c>
      <c r="BM266" s="246" t="s">
        <v>1185</v>
      </c>
    </row>
    <row r="267" s="2" customFormat="1">
      <c r="A267" s="39"/>
      <c r="B267" s="40"/>
      <c r="C267" s="41"/>
      <c r="D267" s="248" t="s">
        <v>200</v>
      </c>
      <c r="E267" s="41"/>
      <c r="F267" s="249" t="s">
        <v>1184</v>
      </c>
      <c r="G267" s="41"/>
      <c r="H267" s="41"/>
      <c r="I267" s="145"/>
      <c r="J267" s="41"/>
      <c r="K267" s="41"/>
      <c r="L267" s="45"/>
      <c r="M267" s="250"/>
      <c r="N267" s="251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200</v>
      </c>
      <c r="AU267" s="18" t="s">
        <v>83</v>
      </c>
    </row>
    <row r="268" s="13" customFormat="1">
      <c r="A268" s="13"/>
      <c r="B268" s="252"/>
      <c r="C268" s="253"/>
      <c r="D268" s="248" t="s">
        <v>201</v>
      </c>
      <c r="E268" s="254" t="s">
        <v>1</v>
      </c>
      <c r="F268" s="255" t="s">
        <v>1186</v>
      </c>
      <c r="G268" s="253"/>
      <c r="H268" s="254" t="s">
        <v>1</v>
      </c>
      <c r="I268" s="256"/>
      <c r="J268" s="253"/>
      <c r="K268" s="253"/>
      <c r="L268" s="257"/>
      <c r="M268" s="258"/>
      <c r="N268" s="259"/>
      <c r="O268" s="259"/>
      <c r="P268" s="259"/>
      <c r="Q268" s="259"/>
      <c r="R268" s="259"/>
      <c r="S268" s="259"/>
      <c r="T268" s="26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1" t="s">
        <v>201</v>
      </c>
      <c r="AU268" s="261" t="s">
        <v>83</v>
      </c>
      <c r="AV268" s="13" t="s">
        <v>81</v>
      </c>
      <c r="AW268" s="13" t="s">
        <v>30</v>
      </c>
      <c r="AX268" s="13" t="s">
        <v>73</v>
      </c>
      <c r="AY268" s="261" t="s">
        <v>191</v>
      </c>
    </row>
    <row r="269" s="14" customFormat="1">
      <c r="A269" s="14"/>
      <c r="B269" s="262"/>
      <c r="C269" s="263"/>
      <c r="D269" s="248" t="s">
        <v>201</v>
      </c>
      <c r="E269" s="264" t="s">
        <v>1</v>
      </c>
      <c r="F269" s="265" t="s">
        <v>1167</v>
      </c>
      <c r="G269" s="263"/>
      <c r="H269" s="266">
        <v>112.31999999999999</v>
      </c>
      <c r="I269" s="267"/>
      <c r="J269" s="263"/>
      <c r="K269" s="263"/>
      <c r="L269" s="268"/>
      <c r="M269" s="269"/>
      <c r="N269" s="270"/>
      <c r="O269" s="270"/>
      <c r="P269" s="270"/>
      <c r="Q269" s="270"/>
      <c r="R269" s="270"/>
      <c r="S269" s="270"/>
      <c r="T269" s="27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72" t="s">
        <v>201</v>
      </c>
      <c r="AU269" s="272" t="s">
        <v>83</v>
      </c>
      <c r="AV269" s="14" t="s">
        <v>83</v>
      </c>
      <c r="AW269" s="14" t="s">
        <v>30</v>
      </c>
      <c r="AX269" s="14" t="s">
        <v>73</v>
      </c>
      <c r="AY269" s="272" t="s">
        <v>191</v>
      </c>
    </row>
    <row r="270" s="15" customFormat="1">
      <c r="A270" s="15"/>
      <c r="B270" s="273"/>
      <c r="C270" s="274"/>
      <c r="D270" s="248" t="s">
        <v>201</v>
      </c>
      <c r="E270" s="275" t="s">
        <v>1</v>
      </c>
      <c r="F270" s="276" t="s">
        <v>205</v>
      </c>
      <c r="G270" s="274"/>
      <c r="H270" s="277">
        <v>112.31999999999999</v>
      </c>
      <c r="I270" s="278"/>
      <c r="J270" s="274"/>
      <c r="K270" s="274"/>
      <c r="L270" s="279"/>
      <c r="M270" s="280"/>
      <c r="N270" s="281"/>
      <c r="O270" s="281"/>
      <c r="P270" s="281"/>
      <c r="Q270" s="281"/>
      <c r="R270" s="281"/>
      <c r="S270" s="281"/>
      <c r="T270" s="282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3" t="s">
        <v>201</v>
      </c>
      <c r="AU270" s="283" t="s">
        <v>83</v>
      </c>
      <c r="AV270" s="15" t="s">
        <v>198</v>
      </c>
      <c r="AW270" s="15" t="s">
        <v>30</v>
      </c>
      <c r="AX270" s="15" t="s">
        <v>81</v>
      </c>
      <c r="AY270" s="283" t="s">
        <v>191</v>
      </c>
    </row>
    <row r="271" s="2" customFormat="1" ht="21.75" customHeight="1">
      <c r="A271" s="39"/>
      <c r="B271" s="40"/>
      <c r="C271" s="236" t="s">
        <v>416</v>
      </c>
      <c r="D271" s="236" t="s">
        <v>194</v>
      </c>
      <c r="E271" s="237" t="s">
        <v>1187</v>
      </c>
      <c r="F271" s="238" t="s">
        <v>1188</v>
      </c>
      <c r="G271" s="239" t="s">
        <v>215</v>
      </c>
      <c r="H271" s="240">
        <v>48.740000000000002</v>
      </c>
      <c r="I271" s="241"/>
      <c r="J271" s="240">
        <f>ROUND(I271*H271,2)</f>
        <v>0</v>
      </c>
      <c r="K271" s="238" t="s">
        <v>275</v>
      </c>
      <c r="L271" s="45"/>
      <c r="M271" s="242" t="s">
        <v>1</v>
      </c>
      <c r="N271" s="243" t="s">
        <v>38</v>
      </c>
      <c r="O271" s="92"/>
      <c r="P271" s="244">
        <f>O271*H271</f>
        <v>0</v>
      </c>
      <c r="Q271" s="244">
        <v>0</v>
      </c>
      <c r="R271" s="244">
        <f>Q271*H271</f>
        <v>0</v>
      </c>
      <c r="S271" s="244">
        <v>2.4100000000000001</v>
      </c>
      <c r="T271" s="245">
        <f>S271*H271</f>
        <v>117.46340000000001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6" t="s">
        <v>198</v>
      </c>
      <c r="AT271" s="246" t="s">
        <v>194</v>
      </c>
      <c r="AU271" s="246" t="s">
        <v>83</v>
      </c>
      <c r="AY271" s="18" t="s">
        <v>191</v>
      </c>
      <c r="BE271" s="247">
        <f>IF(N271="základní",J271,0)</f>
        <v>0</v>
      </c>
      <c r="BF271" s="247">
        <f>IF(N271="snížená",J271,0)</f>
        <v>0</v>
      </c>
      <c r="BG271" s="247">
        <f>IF(N271="zákl. přenesená",J271,0)</f>
        <v>0</v>
      </c>
      <c r="BH271" s="247">
        <f>IF(N271="sníž. přenesená",J271,0)</f>
        <v>0</v>
      </c>
      <c r="BI271" s="247">
        <f>IF(N271="nulová",J271,0)</f>
        <v>0</v>
      </c>
      <c r="BJ271" s="18" t="s">
        <v>81</v>
      </c>
      <c r="BK271" s="247">
        <f>ROUND(I271*H271,2)</f>
        <v>0</v>
      </c>
      <c r="BL271" s="18" t="s">
        <v>198</v>
      </c>
      <c r="BM271" s="246" t="s">
        <v>1189</v>
      </c>
    </row>
    <row r="272" s="2" customFormat="1">
      <c r="A272" s="39"/>
      <c r="B272" s="40"/>
      <c r="C272" s="41"/>
      <c r="D272" s="248" t="s">
        <v>200</v>
      </c>
      <c r="E272" s="41"/>
      <c r="F272" s="249" t="s">
        <v>1188</v>
      </c>
      <c r="G272" s="41"/>
      <c r="H272" s="41"/>
      <c r="I272" s="145"/>
      <c r="J272" s="41"/>
      <c r="K272" s="41"/>
      <c r="L272" s="45"/>
      <c r="M272" s="250"/>
      <c r="N272" s="251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200</v>
      </c>
      <c r="AU272" s="18" t="s">
        <v>83</v>
      </c>
    </row>
    <row r="273" s="13" customFormat="1">
      <c r="A273" s="13"/>
      <c r="B273" s="252"/>
      <c r="C273" s="253"/>
      <c r="D273" s="248" t="s">
        <v>201</v>
      </c>
      <c r="E273" s="254" t="s">
        <v>1</v>
      </c>
      <c r="F273" s="255" t="s">
        <v>1190</v>
      </c>
      <c r="G273" s="253"/>
      <c r="H273" s="254" t="s">
        <v>1</v>
      </c>
      <c r="I273" s="256"/>
      <c r="J273" s="253"/>
      <c r="K273" s="253"/>
      <c r="L273" s="257"/>
      <c r="M273" s="258"/>
      <c r="N273" s="259"/>
      <c r="O273" s="259"/>
      <c r="P273" s="259"/>
      <c r="Q273" s="259"/>
      <c r="R273" s="259"/>
      <c r="S273" s="259"/>
      <c r="T273" s="26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1" t="s">
        <v>201</v>
      </c>
      <c r="AU273" s="261" t="s">
        <v>83</v>
      </c>
      <c r="AV273" s="13" t="s">
        <v>81</v>
      </c>
      <c r="AW273" s="13" t="s">
        <v>30</v>
      </c>
      <c r="AX273" s="13" t="s">
        <v>73</v>
      </c>
      <c r="AY273" s="261" t="s">
        <v>191</v>
      </c>
    </row>
    <row r="274" s="13" customFormat="1">
      <c r="A274" s="13"/>
      <c r="B274" s="252"/>
      <c r="C274" s="253"/>
      <c r="D274" s="248" t="s">
        <v>201</v>
      </c>
      <c r="E274" s="254" t="s">
        <v>1</v>
      </c>
      <c r="F274" s="255" t="s">
        <v>1191</v>
      </c>
      <c r="G274" s="253"/>
      <c r="H274" s="254" t="s">
        <v>1</v>
      </c>
      <c r="I274" s="256"/>
      <c r="J274" s="253"/>
      <c r="K274" s="253"/>
      <c r="L274" s="257"/>
      <c r="M274" s="258"/>
      <c r="N274" s="259"/>
      <c r="O274" s="259"/>
      <c r="P274" s="259"/>
      <c r="Q274" s="259"/>
      <c r="R274" s="259"/>
      <c r="S274" s="259"/>
      <c r="T274" s="26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1" t="s">
        <v>201</v>
      </c>
      <c r="AU274" s="261" t="s">
        <v>83</v>
      </c>
      <c r="AV274" s="13" t="s">
        <v>81</v>
      </c>
      <c r="AW274" s="13" t="s">
        <v>30</v>
      </c>
      <c r="AX274" s="13" t="s">
        <v>73</v>
      </c>
      <c r="AY274" s="261" t="s">
        <v>191</v>
      </c>
    </row>
    <row r="275" s="13" customFormat="1">
      <c r="A275" s="13"/>
      <c r="B275" s="252"/>
      <c r="C275" s="253"/>
      <c r="D275" s="248" t="s">
        <v>201</v>
      </c>
      <c r="E275" s="254" t="s">
        <v>1</v>
      </c>
      <c r="F275" s="255" t="s">
        <v>1192</v>
      </c>
      <c r="G275" s="253"/>
      <c r="H275" s="254" t="s">
        <v>1</v>
      </c>
      <c r="I275" s="256"/>
      <c r="J275" s="253"/>
      <c r="K275" s="253"/>
      <c r="L275" s="257"/>
      <c r="M275" s="258"/>
      <c r="N275" s="259"/>
      <c r="O275" s="259"/>
      <c r="P275" s="259"/>
      <c r="Q275" s="259"/>
      <c r="R275" s="259"/>
      <c r="S275" s="259"/>
      <c r="T275" s="26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1" t="s">
        <v>201</v>
      </c>
      <c r="AU275" s="261" t="s">
        <v>83</v>
      </c>
      <c r="AV275" s="13" t="s">
        <v>81</v>
      </c>
      <c r="AW275" s="13" t="s">
        <v>30</v>
      </c>
      <c r="AX275" s="13" t="s">
        <v>73</v>
      </c>
      <c r="AY275" s="261" t="s">
        <v>191</v>
      </c>
    </row>
    <row r="276" s="14" customFormat="1">
      <c r="A276" s="14"/>
      <c r="B276" s="262"/>
      <c r="C276" s="263"/>
      <c r="D276" s="248" t="s">
        <v>201</v>
      </c>
      <c r="E276" s="264" t="s">
        <v>1</v>
      </c>
      <c r="F276" s="265" t="s">
        <v>1193</v>
      </c>
      <c r="G276" s="263"/>
      <c r="H276" s="266">
        <v>48.740000000000002</v>
      </c>
      <c r="I276" s="267"/>
      <c r="J276" s="263"/>
      <c r="K276" s="263"/>
      <c r="L276" s="268"/>
      <c r="M276" s="269"/>
      <c r="N276" s="270"/>
      <c r="O276" s="270"/>
      <c r="P276" s="270"/>
      <c r="Q276" s="270"/>
      <c r="R276" s="270"/>
      <c r="S276" s="270"/>
      <c r="T276" s="27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2" t="s">
        <v>201</v>
      </c>
      <c r="AU276" s="272" t="s">
        <v>83</v>
      </c>
      <c r="AV276" s="14" t="s">
        <v>83</v>
      </c>
      <c r="AW276" s="14" t="s">
        <v>30</v>
      </c>
      <c r="AX276" s="14" t="s">
        <v>73</v>
      </c>
      <c r="AY276" s="272" t="s">
        <v>191</v>
      </c>
    </row>
    <row r="277" s="15" customFormat="1">
      <c r="A277" s="15"/>
      <c r="B277" s="273"/>
      <c r="C277" s="274"/>
      <c r="D277" s="248" t="s">
        <v>201</v>
      </c>
      <c r="E277" s="275" t="s">
        <v>1</v>
      </c>
      <c r="F277" s="276" t="s">
        <v>205</v>
      </c>
      <c r="G277" s="274"/>
      <c r="H277" s="277">
        <v>48.740000000000002</v>
      </c>
      <c r="I277" s="278"/>
      <c r="J277" s="274"/>
      <c r="K277" s="274"/>
      <c r="L277" s="279"/>
      <c r="M277" s="280"/>
      <c r="N277" s="281"/>
      <c r="O277" s="281"/>
      <c r="P277" s="281"/>
      <c r="Q277" s="281"/>
      <c r="R277" s="281"/>
      <c r="S277" s="281"/>
      <c r="T277" s="28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83" t="s">
        <v>201</v>
      </c>
      <c r="AU277" s="283" t="s">
        <v>83</v>
      </c>
      <c r="AV277" s="15" t="s">
        <v>198</v>
      </c>
      <c r="AW277" s="15" t="s">
        <v>30</v>
      </c>
      <c r="AX277" s="15" t="s">
        <v>81</v>
      </c>
      <c r="AY277" s="283" t="s">
        <v>191</v>
      </c>
    </row>
    <row r="278" s="2" customFormat="1" ht="33" customHeight="1">
      <c r="A278" s="39"/>
      <c r="B278" s="40"/>
      <c r="C278" s="236" t="s">
        <v>422</v>
      </c>
      <c r="D278" s="236" t="s">
        <v>194</v>
      </c>
      <c r="E278" s="237" t="s">
        <v>1194</v>
      </c>
      <c r="F278" s="238" t="s">
        <v>709</v>
      </c>
      <c r="G278" s="239" t="s">
        <v>349</v>
      </c>
      <c r="H278" s="240">
        <v>121.84999999999999</v>
      </c>
      <c r="I278" s="241"/>
      <c r="J278" s="240">
        <f>ROUND(I278*H278,2)</f>
        <v>0</v>
      </c>
      <c r="K278" s="238" t="s">
        <v>275</v>
      </c>
      <c r="L278" s="45"/>
      <c r="M278" s="242" t="s">
        <v>1</v>
      </c>
      <c r="N278" s="243" t="s">
        <v>38</v>
      </c>
      <c r="O278" s="92"/>
      <c r="P278" s="244">
        <f>O278*H278</f>
        <v>0</v>
      </c>
      <c r="Q278" s="244">
        <v>0</v>
      </c>
      <c r="R278" s="244">
        <f>Q278*H278</f>
        <v>0</v>
      </c>
      <c r="S278" s="244">
        <v>0</v>
      </c>
      <c r="T278" s="245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6" t="s">
        <v>198</v>
      </c>
      <c r="AT278" s="246" t="s">
        <v>194</v>
      </c>
      <c r="AU278" s="246" t="s">
        <v>83</v>
      </c>
      <c r="AY278" s="18" t="s">
        <v>191</v>
      </c>
      <c r="BE278" s="247">
        <f>IF(N278="základní",J278,0)</f>
        <v>0</v>
      </c>
      <c r="BF278" s="247">
        <f>IF(N278="snížená",J278,0)</f>
        <v>0</v>
      </c>
      <c r="BG278" s="247">
        <f>IF(N278="zákl. přenesená",J278,0)</f>
        <v>0</v>
      </c>
      <c r="BH278" s="247">
        <f>IF(N278="sníž. přenesená",J278,0)</f>
        <v>0</v>
      </c>
      <c r="BI278" s="247">
        <f>IF(N278="nulová",J278,0)</f>
        <v>0</v>
      </c>
      <c r="BJ278" s="18" t="s">
        <v>81</v>
      </c>
      <c r="BK278" s="247">
        <f>ROUND(I278*H278,2)</f>
        <v>0</v>
      </c>
      <c r="BL278" s="18" t="s">
        <v>198</v>
      </c>
      <c r="BM278" s="246" t="s">
        <v>1195</v>
      </c>
    </row>
    <row r="279" s="2" customFormat="1">
      <c r="A279" s="39"/>
      <c r="B279" s="40"/>
      <c r="C279" s="41"/>
      <c r="D279" s="248" t="s">
        <v>200</v>
      </c>
      <c r="E279" s="41"/>
      <c r="F279" s="249" t="s">
        <v>709</v>
      </c>
      <c r="G279" s="41"/>
      <c r="H279" s="41"/>
      <c r="I279" s="145"/>
      <c r="J279" s="41"/>
      <c r="K279" s="41"/>
      <c r="L279" s="45"/>
      <c r="M279" s="250"/>
      <c r="N279" s="251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200</v>
      </c>
      <c r="AU279" s="18" t="s">
        <v>83</v>
      </c>
    </row>
    <row r="280" s="13" customFormat="1">
      <c r="A280" s="13"/>
      <c r="B280" s="252"/>
      <c r="C280" s="253"/>
      <c r="D280" s="248" t="s">
        <v>201</v>
      </c>
      <c r="E280" s="254" t="s">
        <v>1</v>
      </c>
      <c r="F280" s="255" t="s">
        <v>1196</v>
      </c>
      <c r="G280" s="253"/>
      <c r="H280" s="254" t="s">
        <v>1</v>
      </c>
      <c r="I280" s="256"/>
      <c r="J280" s="253"/>
      <c r="K280" s="253"/>
      <c r="L280" s="257"/>
      <c r="M280" s="258"/>
      <c r="N280" s="259"/>
      <c r="O280" s="259"/>
      <c r="P280" s="259"/>
      <c r="Q280" s="259"/>
      <c r="R280" s="259"/>
      <c r="S280" s="259"/>
      <c r="T280" s="26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1" t="s">
        <v>201</v>
      </c>
      <c r="AU280" s="261" t="s">
        <v>83</v>
      </c>
      <c r="AV280" s="13" t="s">
        <v>81</v>
      </c>
      <c r="AW280" s="13" t="s">
        <v>30</v>
      </c>
      <c r="AX280" s="13" t="s">
        <v>73</v>
      </c>
      <c r="AY280" s="261" t="s">
        <v>191</v>
      </c>
    </row>
    <row r="281" s="14" customFormat="1">
      <c r="A281" s="14"/>
      <c r="B281" s="262"/>
      <c r="C281" s="263"/>
      <c r="D281" s="248" t="s">
        <v>201</v>
      </c>
      <c r="E281" s="264" t="s">
        <v>1</v>
      </c>
      <c r="F281" s="265" t="s">
        <v>1197</v>
      </c>
      <c r="G281" s="263"/>
      <c r="H281" s="266">
        <v>121.84999999999999</v>
      </c>
      <c r="I281" s="267"/>
      <c r="J281" s="263"/>
      <c r="K281" s="263"/>
      <c r="L281" s="268"/>
      <c r="M281" s="269"/>
      <c r="N281" s="270"/>
      <c r="O281" s="270"/>
      <c r="P281" s="270"/>
      <c r="Q281" s="270"/>
      <c r="R281" s="270"/>
      <c r="S281" s="270"/>
      <c r="T281" s="27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2" t="s">
        <v>201</v>
      </c>
      <c r="AU281" s="272" t="s">
        <v>83</v>
      </c>
      <c r="AV281" s="14" t="s">
        <v>83</v>
      </c>
      <c r="AW281" s="14" t="s">
        <v>30</v>
      </c>
      <c r="AX281" s="14" t="s">
        <v>73</v>
      </c>
      <c r="AY281" s="272" t="s">
        <v>191</v>
      </c>
    </row>
    <row r="282" s="15" customFormat="1">
      <c r="A282" s="15"/>
      <c r="B282" s="273"/>
      <c r="C282" s="274"/>
      <c r="D282" s="248" t="s">
        <v>201</v>
      </c>
      <c r="E282" s="275" t="s">
        <v>1</v>
      </c>
      <c r="F282" s="276" t="s">
        <v>205</v>
      </c>
      <c r="G282" s="274"/>
      <c r="H282" s="277">
        <v>121.84999999999999</v>
      </c>
      <c r="I282" s="278"/>
      <c r="J282" s="274"/>
      <c r="K282" s="274"/>
      <c r="L282" s="279"/>
      <c r="M282" s="280"/>
      <c r="N282" s="281"/>
      <c r="O282" s="281"/>
      <c r="P282" s="281"/>
      <c r="Q282" s="281"/>
      <c r="R282" s="281"/>
      <c r="S282" s="281"/>
      <c r="T282" s="282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3" t="s">
        <v>201</v>
      </c>
      <c r="AU282" s="283" t="s">
        <v>83</v>
      </c>
      <c r="AV282" s="15" t="s">
        <v>198</v>
      </c>
      <c r="AW282" s="15" t="s">
        <v>30</v>
      </c>
      <c r="AX282" s="15" t="s">
        <v>81</v>
      </c>
      <c r="AY282" s="283" t="s">
        <v>191</v>
      </c>
    </row>
    <row r="283" s="2" customFormat="1" ht="21.75" customHeight="1">
      <c r="A283" s="39"/>
      <c r="B283" s="40"/>
      <c r="C283" s="236" t="s">
        <v>429</v>
      </c>
      <c r="D283" s="236" t="s">
        <v>194</v>
      </c>
      <c r="E283" s="237" t="s">
        <v>722</v>
      </c>
      <c r="F283" s="238" t="s">
        <v>723</v>
      </c>
      <c r="G283" s="239" t="s">
        <v>349</v>
      </c>
      <c r="H283" s="240">
        <v>408.5</v>
      </c>
      <c r="I283" s="241"/>
      <c r="J283" s="240">
        <f>ROUND(I283*H283,2)</f>
        <v>0</v>
      </c>
      <c r="K283" s="238" t="s">
        <v>275</v>
      </c>
      <c r="L283" s="45"/>
      <c r="M283" s="242" t="s">
        <v>1</v>
      </c>
      <c r="N283" s="243" t="s">
        <v>38</v>
      </c>
      <c r="O283" s="92"/>
      <c r="P283" s="244">
        <f>O283*H283</f>
        <v>0</v>
      </c>
      <c r="Q283" s="244">
        <v>0</v>
      </c>
      <c r="R283" s="244">
        <f>Q283*H283</f>
        <v>0</v>
      </c>
      <c r="S283" s="244">
        <v>0</v>
      </c>
      <c r="T283" s="245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6" t="s">
        <v>198</v>
      </c>
      <c r="AT283" s="246" t="s">
        <v>194</v>
      </c>
      <c r="AU283" s="246" t="s">
        <v>83</v>
      </c>
      <c r="AY283" s="18" t="s">
        <v>191</v>
      </c>
      <c r="BE283" s="247">
        <f>IF(N283="základní",J283,0)</f>
        <v>0</v>
      </c>
      <c r="BF283" s="247">
        <f>IF(N283="snížená",J283,0)</f>
        <v>0</v>
      </c>
      <c r="BG283" s="247">
        <f>IF(N283="zákl. přenesená",J283,0)</f>
        <v>0</v>
      </c>
      <c r="BH283" s="247">
        <f>IF(N283="sníž. přenesená",J283,0)</f>
        <v>0</v>
      </c>
      <c r="BI283" s="247">
        <f>IF(N283="nulová",J283,0)</f>
        <v>0</v>
      </c>
      <c r="BJ283" s="18" t="s">
        <v>81</v>
      </c>
      <c r="BK283" s="247">
        <f>ROUND(I283*H283,2)</f>
        <v>0</v>
      </c>
      <c r="BL283" s="18" t="s">
        <v>198</v>
      </c>
      <c r="BM283" s="246" t="s">
        <v>1198</v>
      </c>
    </row>
    <row r="284" s="2" customFormat="1">
      <c r="A284" s="39"/>
      <c r="B284" s="40"/>
      <c r="C284" s="41"/>
      <c r="D284" s="248" t="s">
        <v>200</v>
      </c>
      <c r="E284" s="41"/>
      <c r="F284" s="249" t="s">
        <v>723</v>
      </c>
      <c r="G284" s="41"/>
      <c r="H284" s="41"/>
      <c r="I284" s="145"/>
      <c r="J284" s="41"/>
      <c r="K284" s="41"/>
      <c r="L284" s="45"/>
      <c r="M284" s="250"/>
      <c r="N284" s="251"/>
      <c r="O284" s="92"/>
      <c r="P284" s="92"/>
      <c r="Q284" s="92"/>
      <c r="R284" s="92"/>
      <c r="S284" s="92"/>
      <c r="T284" s="93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200</v>
      </c>
      <c r="AU284" s="18" t="s">
        <v>83</v>
      </c>
    </row>
    <row r="285" s="13" customFormat="1">
      <c r="A285" s="13"/>
      <c r="B285" s="252"/>
      <c r="C285" s="253"/>
      <c r="D285" s="248" t="s">
        <v>201</v>
      </c>
      <c r="E285" s="254" t="s">
        <v>1</v>
      </c>
      <c r="F285" s="255" t="s">
        <v>1199</v>
      </c>
      <c r="G285" s="253"/>
      <c r="H285" s="254" t="s">
        <v>1</v>
      </c>
      <c r="I285" s="256"/>
      <c r="J285" s="253"/>
      <c r="K285" s="253"/>
      <c r="L285" s="257"/>
      <c r="M285" s="258"/>
      <c r="N285" s="259"/>
      <c r="O285" s="259"/>
      <c r="P285" s="259"/>
      <c r="Q285" s="259"/>
      <c r="R285" s="259"/>
      <c r="S285" s="259"/>
      <c r="T285" s="26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1" t="s">
        <v>201</v>
      </c>
      <c r="AU285" s="261" t="s">
        <v>83</v>
      </c>
      <c r="AV285" s="13" t="s">
        <v>81</v>
      </c>
      <c r="AW285" s="13" t="s">
        <v>30</v>
      </c>
      <c r="AX285" s="13" t="s">
        <v>73</v>
      </c>
      <c r="AY285" s="261" t="s">
        <v>191</v>
      </c>
    </row>
    <row r="286" s="14" customFormat="1">
      <c r="A286" s="14"/>
      <c r="B286" s="262"/>
      <c r="C286" s="263"/>
      <c r="D286" s="248" t="s">
        <v>201</v>
      </c>
      <c r="E286" s="264" t="s">
        <v>1</v>
      </c>
      <c r="F286" s="265" t="s">
        <v>1200</v>
      </c>
      <c r="G286" s="263"/>
      <c r="H286" s="266">
        <v>408.5</v>
      </c>
      <c r="I286" s="267"/>
      <c r="J286" s="263"/>
      <c r="K286" s="263"/>
      <c r="L286" s="268"/>
      <c r="M286" s="269"/>
      <c r="N286" s="270"/>
      <c r="O286" s="270"/>
      <c r="P286" s="270"/>
      <c r="Q286" s="270"/>
      <c r="R286" s="270"/>
      <c r="S286" s="270"/>
      <c r="T286" s="27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2" t="s">
        <v>201</v>
      </c>
      <c r="AU286" s="272" t="s">
        <v>83</v>
      </c>
      <c r="AV286" s="14" t="s">
        <v>83</v>
      </c>
      <c r="AW286" s="14" t="s">
        <v>30</v>
      </c>
      <c r="AX286" s="14" t="s">
        <v>73</v>
      </c>
      <c r="AY286" s="272" t="s">
        <v>191</v>
      </c>
    </row>
    <row r="287" s="15" customFormat="1">
      <c r="A287" s="15"/>
      <c r="B287" s="273"/>
      <c r="C287" s="274"/>
      <c r="D287" s="248" t="s">
        <v>201</v>
      </c>
      <c r="E287" s="275" t="s">
        <v>1</v>
      </c>
      <c r="F287" s="276" t="s">
        <v>205</v>
      </c>
      <c r="G287" s="274"/>
      <c r="H287" s="277">
        <v>408.5</v>
      </c>
      <c r="I287" s="278"/>
      <c r="J287" s="274"/>
      <c r="K287" s="274"/>
      <c r="L287" s="279"/>
      <c r="M287" s="280"/>
      <c r="N287" s="281"/>
      <c r="O287" s="281"/>
      <c r="P287" s="281"/>
      <c r="Q287" s="281"/>
      <c r="R287" s="281"/>
      <c r="S287" s="281"/>
      <c r="T287" s="282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83" t="s">
        <v>201</v>
      </c>
      <c r="AU287" s="283" t="s">
        <v>83</v>
      </c>
      <c r="AV287" s="15" t="s">
        <v>198</v>
      </c>
      <c r="AW287" s="15" t="s">
        <v>30</v>
      </c>
      <c r="AX287" s="15" t="s">
        <v>81</v>
      </c>
      <c r="AY287" s="283" t="s">
        <v>191</v>
      </c>
    </row>
    <row r="288" s="12" customFormat="1" ht="25.92" customHeight="1">
      <c r="A288" s="12"/>
      <c r="B288" s="220"/>
      <c r="C288" s="221"/>
      <c r="D288" s="222" t="s">
        <v>72</v>
      </c>
      <c r="E288" s="223" t="s">
        <v>156</v>
      </c>
      <c r="F288" s="223" t="s">
        <v>157</v>
      </c>
      <c r="G288" s="221"/>
      <c r="H288" s="221"/>
      <c r="I288" s="224"/>
      <c r="J288" s="225">
        <f>BK288</f>
        <v>0</v>
      </c>
      <c r="K288" s="221"/>
      <c r="L288" s="226"/>
      <c r="M288" s="227"/>
      <c r="N288" s="228"/>
      <c r="O288" s="228"/>
      <c r="P288" s="229">
        <f>SUM(P289:P292)</f>
        <v>0</v>
      </c>
      <c r="Q288" s="228"/>
      <c r="R288" s="229">
        <f>SUM(R289:R292)</f>
        <v>0</v>
      </c>
      <c r="S288" s="228"/>
      <c r="T288" s="230">
        <f>SUM(T289:T292)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31" t="s">
        <v>229</v>
      </c>
      <c r="AT288" s="232" t="s">
        <v>72</v>
      </c>
      <c r="AU288" s="232" t="s">
        <v>73</v>
      </c>
      <c r="AY288" s="231" t="s">
        <v>191</v>
      </c>
      <c r="BK288" s="233">
        <f>SUM(BK289:BK292)</f>
        <v>0</v>
      </c>
    </row>
    <row r="289" s="2" customFormat="1" ht="16.5" customHeight="1">
      <c r="A289" s="39"/>
      <c r="B289" s="40"/>
      <c r="C289" s="236" t="s">
        <v>436</v>
      </c>
      <c r="D289" s="236" t="s">
        <v>194</v>
      </c>
      <c r="E289" s="237" t="s">
        <v>1201</v>
      </c>
      <c r="F289" s="238" t="s">
        <v>1202</v>
      </c>
      <c r="G289" s="239" t="s">
        <v>370</v>
      </c>
      <c r="H289" s="240">
        <v>2</v>
      </c>
      <c r="I289" s="241"/>
      <c r="J289" s="240">
        <f>ROUND(I289*H289,2)</f>
        <v>0</v>
      </c>
      <c r="K289" s="238" t="s">
        <v>275</v>
      </c>
      <c r="L289" s="45"/>
      <c r="M289" s="242" t="s">
        <v>1</v>
      </c>
      <c r="N289" s="243" t="s">
        <v>38</v>
      </c>
      <c r="O289" s="92"/>
      <c r="P289" s="244">
        <f>O289*H289</f>
        <v>0</v>
      </c>
      <c r="Q289" s="244">
        <v>0</v>
      </c>
      <c r="R289" s="244">
        <f>Q289*H289</f>
        <v>0</v>
      </c>
      <c r="S289" s="244">
        <v>0</v>
      </c>
      <c r="T289" s="245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6" t="s">
        <v>1203</v>
      </c>
      <c r="AT289" s="246" t="s">
        <v>194</v>
      </c>
      <c r="AU289" s="246" t="s">
        <v>81</v>
      </c>
      <c r="AY289" s="18" t="s">
        <v>191</v>
      </c>
      <c r="BE289" s="247">
        <f>IF(N289="základní",J289,0)</f>
        <v>0</v>
      </c>
      <c r="BF289" s="247">
        <f>IF(N289="snížená",J289,0)</f>
        <v>0</v>
      </c>
      <c r="BG289" s="247">
        <f>IF(N289="zákl. přenesená",J289,0)</f>
        <v>0</v>
      </c>
      <c r="BH289" s="247">
        <f>IF(N289="sníž. přenesená",J289,0)</f>
        <v>0</v>
      </c>
      <c r="BI289" s="247">
        <f>IF(N289="nulová",J289,0)</f>
        <v>0</v>
      </c>
      <c r="BJ289" s="18" t="s">
        <v>81</v>
      </c>
      <c r="BK289" s="247">
        <f>ROUND(I289*H289,2)</f>
        <v>0</v>
      </c>
      <c r="BL289" s="18" t="s">
        <v>1203</v>
      </c>
      <c r="BM289" s="246" t="s">
        <v>1204</v>
      </c>
    </row>
    <row r="290" s="2" customFormat="1">
      <c r="A290" s="39"/>
      <c r="B290" s="40"/>
      <c r="C290" s="41"/>
      <c r="D290" s="248" t="s">
        <v>200</v>
      </c>
      <c r="E290" s="41"/>
      <c r="F290" s="249" t="s">
        <v>1202</v>
      </c>
      <c r="G290" s="41"/>
      <c r="H290" s="41"/>
      <c r="I290" s="145"/>
      <c r="J290" s="41"/>
      <c r="K290" s="41"/>
      <c r="L290" s="45"/>
      <c r="M290" s="250"/>
      <c r="N290" s="251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200</v>
      </c>
      <c r="AU290" s="18" t="s">
        <v>81</v>
      </c>
    </row>
    <row r="291" s="14" customFormat="1">
      <c r="A291" s="14"/>
      <c r="B291" s="262"/>
      <c r="C291" s="263"/>
      <c r="D291" s="248" t="s">
        <v>201</v>
      </c>
      <c r="E291" s="264" t="s">
        <v>1</v>
      </c>
      <c r="F291" s="265" t="s">
        <v>1015</v>
      </c>
      <c r="G291" s="263"/>
      <c r="H291" s="266">
        <v>2</v>
      </c>
      <c r="I291" s="267"/>
      <c r="J291" s="263"/>
      <c r="K291" s="263"/>
      <c r="L291" s="268"/>
      <c r="M291" s="269"/>
      <c r="N291" s="270"/>
      <c r="O291" s="270"/>
      <c r="P291" s="270"/>
      <c r="Q291" s="270"/>
      <c r="R291" s="270"/>
      <c r="S291" s="270"/>
      <c r="T291" s="27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2" t="s">
        <v>201</v>
      </c>
      <c r="AU291" s="272" t="s">
        <v>81</v>
      </c>
      <c r="AV291" s="14" t="s">
        <v>83</v>
      </c>
      <c r="AW291" s="14" t="s">
        <v>30</v>
      </c>
      <c r="AX291" s="14" t="s">
        <v>73</v>
      </c>
      <c r="AY291" s="272" t="s">
        <v>191</v>
      </c>
    </row>
    <row r="292" s="15" customFormat="1">
      <c r="A292" s="15"/>
      <c r="B292" s="273"/>
      <c r="C292" s="274"/>
      <c r="D292" s="248" t="s">
        <v>201</v>
      </c>
      <c r="E292" s="275" t="s">
        <v>1</v>
      </c>
      <c r="F292" s="276" t="s">
        <v>205</v>
      </c>
      <c r="G292" s="274"/>
      <c r="H292" s="277">
        <v>2</v>
      </c>
      <c r="I292" s="278"/>
      <c r="J292" s="274"/>
      <c r="K292" s="274"/>
      <c r="L292" s="279"/>
      <c r="M292" s="294"/>
      <c r="N292" s="295"/>
      <c r="O292" s="295"/>
      <c r="P292" s="295"/>
      <c r="Q292" s="295"/>
      <c r="R292" s="295"/>
      <c r="S292" s="295"/>
      <c r="T292" s="29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83" t="s">
        <v>201</v>
      </c>
      <c r="AU292" s="283" t="s">
        <v>81</v>
      </c>
      <c r="AV292" s="15" t="s">
        <v>198</v>
      </c>
      <c r="AW292" s="15" t="s">
        <v>30</v>
      </c>
      <c r="AX292" s="15" t="s">
        <v>81</v>
      </c>
      <c r="AY292" s="283" t="s">
        <v>191</v>
      </c>
    </row>
    <row r="293" s="2" customFormat="1" ht="6.96" customHeight="1">
      <c r="A293" s="39"/>
      <c r="B293" s="67"/>
      <c r="C293" s="68"/>
      <c r="D293" s="68"/>
      <c r="E293" s="68"/>
      <c r="F293" s="68"/>
      <c r="G293" s="68"/>
      <c r="H293" s="68"/>
      <c r="I293" s="184"/>
      <c r="J293" s="68"/>
      <c r="K293" s="68"/>
      <c r="L293" s="45"/>
      <c r="M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</row>
  </sheetData>
  <sheetProtection sheet="1" autoFilter="0" formatColumns="0" formatRows="0" objects="1" scenarios="1" spinCount="100000" saltValue="uRI/hk2B5IqYmEg07ZhOfq47H7QHinY9BDKOxzKD0g33iU9vTutKVYWAsk1oPZvFfR3xl27kgYc/cnAPbXp8iQ==" hashValue="zda+51EDT/LxteHbkchdicBb5sEa4+8v9TNtYUFI9yMdh+2FRLlTZjaH9K/GAuI75eOdzh9kkdeE3NjUr02e4w==" algorithmName="SHA-512" password="CC35"/>
  <autoFilter ref="C119:K29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4.75" customHeight="1">
      <c r="A9" s="39"/>
      <c r="B9" s="45"/>
      <c r="C9" s="39"/>
      <c r="D9" s="39"/>
      <c r="E9" s="146" t="s">
        <v>1205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ROUND((SUM(BE124:BE218)),  2)</f>
        <v>0</v>
      </c>
      <c r="G33" s="39"/>
      <c r="H33" s="39"/>
      <c r="I33" s="163">
        <v>0.20999999999999999</v>
      </c>
      <c r="J33" s="162">
        <f>ROUND(((SUM(BE124:BE218))*I33),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ROUND((SUM(BF124:BF218)),  2)</f>
        <v>0</v>
      </c>
      <c r="G34" s="39"/>
      <c r="H34" s="39"/>
      <c r="I34" s="163">
        <v>0.14999999999999999</v>
      </c>
      <c r="J34" s="162">
        <f>ROUND(((SUM(BF124:BF218))*I34),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ROUND((SUM(BG124:BG218)),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ROUND((SUM(BH124:BH218)),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ROUND((SUM(BI124:BI218)),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24.75" customHeight="1">
      <c r="A87" s="39"/>
      <c r="B87" s="40"/>
      <c r="C87" s="41"/>
      <c r="D87" s="41"/>
      <c r="E87" s="77" t="str">
        <f>E9</f>
        <v>SO 15-01 - VÝSTRAŽNÁ SVĚTLA V NÁSTUPNÍCH HRANÁCH NÁSTUPIŠŤ (DPO)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1206</v>
      </c>
      <c r="E97" s="197"/>
      <c r="F97" s="197"/>
      <c r="G97" s="197"/>
      <c r="H97" s="197"/>
      <c r="I97" s="198"/>
      <c r="J97" s="199">
        <f>J125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1207</v>
      </c>
      <c r="E98" s="197"/>
      <c r="F98" s="197"/>
      <c r="G98" s="197"/>
      <c r="H98" s="197"/>
      <c r="I98" s="198"/>
      <c r="J98" s="199">
        <f>J130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1208</v>
      </c>
      <c r="E99" s="197"/>
      <c r="F99" s="197"/>
      <c r="G99" s="197"/>
      <c r="H99" s="197"/>
      <c r="I99" s="198"/>
      <c r="J99" s="199">
        <f>J137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1209</v>
      </c>
      <c r="E100" s="197"/>
      <c r="F100" s="197"/>
      <c r="G100" s="197"/>
      <c r="H100" s="197"/>
      <c r="I100" s="198"/>
      <c r="J100" s="199">
        <f>J142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1210</v>
      </c>
      <c r="E101" s="197"/>
      <c r="F101" s="197"/>
      <c r="G101" s="197"/>
      <c r="H101" s="197"/>
      <c r="I101" s="198"/>
      <c r="J101" s="199">
        <f>J145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1211</v>
      </c>
      <c r="E102" s="197"/>
      <c r="F102" s="197"/>
      <c r="G102" s="197"/>
      <c r="H102" s="197"/>
      <c r="I102" s="198"/>
      <c r="J102" s="199">
        <f>J148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4"/>
      <c r="C103" s="195"/>
      <c r="D103" s="196" t="s">
        <v>1212</v>
      </c>
      <c r="E103" s="197"/>
      <c r="F103" s="197"/>
      <c r="G103" s="197"/>
      <c r="H103" s="197"/>
      <c r="I103" s="198"/>
      <c r="J103" s="199">
        <f>J209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4"/>
      <c r="C104" s="195"/>
      <c r="D104" s="196" t="s">
        <v>1213</v>
      </c>
      <c r="E104" s="197"/>
      <c r="F104" s="197"/>
      <c r="G104" s="197"/>
      <c r="H104" s="197"/>
      <c r="I104" s="198"/>
      <c r="J104" s="199">
        <f>J216</f>
        <v>0</v>
      </c>
      <c r="K104" s="195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145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184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187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176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8" t="str">
        <f>E7</f>
        <v>Rekonstrukce TT na ul. Pavlova vč. zastávky Rodimcevova</v>
      </c>
      <c r="F114" s="33"/>
      <c r="G114" s="33"/>
      <c r="H114" s="33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160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75" customHeight="1">
      <c r="A116" s="39"/>
      <c r="B116" s="40"/>
      <c r="C116" s="41"/>
      <c r="D116" s="41"/>
      <c r="E116" s="77" t="str">
        <f>E9</f>
        <v>SO 15-01 - VÝSTRAŽNÁ SVĚTLA V NÁSTUPNÍCH HRANÁCH NÁSTUPIŠŤ (DPO)</v>
      </c>
      <c r="F116" s="41"/>
      <c r="G116" s="41"/>
      <c r="H116" s="41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 xml:space="preserve"> </v>
      </c>
      <c r="G118" s="41"/>
      <c r="H118" s="41"/>
      <c r="I118" s="148" t="s">
        <v>21</v>
      </c>
      <c r="J118" s="80" t="str">
        <f>IF(J12="","",J12)</f>
        <v>19. 11. 2019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 xml:space="preserve"> </v>
      </c>
      <c r="G120" s="41"/>
      <c r="H120" s="41"/>
      <c r="I120" s="148" t="s">
        <v>29</v>
      </c>
      <c r="J120" s="37" t="str">
        <f>E21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148" t="s">
        <v>31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145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8"/>
      <c r="B123" s="209"/>
      <c r="C123" s="210" t="s">
        <v>177</v>
      </c>
      <c r="D123" s="211" t="s">
        <v>58</v>
      </c>
      <c r="E123" s="211" t="s">
        <v>54</v>
      </c>
      <c r="F123" s="211" t="s">
        <v>55</v>
      </c>
      <c r="G123" s="211" t="s">
        <v>178</v>
      </c>
      <c r="H123" s="211" t="s">
        <v>179</v>
      </c>
      <c r="I123" s="212" t="s">
        <v>180</v>
      </c>
      <c r="J123" s="211" t="s">
        <v>164</v>
      </c>
      <c r="K123" s="213" t="s">
        <v>181</v>
      </c>
      <c r="L123" s="214"/>
      <c r="M123" s="101" t="s">
        <v>1</v>
      </c>
      <c r="N123" s="102" t="s">
        <v>37</v>
      </c>
      <c r="O123" s="102" t="s">
        <v>182</v>
      </c>
      <c r="P123" s="102" t="s">
        <v>183</v>
      </c>
      <c r="Q123" s="102" t="s">
        <v>184</v>
      </c>
      <c r="R123" s="102" t="s">
        <v>185</v>
      </c>
      <c r="S123" s="102" t="s">
        <v>186</v>
      </c>
      <c r="T123" s="103" t="s">
        <v>187</v>
      </c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</row>
    <row r="124" s="2" customFormat="1" ht="22.8" customHeight="1">
      <c r="A124" s="39"/>
      <c r="B124" s="40"/>
      <c r="C124" s="108" t="s">
        <v>188</v>
      </c>
      <c r="D124" s="41"/>
      <c r="E124" s="41"/>
      <c r="F124" s="41"/>
      <c r="G124" s="41"/>
      <c r="H124" s="41"/>
      <c r="I124" s="145"/>
      <c r="J124" s="215">
        <f>BK124</f>
        <v>0</v>
      </c>
      <c r="K124" s="41"/>
      <c r="L124" s="45"/>
      <c r="M124" s="104"/>
      <c r="N124" s="216"/>
      <c r="O124" s="105"/>
      <c r="P124" s="217">
        <f>P125+P130+P137+P142+P145+P148+P209+P216</f>
        <v>0</v>
      </c>
      <c r="Q124" s="105"/>
      <c r="R124" s="217">
        <f>R125+R130+R137+R142+R145+R148+R209+R216</f>
        <v>0</v>
      </c>
      <c r="S124" s="105"/>
      <c r="T124" s="218">
        <f>T125+T130+T137+T142+T145+T148+T209+T216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72</v>
      </c>
      <c r="AU124" s="18" t="s">
        <v>166</v>
      </c>
      <c r="BK124" s="219">
        <f>BK125+BK130+BK137+BK142+BK145+BK148+BK209+BK216</f>
        <v>0</v>
      </c>
    </row>
    <row r="125" s="12" customFormat="1" ht="25.92" customHeight="1">
      <c r="A125" s="12"/>
      <c r="B125" s="220"/>
      <c r="C125" s="221"/>
      <c r="D125" s="222" t="s">
        <v>72</v>
      </c>
      <c r="E125" s="223" t="s">
        <v>73</v>
      </c>
      <c r="F125" s="223" t="s">
        <v>1214</v>
      </c>
      <c r="G125" s="221"/>
      <c r="H125" s="221"/>
      <c r="I125" s="224"/>
      <c r="J125" s="225">
        <f>BK125</f>
        <v>0</v>
      </c>
      <c r="K125" s="221"/>
      <c r="L125" s="226"/>
      <c r="M125" s="227"/>
      <c r="N125" s="228"/>
      <c r="O125" s="228"/>
      <c r="P125" s="229">
        <f>SUM(P126:P129)</f>
        <v>0</v>
      </c>
      <c r="Q125" s="228"/>
      <c r="R125" s="229">
        <f>SUM(R126:R129)</f>
        <v>0</v>
      </c>
      <c r="S125" s="228"/>
      <c r="T125" s="230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1" t="s">
        <v>81</v>
      </c>
      <c r="AT125" s="232" t="s">
        <v>72</v>
      </c>
      <c r="AU125" s="232" t="s">
        <v>73</v>
      </c>
      <c r="AY125" s="231" t="s">
        <v>191</v>
      </c>
      <c r="BK125" s="233">
        <f>SUM(BK126:BK129)</f>
        <v>0</v>
      </c>
    </row>
    <row r="126" s="2" customFormat="1" ht="33" customHeight="1">
      <c r="A126" s="39"/>
      <c r="B126" s="40"/>
      <c r="C126" s="236" t="s">
        <v>81</v>
      </c>
      <c r="D126" s="236" t="s">
        <v>194</v>
      </c>
      <c r="E126" s="237" t="s">
        <v>1215</v>
      </c>
      <c r="F126" s="238" t="s">
        <v>1216</v>
      </c>
      <c r="G126" s="239" t="s">
        <v>1217</v>
      </c>
      <c r="H126" s="240">
        <v>17.600000000000001</v>
      </c>
      <c r="I126" s="241"/>
      <c r="J126" s="240">
        <f>ROUND(I126*H126,2)</f>
        <v>0</v>
      </c>
      <c r="K126" s="238" t="s">
        <v>1218</v>
      </c>
      <c r="L126" s="45"/>
      <c r="M126" s="242" t="s">
        <v>1</v>
      </c>
      <c r="N126" s="243" t="s">
        <v>38</v>
      </c>
      <c r="O126" s="92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6" t="s">
        <v>198</v>
      </c>
      <c r="AT126" s="246" t="s">
        <v>194</v>
      </c>
      <c r="AU126" s="246" t="s">
        <v>81</v>
      </c>
      <c r="AY126" s="18" t="s">
        <v>191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18" t="s">
        <v>81</v>
      </c>
      <c r="BK126" s="247">
        <f>ROUND(I126*H126,2)</f>
        <v>0</v>
      </c>
      <c r="BL126" s="18" t="s">
        <v>198</v>
      </c>
      <c r="BM126" s="246" t="s">
        <v>1219</v>
      </c>
    </row>
    <row r="127" s="2" customFormat="1">
      <c r="A127" s="39"/>
      <c r="B127" s="40"/>
      <c r="C127" s="41"/>
      <c r="D127" s="248" t="s">
        <v>200</v>
      </c>
      <c r="E127" s="41"/>
      <c r="F127" s="249" t="s">
        <v>1216</v>
      </c>
      <c r="G127" s="41"/>
      <c r="H127" s="41"/>
      <c r="I127" s="145"/>
      <c r="J127" s="41"/>
      <c r="K127" s="41"/>
      <c r="L127" s="45"/>
      <c r="M127" s="250"/>
      <c r="N127" s="251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200</v>
      </c>
      <c r="AU127" s="18" t="s">
        <v>81</v>
      </c>
    </row>
    <row r="128" s="2" customFormat="1" ht="33" customHeight="1">
      <c r="A128" s="39"/>
      <c r="B128" s="40"/>
      <c r="C128" s="236" t="s">
        <v>83</v>
      </c>
      <c r="D128" s="236" t="s">
        <v>194</v>
      </c>
      <c r="E128" s="237" t="s">
        <v>1220</v>
      </c>
      <c r="F128" s="238" t="s">
        <v>1221</v>
      </c>
      <c r="G128" s="239" t="s">
        <v>1217</v>
      </c>
      <c r="H128" s="240">
        <v>20.399999999999999</v>
      </c>
      <c r="I128" s="241"/>
      <c r="J128" s="240">
        <f>ROUND(I128*H128,2)</f>
        <v>0</v>
      </c>
      <c r="K128" s="238" t="s">
        <v>1218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81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1222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1221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81</v>
      </c>
    </row>
    <row r="130" s="12" customFormat="1" ht="25.92" customHeight="1">
      <c r="A130" s="12"/>
      <c r="B130" s="220"/>
      <c r="C130" s="221"/>
      <c r="D130" s="222" t="s">
        <v>72</v>
      </c>
      <c r="E130" s="223" t="s">
        <v>81</v>
      </c>
      <c r="F130" s="223" t="s">
        <v>1059</v>
      </c>
      <c r="G130" s="221"/>
      <c r="H130" s="221"/>
      <c r="I130" s="224"/>
      <c r="J130" s="225">
        <f>BK130</f>
        <v>0</v>
      </c>
      <c r="K130" s="221"/>
      <c r="L130" s="226"/>
      <c r="M130" s="227"/>
      <c r="N130" s="228"/>
      <c r="O130" s="228"/>
      <c r="P130" s="229">
        <f>SUM(P131:P136)</f>
        <v>0</v>
      </c>
      <c r="Q130" s="228"/>
      <c r="R130" s="229">
        <f>SUM(R131:R136)</f>
        <v>0</v>
      </c>
      <c r="S130" s="228"/>
      <c r="T130" s="230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1" t="s">
        <v>81</v>
      </c>
      <c r="AT130" s="232" t="s">
        <v>72</v>
      </c>
      <c r="AU130" s="232" t="s">
        <v>73</v>
      </c>
      <c r="AY130" s="231" t="s">
        <v>191</v>
      </c>
      <c r="BK130" s="233">
        <f>SUM(BK131:BK136)</f>
        <v>0</v>
      </c>
    </row>
    <row r="131" s="2" customFormat="1" ht="16.5" customHeight="1">
      <c r="A131" s="39"/>
      <c r="B131" s="40"/>
      <c r="C131" s="236" t="s">
        <v>212</v>
      </c>
      <c r="D131" s="236" t="s">
        <v>194</v>
      </c>
      <c r="E131" s="237" t="s">
        <v>1223</v>
      </c>
      <c r="F131" s="238" t="s">
        <v>1224</v>
      </c>
      <c r="G131" s="239" t="s">
        <v>1225</v>
      </c>
      <c r="H131" s="240">
        <v>152</v>
      </c>
      <c r="I131" s="241"/>
      <c r="J131" s="240">
        <f>ROUND(I131*H131,2)</f>
        <v>0</v>
      </c>
      <c r="K131" s="238" t="s">
        <v>1218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81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1226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1224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81</v>
      </c>
    </row>
    <row r="133" s="2" customFormat="1" ht="16.5" customHeight="1">
      <c r="A133" s="39"/>
      <c r="B133" s="40"/>
      <c r="C133" s="236" t="s">
        <v>198</v>
      </c>
      <c r="D133" s="236" t="s">
        <v>194</v>
      </c>
      <c r="E133" s="237" t="s">
        <v>1227</v>
      </c>
      <c r="F133" s="238" t="s">
        <v>1228</v>
      </c>
      <c r="G133" s="239" t="s">
        <v>1229</v>
      </c>
      <c r="H133" s="240">
        <v>33</v>
      </c>
      <c r="I133" s="241"/>
      <c r="J133" s="240">
        <f>ROUND(I133*H133,2)</f>
        <v>0</v>
      </c>
      <c r="K133" s="238" t="s">
        <v>1218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81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1230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1228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81</v>
      </c>
    </row>
    <row r="135" s="2" customFormat="1" ht="16.5" customHeight="1">
      <c r="A135" s="39"/>
      <c r="B135" s="40"/>
      <c r="C135" s="236" t="s">
        <v>229</v>
      </c>
      <c r="D135" s="236" t="s">
        <v>194</v>
      </c>
      <c r="E135" s="237" t="s">
        <v>1231</v>
      </c>
      <c r="F135" s="238" t="s">
        <v>1232</v>
      </c>
      <c r="G135" s="239" t="s">
        <v>1225</v>
      </c>
      <c r="H135" s="240">
        <v>152</v>
      </c>
      <c r="I135" s="241"/>
      <c r="J135" s="240">
        <f>ROUND(I135*H135,2)</f>
        <v>0</v>
      </c>
      <c r="K135" s="238" t="s">
        <v>1233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81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1234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1232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81</v>
      </c>
    </row>
    <row r="137" s="12" customFormat="1" ht="25.92" customHeight="1">
      <c r="A137" s="12"/>
      <c r="B137" s="220"/>
      <c r="C137" s="221"/>
      <c r="D137" s="222" t="s">
        <v>72</v>
      </c>
      <c r="E137" s="223" t="s">
        <v>1235</v>
      </c>
      <c r="F137" s="223" t="s">
        <v>1236</v>
      </c>
      <c r="G137" s="221"/>
      <c r="H137" s="221"/>
      <c r="I137" s="224"/>
      <c r="J137" s="225">
        <f>BK137</f>
        <v>0</v>
      </c>
      <c r="K137" s="221"/>
      <c r="L137" s="226"/>
      <c r="M137" s="227"/>
      <c r="N137" s="228"/>
      <c r="O137" s="228"/>
      <c r="P137" s="229">
        <f>SUM(P138:P141)</f>
        <v>0</v>
      </c>
      <c r="Q137" s="228"/>
      <c r="R137" s="229">
        <f>SUM(R138:R141)</f>
        <v>0</v>
      </c>
      <c r="S137" s="228"/>
      <c r="T137" s="230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1" t="s">
        <v>81</v>
      </c>
      <c r="AT137" s="232" t="s">
        <v>72</v>
      </c>
      <c r="AU137" s="232" t="s">
        <v>73</v>
      </c>
      <c r="AY137" s="231" t="s">
        <v>191</v>
      </c>
      <c r="BK137" s="233">
        <f>SUM(BK138:BK141)</f>
        <v>0</v>
      </c>
    </row>
    <row r="138" s="2" customFormat="1" ht="16.5" customHeight="1">
      <c r="A138" s="39"/>
      <c r="B138" s="40"/>
      <c r="C138" s="236" t="s">
        <v>238</v>
      </c>
      <c r="D138" s="236" t="s">
        <v>194</v>
      </c>
      <c r="E138" s="237" t="s">
        <v>1237</v>
      </c>
      <c r="F138" s="238" t="s">
        <v>1238</v>
      </c>
      <c r="G138" s="239" t="s">
        <v>1229</v>
      </c>
      <c r="H138" s="240">
        <v>36.600000000000001</v>
      </c>
      <c r="I138" s="241"/>
      <c r="J138" s="240">
        <f>ROUND(I138*H138,2)</f>
        <v>0</v>
      </c>
      <c r="K138" s="238" t="s">
        <v>1218</v>
      </c>
      <c r="L138" s="45"/>
      <c r="M138" s="242" t="s">
        <v>1</v>
      </c>
      <c r="N138" s="243" t="s">
        <v>38</v>
      </c>
      <c r="O138" s="92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6" t="s">
        <v>198</v>
      </c>
      <c r="AT138" s="246" t="s">
        <v>194</v>
      </c>
      <c r="AU138" s="246" t="s">
        <v>81</v>
      </c>
      <c r="AY138" s="18" t="s">
        <v>191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18" t="s">
        <v>81</v>
      </c>
      <c r="BK138" s="247">
        <f>ROUND(I138*H138,2)</f>
        <v>0</v>
      </c>
      <c r="BL138" s="18" t="s">
        <v>198</v>
      </c>
      <c r="BM138" s="246" t="s">
        <v>1239</v>
      </c>
    </row>
    <row r="139" s="2" customFormat="1">
      <c r="A139" s="39"/>
      <c r="B139" s="40"/>
      <c r="C139" s="41"/>
      <c r="D139" s="248" t="s">
        <v>200</v>
      </c>
      <c r="E139" s="41"/>
      <c r="F139" s="249" t="s">
        <v>1238</v>
      </c>
      <c r="G139" s="41"/>
      <c r="H139" s="41"/>
      <c r="I139" s="145"/>
      <c r="J139" s="41"/>
      <c r="K139" s="41"/>
      <c r="L139" s="45"/>
      <c r="M139" s="250"/>
      <c r="N139" s="251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200</v>
      </c>
      <c r="AU139" s="18" t="s">
        <v>81</v>
      </c>
    </row>
    <row r="140" s="2" customFormat="1" ht="21.75" customHeight="1">
      <c r="A140" s="39"/>
      <c r="B140" s="40"/>
      <c r="C140" s="236" t="s">
        <v>244</v>
      </c>
      <c r="D140" s="236" t="s">
        <v>194</v>
      </c>
      <c r="E140" s="237" t="s">
        <v>1240</v>
      </c>
      <c r="F140" s="238" t="s">
        <v>1241</v>
      </c>
      <c r="G140" s="239" t="s">
        <v>1242</v>
      </c>
      <c r="H140" s="240">
        <v>669</v>
      </c>
      <c r="I140" s="241"/>
      <c r="J140" s="240">
        <f>ROUND(I140*H140,2)</f>
        <v>0</v>
      </c>
      <c r="K140" s="238" t="s">
        <v>1218</v>
      </c>
      <c r="L140" s="45"/>
      <c r="M140" s="242" t="s">
        <v>1</v>
      </c>
      <c r="N140" s="243" t="s">
        <v>38</v>
      </c>
      <c r="O140" s="92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6" t="s">
        <v>198</v>
      </c>
      <c r="AT140" s="246" t="s">
        <v>194</v>
      </c>
      <c r="AU140" s="246" t="s">
        <v>81</v>
      </c>
      <c r="AY140" s="18" t="s">
        <v>191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8" t="s">
        <v>81</v>
      </c>
      <c r="BK140" s="247">
        <f>ROUND(I140*H140,2)</f>
        <v>0</v>
      </c>
      <c r="BL140" s="18" t="s">
        <v>198</v>
      </c>
      <c r="BM140" s="246" t="s">
        <v>1243</v>
      </c>
    </row>
    <row r="141" s="2" customFormat="1">
      <c r="A141" s="39"/>
      <c r="B141" s="40"/>
      <c r="C141" s="41"/>
      <c r="D141" s="248" t="s">
        <v>200</v>
      </c>
      <c r="E141" s="41"/>
      <c r="F141" s="249" t="s">
        <v>1241</v>
      </c>
      <c r="G141" s="41"/>
      <c r="H141" s="41"/>
      <c r="I141" s="145"/>
      <c r="J141" s="41"/>
      <c r="K141" s="41"/>
      <c r="L141" s="45"/>
      <c r="M141" s="250"/>
      <c r="N141" s="251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200</v>
      </c>
      <c r="AU141" s="18" t="s">
        <v>81</v>
      </c>
    </row>
    <row r="142" s="12" customFormat="1" ht="25.92" customHeight="1">
      <c r="A142" s="12"/>
      <c r="B142" s="220"/>
      <c r="C142" s="221"/>
      <c r="D142" s="222" t="s">
        <v>72</v>
      </c>
      <c r="E142" s="223" t="s">
        <v>198</v>
      </c>
      <c r="F142" s="223" t="s">
        <v>1244</v>
      </c>
      <c r="G142" s="221"/>
      <c r="H142" s="221"/>
      <c r="I142" s="224"/>
      <c r="J142" s="225">
        <f>BK142</f>
        <v>0</v>
      </c>
      <c r="K142" s="221"/>
      <c r="L142" s="226"/>
      <c r="M142" s="227"/>
      <c r="N142" s="228"/>
      <c r="O142" s="228"/>
      <c r="P142" s="229">
        <f>SUM(P143:P144)</f>
        <v>0</v>
      </c>
      <c r="Q142" s="228"/>
      <c r="R142" s="229">
        <f>SUM(R143:R144)</f>
        <v>0</v>
      </c>
      <c r="S142" s="228"/>
      <c r="T142" s="230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1" t="s">
        <v>81</v>
      </c>
      <c r="AT142" s="232" t="s">
        <v>72</v>
      </c>
      <c r="AU142" s="232" t="s">
        <v>73</v>
      </c>
      <c r="AY142" s="231" t="s">
        <v>191</v>
      </c>
      <c r="BK142" s="233">
        <f>SUM(BK143:BK144)</f>
        <v>0</v>
      </c>
    </row>
    <row r="143" s="2" customFormat="1" ht="21.75" customHeight="1">
      <c r="A143" s="39"/>
      <c r="B143" s="40"/>
      <c r="C143" s="236" t="s">
        <v>255</v>
      </c>
      <c r="D143" s="236" t="s">
        <v>194</v>
      </c>
      <c r="E143" s="237" t="s">
        <v>1245</v>
      </c>
      <c r="F143" s="238" t="s">
        <v>1246</v>
      </c>
      <c r="G143" s="239" t="s">
        <v>1229</v>
      </c>
      <c r="H143" s="240">
        <v>7.2000000000000002</v>
      </c>
      <c r="I143" s="241"/>
      <c r="J143" s="240">
        <f>ROUND(I143*H143,2)</f>
        <v>0</v>
      </c>
      <c r="K143" s="238" t="s">
        <v>1218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81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1247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1246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81</v>
      </c>
    </row>
    <row r="145" s="12" customFormat="1" ht="25.92" customHeight="1">
      <c r="A145" s="12"/>
      <c r="B145" s="220"/>
      <c r="C145" s="221"/>
      <c r="D145" s="222" t="s">
        <v>72</v>
      </c>
      <c r="E145" s="223" t="s">
        <v>229</v>
      </c>
      <c r="F145" s="223" t="s">
        <v>1248</v>
      </c>
      <c r="G145" s="221"/>
      <c r="H145" s="221"/>
      <c r="I145" s="224"/>
      <c r="J145" s="225">
        <f>BK145</f>
        <v>0</v>
      </c>
      <c r="K145" s="221"/>
      <c r="L145" s="226"/>
      <c r="M145" s="227"/>
      <c r="N145" s="228"/>
      <c r="O145" s="228"/>
      <c r="P145" s="229">
        <f>SUM(P146:P147)</f>
        <v>0</v>
      </c>
      <c r="Q145" s="228"/>
      <c r="R145" s="229">
        <f>SUM(R146:R147)</f>
        <v>0</v>
      </c>
      <c r="S145" s="228"/>
      <c r="T145" s="23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1" t="s">
        <v>81</v>
      </c>
      <c r="AT145" s="232" t="s">
        <v>72</v>
      </c>
      <c r="AU145" s="232" t="s">
        <v>73</v>
      </c>
      <c r="AY145" s="231" t="s">
        <v>191</v>
      </c>
      <c r="BK145" s="233">
        <f>SUM(BK146:BK147)</f>
        <v>0</v>
      </c>
    </row>
    <row r="146" s="2" customFormat="1" ht="21.75" customHeight="1">
      <c r="A146" s="39"/>
      <c r="B146" s="40"/>
      <c r="C146" s="236" t="s">
        <v>272</v>
      </c>
      <c r="D146" s="236" t="s">
        <v>194</v>
      </c>
      <c r="E146" s="237" t="s">
        <v>1249</v>
      </c>
      <c r="F146" s="238" t="s">
        <v>1250</v>
      </c>
      <c r="G146" s="239" t="s">
        <v>197</v>
      </c>
      <c r="H146" s="240">
        <v>2.2000000000000002</v>
      </c>
      <c r="I146" s="241"/>
      <c r="J146" s="240">
        <f>ROUND(I146*H146,2)</f>
        <v>0</v>
      </c>
      <c r="K146" s="238" t="s">
        <v>1218</v>
      </c>
      <c r="L146" s="45"/>
      <c r="M146" s="242" t="s">
        <v>1</v>
      </c>
      <c r="N146" s="243" t="s">
        <v>38</v>
      </c>
      <c r="O146" s="92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6" t="s">
        <v>198</v>
      </c>
      <c r="AT146" s="246" t="s">
        <v>194</v>
      </c>
      <c r="AU146" s="246" t="s">
        <v>81</v>
      </c>
      <c r="AY146" s="18" t="s">
        <v>191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8" t="s">
        <v>81</v>
      </c>
      <c r="BK146" s="247">
        <f>ROUND(I146*H146,2)</f>
        <v>0</v>
      </c>
      <c r="BL146" s="18" t="s">
        <v>198</v>
      </c>
      <c r="BM146" s="246" t="s">
        <v>1251</v>
      </c>
    </row>
    <row r="147" s="2" customFormat="1">
      <c r="A147" s="39"/>
      <c r="B147" s="40"/>
      <c r="C147" s="41"/>
      <c r="D147" s="248" t="s">
        <v>200</v>
      </c>
      <c r="E147" s="41"/>
      <c r="F147" s="249" t="s">
        <v>1250</v>
      </c>
      <c r="G147" s="41"/>
      <c r="H147" s="41"/>
      <c r="I147" s="145"/>
      <c r="J147" s="41"/>
      <c r="K147" s="41"/>
      <c r="L147" s="45"/>
      <c r="M147" s="250"/>
      <c r="N147" s="251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200</v>
      </c>
      <c r="AU147" s="18" t="s">
        <v>81</v>
      </c>
    </row>
    <row r="148" s="12" customFormat="1" ht="25.92" customHeight="1">
      <c r="A148" s="12"/>
      <c r="B148" s="220"/>
      <c r="C148" s="221"/>
      <c r="D148" s="222" t="s">
        <v>72</v>
      </c>
      <c r="E148" s="223" t="s">
        <v>244</v>
      </c>
      <c r="F148" s="223" t="s">
        <v>1252</v>
      </c>
      <c r="G148" s="221"/>
      <c r="H148" s="221"/>
      <c r="I148" s="224"/>
      <c r="J148" s="225">
        <f>BK148</f>
        <v>0</v>
      </c>
      <c r="K148" s="221"/>
      <c r="L148" s="226"/>
      <c r="M148" s="227"/>
      <c r="N148" s="228"/>
      <c r="O148" s="228"/>
      <c r="P148" s="229">
        <f>SUM(P149:P208)</f>
        <v>0</v>
      </c>
      <c r="Q148" s="228"/>
      <c r="R148" s="229">
        <f>SUM(R149:R208)</f>
        <v>0</v>
      </c>
      <c r="S148" s="228"/>
      <c r="T148" s="230">
        <f>SUM(T149:T208)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1" t="s">
        <v>83</v>
      </c>
      <c r="AT148" s="232" t="s">
        <v>72</v>
      </c>
      <c r="AU148" s="232" t="s">
        <v>73</v>
      </c>
      <c r="AY148" s="231" t="s">
        <v>191</v>
      </c>
      <c r="BK148" s="233">
        <f>SUM(BK149:BK208)</f>
        <v>0</v>
      </c>
    </row>
    <row r="149" s="2" customFormat="1" ht="16.5" customHeight="1">
      <c r="A149" s="39"/>
      <c r="B149" s="40"/>
      <c r="C149" s="236" t="s">
        <v>280</v>
      </c>
      <c r="D149" s="236" t="s">
        <v>194</v>
      </c>
      <c r="E149" s="237" t="s">
        <v>1253</v>
      </c>
      <c r="F149" s="238" t="s">
        <v>1254</v>
      </c>
      <c r="G149" s="239" t="s">
        <v>314</v>
      </c>
      <c r="H149" s="240">
        <v>205</v>
      </c>
      <c r="I149" s="241"/>
      <c r="J149" s="240">
        <f>ROUND(I149*H149,2)</f>
        <v>0</v>
      </c>
      <c r="K149" s="238" t="s">
        <v>1218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320</v>
      </c>
      <c r="AT149" s="246" t="s">
        <v>194</v>
      </c>
      <c r="AU149" s="246" t="s">
        <v>81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320</v>
      </c>
      <c r="BM149" s="246" t="s">
        <v>1255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1254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81</v>
      </c>
    </row>
    <row r="151" s="2" customFormat="1" ht="21.75" customHeight="1">
      <c r="A151" s="39"/>
      <c r="B151" s="40"/>
      <c r="C151" s="236" t="s">
        <v>192</v>
      </c>
      <c r="D151" s="236" t="s">
        <v>194</v>
      </c>
      <c r="E151" s="237" t="s">
        <v>1256</v>
      </c>
      <c r="F151" s="238" t="s">
        <v>1257</v>
      </c>
      <c r="G151" s="239" t="s">
        <v>314</v>
      </c>
      <c r="H151" s="240">
        <v>152</v>
      </c>
      <c r="I151" s="241"/>
      <c r="J151" s="240">
        <f>ROUND(I151*H151,2)</f>
        <v>0</v>
      </c>
      <c r="K151" s="238" t="s">
        <v>1218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320</v>
      </c>
      <c r="AT151" s="246" t="s">
        <v>194</v>
      </c>
      <c r="AU151" s="246" t="s">
        <v>81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320</v>
      </c>
      <c r="BM151" s="246" t="s">
        <v>1258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1257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81</v>
      </c>
    </row>
    <row r="153" s="2" customFormat="1" ht="33" customHeight="1">
      <c r="A153" s="39"/>
      <c r="B153" s="40"/>
      <c r="C153" s="236" t="s">
        <v>291</v>
      </c>
      <c r="D153" s="236" t="s">
        <v>194</v>
      </c>
      <c r="E153" s="237" t="s">
        <v>1259</v>
      </c>
      <c r="F153" s="238" t="s">
        <v>1260</v>
      </c>
      <c r="G153" s="239" t="s">
        <v>314</v>
      </c>
      <c r="H153" s="240">
        <v>175</v>
      </c>
      <c r="I153" s="241"/>
      <c r="J153" s="240">
        <f>ROUND(I153*H153,2)</f>
        <v>0</v>
      </c>
      <c r="K153" s="238" t="s">
        <v>1218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320</v>
      </c>
      <c r="AT153" s="246" t="s">
        <v>194</v>
      </c>
      <c r="AU153" s="246" t="s">
        <v>81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320</v>
      </c>
      <c r="BM153" s="246" t="s">
        <v>1261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1260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81</v>
      </c>
    </row>
    <row r="155" s="2" customFormat="1" ht="21.75" customHeight="1">
      <c r="A155" s="39"/>
      <c r="B155" s="40"/>
      <c r="C155" s="236" t="s">
        <v>299</v>
      </c>
      <c r="D155" s="236" t="s">
        <v>194</v>
      </c>
      <c r="E155" s="237" t="s">
        <v>1262</v>
      </c>
      <c r="F155" s="238" t="s">
        <v>1263</v>
      </c>
      <c r="G155" s="239" t="s">
        <v>1264</v>
      </c>
      <c r="H155" s="240">
        <v>5</v>
      </c>
      <c r="I155" s="241"/>
      <c r="J155" s="240">
        <f>ROUND(I155*H155,2)</f>
        <v>0</v>
      </c>
      <c r="K155" s="238" t="s">
        <v>1218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320</v>
      </c>
      <c r="AT155" s="246" t="s">
        <v>194</v>
      </c>
      <c r="AU155" s="246" t="s">
        <v>81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320</v>
      </c>
      <c r="BM155" s="246" t="s">
        <v>1265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1263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81</v>
      </c>
    </row>
    <row r="157" s="2" customFormat="1" ht="33" customHeight="1">
      <c r="A157" s="39"/>
      <c r="B157" s="40"/>
      <c r="C157" s="236" t="s">
        <v>305</v>
      </c>
      <c r="D157" s="236" t="s">
        <v>194</v>
      </c>
      <c r="E157" s="237" t="s">
        <v>1266</v>
      </c>
      <c r="F157" s="238" t="s">
        <v>1267</v>
      </c>
      <c r="G157" s="239" t="s">
        <v>1264</v>
      </c>
      <c r="H157" s="240">
        <v>56</v>
      </c>
      <c r="I157" s="241"/>
      <c r="J157" s="240">
        <f>ROUND(I157*H157,2)</f>
        <v>0</v>
      </c>
      <c r="K157" s="238" t="s">
        <v>1218</v>
      </c>
      <c r="L157" s="45"/>
      <c r="M157" s="242" t="s">
        <v>1</v>
      </c>
      <c r="N157" s="243" t="s">
        <v>38</v>
      </c>
      <c r="O157" s="92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6" t="s">
        <v>320</v>
      </c>
      <c r="AT157" s="246" t="s">
        <v>194</v>
      </c>
      <c r="AU157" s="246" t="s">
        <v>81</v>
      </c>
      <c r="AY157" s="18" t="s">
        <v>191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8" t="s">
        <v>81</v>
      </c>
      <c r="BK157" s="247">
        <f>ROUND(I157*H157,2)</f>
        <v>0</v>
      </c>
      <c r="BL157" s="18" t="s">
        <v>320</v>
      </c>
      <c r="BM157" s="246" t="s">
        <v>1268</v>
      </c>
    </row>
    <row r="158" s="2" customFormat="1">
      <c r="A158" s="39"/>
      <c r="B158" s="40"/>
      <c r="C158" s="41"/>
      <c r="D158" s="248" t="s">
        <v>200</v>
      </c>
      <c r="E158" s="41"/>
      <c r="F158" s="249" t="s">
        <v>1267</v>
      </c>
      <c r="G158" s="41"/>
      <c r="H158" s="41"/>
      <c r="I158" s="145"/>
      <c r="J158" s="41"/>
      <c r="K158" s="41"/>
      <c r="L158" s="45"/>
      <c r="M158" s="250"/>
      <c r="N158" s="251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200</v>
      </c>
      <c r="AU158" s="18" t="s">
        <v>81</v>
      </c>
    </row>
    <row r="159" s="2" customFormat="1" ht="16.5" customHeight="1">
      <c r="A159" s="39"/>
      <c r="B159" s="40"/>
      <c r="C159" s="236" t="s">
        <v>8</v>
      </c>
      <c r="D159" s="236" t="s">
        <v>194</v>
      </c>
      <c r="E159" s="237" t="s">
        <v>1269</v>
      </c>
      <c r="F159" s="238" t="s">
        <v>1270</v>
      </c>
      <c r="G159" s="239" t="s">
        <v>1264</v>
      </c>
      <c r="H159" s="240">
        <v>6</v>
      </c>
      <c r="I159" s="241"/>
      <c r="J159" s="240">
        <f>ROUND(I159*H159,2)</f>
        <v>0</v>
      </c>
      <c r="K159" s="238" t="s">
        <v>1218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320</v>
      </c>
      <c r="AT159" s="246" t="s">
        <v>194</v>
      </c>
      <c r="AU159" s="246" t="s">
        <v>81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320</v>
      </c>
      <c r="BM159" s="246" t="s">
        <v>1271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1270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81</v>
      </c>
    </row>
    <row r="161" s="2" customFormat="1" ht="21.75" customHeight="1">
      <c r="A161" s="39"/>
      <c r="B161" s="40"/>
      <c r="C161" s="236" t="s">
        <v>320</v>
      </c>
      <c r="D161" s="236" t="s">
        <v>194</v>
      </c>
      <c r="E161" s="237" t="s">
        <v>1272</v>
      </c>
      <c r="F161" s="238" t="s">
        <v>1273</v>
      </c>
      <c r="G161" s="239" t="s">
        <v>314</v>
      </c>
      <c r="H161" s="240">
        <v>40</v>
      </c>
      <c r="I161" s="241"/>
      <c r="J161" s="240">
        <f>ROUND(I161*H161,2)</f>
        <v>0</v>
      </c>
      <c r="K161" s="238" t="s">
        <v>1218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320</v>
      </c>
      <c r="AT161" s="246" t="s">
        <v>194</v>
      </c>
      <c r="AU161" s="246" t="s">
        <v>81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320</v>
      </c>
      <c r="BM161" s="246" t="s">
        <v>1274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1273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81</v>
      </c>
    </row>
    <row r="163" s="2" customFormat="1" ht="21.75" customHeight="1">
      <c r="A163" s="39"/>
      <c r="B163" s="40"/>
      <c r="C163" s="236" t="s">
        <v>328</v>
      </c>
      <c r="D163" s="236" t="s">
        <v>194</v>
      </c>
      <c r="E163" s="237" t="s">
        <v>1275</v>
      </c>
      <c r="F163" s="238" t="s">
        <v>1276</v>
      </c>
      <c r="G163" s="239" t="s">
        <v>314</v>
      </c>
      <c r="H163" s="240">
        <v>40</v>
      </c>
      <c r="I163" s="241"/>
      <c r="J163" s="240">
        <f>ROUND(I163*H163,2)</f>
        <v>0</v>
      </c>
      <c r="K163" s="238" t="s">
        <v>1218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320</v>
      </c>
      <c r="AT163" s="246" t="s">
        <v>194</v>
      </c>
      <c r="AU163" s="246" t="s">
        <v>81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320</v>
      </c>
      <c r="BM163" s="246" t="s">
        <v>1277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1276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81</v>
      </c>
    </row>
    <row r="165" s="2" customFormat="1" ht="21.75" customHeight="1">
      <c r="A165" s="39"/>
      <c r="B165" s="40"/>
      <c r="C165" s="236" t="s">
        <v>334</v>
      </c>
      <c r="D165" s="236" t="s">
        <v>194</v>
      </c>
      <c r="E165" s="237" t="s">
        <v>1278</v>
      </c>
      <c r="F165" s="238" t="s">
        <v>1279</v>
      </c>
      <c r="G165" s="239" t="s">
        <v>314</v>
      </c>
      <c r="H165" s="240">
        <v>220</v>
      </c>
      <c r="I165" s="241"/>
      <c r="J165" s="240">
        <f>ROUND(I165*H165,2)</f>
        <v>0</v>
      </c>
      <c r="K165" s="238" t="s">
        <v>1218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320</v>
      </c>
      <c r="AT165" s="246" t="s">
        <v>194</v>
      </c>
      <c r="AU165" s="246" t="s">
        <v>81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320</v>
      </c>
      <c r="BM165" s="246" t="s">
        <v>1280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1279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81</v>
      </c>
    </row>
    <row r="167" s="2" customFormat="1" ht="21.75" customHeight="1">
      <c r="A167" s="39"/>
      <c r="B167" s="40"/>
      <c r="C167" s="236" t="s">
        <v>340</v>
      </c>
      <c r="D167" s="236" t="s">
        <v>194</v>
      </c>
      <c r="E167" s="237" t="s">
        <v>1281</v>
      </c>
      <c r="F167" s="238" t="s">
        <v>1282</v>
      </c>
      <c r="G167" s="239" t="s">
        <v>314</v>
      </c>
      <c r="H167" s="240">
        <v>240</v>
      </c>
      <c r="I167" s="241"/>
      <c r="J167" s="240">
        <f>ROUND(I167*H167,2)</f>
        <v>0</v>
      </c>
      <c r="K167" s="238" t="s">
        <v>1218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81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1283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1282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81</v>
      </c>
    </row>
    <row r="169" s="2" customFormat="1" ht="21.75" customHeight="1">
      <c r="A169" s="39"/>
      <c r="B169" s="40"/>
      <c r="C169" s="236" t="s">
        <v>346</v>
      </c>
      <c r="D169" s="236" t="s">
        <v>194</v>
      </c>
      <c r="E169" s="237" t="s">
        <v>1284</v>
      </c>
      <c r="F169" s="238" t="s">
        <v>1285</v>
      </c>
      <c r="G169" s="239" t="s">
        <v>1264</v>
      </c>
      <c r="H169" s="240">
        <v>12</v>
      </c>
      <c r="I169" s="241"/>
      <c r="J169" s="240">
        <f>ROUND(I169*H169,2)</f>
        <v>0</v>
      </c>
      <c r="K169" s="238" t="s">
        <v>1218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81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1286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1285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81</v>
      </c>
    </row>
    <row r="171" s="2" customFormat="1" ht="21.75" customHeight="1">
      <c r="A171" s="39"/>
      <c r="B171" s="40"/>
      <c r="C171" s="236" t="s">
        <v>7</v>
      </c>
      <c r="D171" s="236" t="s">
        <v>194</v>
      </c>
      <c r="E171" s="237" t="s">
        <v>1287</v>
      </c>
      <c r="F171" s="238" t="s">
        <v>1288</v>
      </c>
      <c r="G171" s="239" t="s">
        <v>1264</v>
      </c>
      <c r="H171" s="240">
        <v>8</v>
      </c>
      <c r="I171" s="241"/>
      <c r="J171" s="240">
        <f>ROUND(I171*H171,2)</f>
        <v>0</v>
      </c>
      <c r="K171" s="238" t="s">
        <v>1218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81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1289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1288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81</v>
      </c>
    </row>
    <row r="173" s="2" customFormat="1" ht="21.75" customHeight="1">
      <c r="A173" s="39"/>
      <c r="B173" s="40"/>
      <c r="C173" s="236" t="s">
        <v>367</v>
      </c>
      <c r="D173" s="236" t="s">
        <v>194</v>
      </c>
      <c r="E173" s="237" t="s">
        <v>1290</v>
      </c>
      <c r="F173" s="238" t="s">
        <v>1291</v>
      </c>
      <c r="G173" s="239" t="s">
        <v>1264</v>
      </c>
      <c r="H173" s="240">
        <v>110</v>
      </c>
      <c r="I173" s="241"/>
      <c r="J173" s="240">
        <f>ROUND(I173*H173,2)</f>
        <v>0</v>
      </c>
      <c r="K173" s="238" t="s">
        <v>1218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81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1292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1291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81</v>
      </c>
    </row>
    <row r="175" s="2" customFormat="1" ht="21.75" customHeight="1">
      <c r="A175" s="39"/>
      <c r="B175" s="40"/>
      <c r="C175" s="236" t="s">
        <v>376</v>
      </c>
      <c r="D175" s="236" t="s">
        <v>194</v>
      </c>
      <c r="E175" s="237" t="s">
        <v>1293</v>
      </c>
      <c r="F175" s="238" t="s">
        <v>1294</v>
      </c>
      <c r="G175" s="239" t="s">
        <v>1264</v>
      </c>
      <c r="H175" s="240">
        <v>112</v>
      </c>
      <c r="I175" s="241"/>
      <c r="J175" s="240">
        <f>ROUND(I175*H175,2)</f>
        <v>0</v>
      </c>
      <c r="K175" s="238" t="s">
        <v>1218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81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1295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1294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81</v>
      </c>
    </row>
    <row r="177" s="2" customFormat="1" ht="21.75" customHeight="1">
      <c r="A177" s="39"/>
      <c r="B177" s="40"/>
      <c r="C177" s="236" t="s">
        <v>387</v>
      </c>
      <c r="D177" s="236" t="s">
        <v>194</v>
      </c>
      <c r="E177" s="237" t="s">
        <v>1296</v>
      </c>
      <c r="F177" s="238" t="s">
        <v>1297</v>
      </c>
      <c r="G177" s="239" t="s">
        <v>1264</v>
      </c>
      <c r="H177" s="240">
        <v>2</v>
      </c>
      <c r="I177" s="241"/>
      <c r="J177" s="240">
        <f>ROUND(I177*H177,2)</f>
        <v>0</v>
      </c>
      <c r="K177" s="238" t="s">
        <v>1298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81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1299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1297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81</v>
      </c>
    </row>
    <row r="179" s="2" customFormat="1" ht="16.5" customHeight="1">
      <c r="A179" s="39"/>
      <c r="B179" s="40"/>
      <c r="C179" s="236" t="s">
        <v>395</v>
      </c>
      <c r="D179" s="236" t="s">
        <v>194</v>
      </c>
      <c r="E179" s="237" t="s">
        <v>1300</v>
      </c>
      <c r="F179" s="238" t="s">
        <v>1301</v>
      </c>
      <c r="G179" s="239" t="s">
        <v>1264</v>
      </c>
      <c r="H179" s="240">
        <v>2</v>
      </c>
      <c r="I179" s="241"/>
      <c r="J179" s="240">
        <f>ROUND(I179*H179,2)</f>
        <v>0</v>
      </c>
      <c r="K179" s="238" t="s">
        <v>1298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81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1302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1301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81</v>
      </c>
    </row>
    <row r="181" s="2" customFormat="1" ht="33" customHeight="1">
      <c r="A181" s="39"/>
      <c r="B181" s="40"/>
      <c r="C181" s="236" t="s">
        <v>404</v>
      </c>
      <c r="D181" s="236" t="s">
        <v>194</v>
      </c>
      <c r="E181" s="237" t="s">
        <v>1303</v>
      </c>
      <c r="F181" s="238" t="s">
        <v>1304</v>
      </c>
      <c r="G181" s="239" t="s">
        <v>1264</v>
      </c>
      <c r="H181" s="240">
        <v>1</v>
      </c>
      <c r="I181" s="241"/>
      <c r="J181" s="240">
        <f>ROUND(I181*H181,2)</f>
        <v>0</v>
      </c>
      <c r="K181" s="238" t="s">
        <v>1233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320</v>
      </c>
      <c r="AT181" s="246" t="s">
        <v>194</v>
      </c>
      <c r="AU181" s="246" t="s">
        <v>81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320</v>
      </c>
      <c r="BM181" s="246" t="s">
        <v>1305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1304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81</v>
      </c>
    </row>
    <row r="183" s="2" customFormat="1" ht="21.75" customHeight="1">
      <c r="A183" s="39"/>
      <c r="B183" s="40"/>
      <c r="C183" s="236" t="s">
        <v>410</v>
      </c>
      <c r="D183" s="236" t="s">
        <v>194</v>
      </c>
      <c r="E183" s="237" t="s">
        <v>1306</v>
      </c>
      <c r="F183" s="238" t="s">
        <v>1307</v>
      </c>
      <c r="G183" s="239" t="s">
        <v>1264</v>
      </c>
      <c r="H183" s="240">
        <v>1</v>
      </c>
      <c r="I183" s="241"/>
      <c r="J183" s="240">
        <f>ROUND(I183*H183,2)</f>
        <v>0</v>
      </c>
      <c r="K183" s="238" t="s">
        <v>1218</v>
      </c>
      <c r="L183" s="45"/>
      <c r="M183" s="242" t="s">
        <v>1</v>
      </c>
      <c r="N183" s="24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320</v>
      </c>
      <c r="AT183" s="246" t="s">
        <v>194</v>
      </c>
      <c r="AU183" s="246" t="s">
        <v>81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320</v>
      </c>
      <c r="BM183" s="246" t="s">
        <v>1308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1307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81</v>
      </c>
    </row>
    <row r="185" s="2" customFormat="1" ht="21.75" customHeight="1">
      <c r="A185" s="39"/>
      <c r="B185" s="40"/>
      <c r="C185" s="236" t="s">
        <v>416</v>
      </c>
      <c r="D185" s="236" t="s">
        <v>194</v>
      </c>
      <c r="E185" s="237" t="s">
        <v>1309</v>
      </c>
      <c r="F185" s="238" t="s">
        <v>1310</v>
      </c>
      <c r="G185" s="239" t="s">
        <v>1264</v>
      </c>
      <c r="H185" s="240">
        <v>12</v>
      </c>
      <c r="I185" s="241"/>
      <c r="J185" s="240">
        <f>ROUND(I185*H185,2)</f>
        <v>0</v>
      </c>
      <c r="K185" s="238" t="s">
        <v>1218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320</v>
      </c>
      <c r="AT185" s="246" t="s">
        <v>194</v>
      </c>
      <c r="AU185" s="246" t="s">
        <v>81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320</v>
      </c>
      <c r="BM185" s="246" t="s">
        <v>1311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1310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81</v>
      </c>
    </row>
    <row r="187" s="2" customFormat="1" ht="16.5" customHeight="1">
      <c r="A187" s="39"/>
      <c r="B187" s="40"/>
      <c r="C187" s="236" t="s">
        <v>422</v>
      </c>
      <c r="D187" s="236" t="s">
        <v>194</v>
      </c>
      <c r="E187" s="237" t="s">
        <v>1312</v>
      </c>
      <c r="F187" s="238" t="s">
        <v>1313</v>
      </c>
      <c r="G187" s="239" t="s">
        <v>1314</v>
      </c>
      <c r="H187" s="240">
        <v>40</v>
      </c>
      <c r="I187" s="241"/>
      <c r="J187" s="240">
        <f>ROUND(I187*H187,2)</f>
        <v>0</v>
      </c>
      <c r="K187" s="238" t="s">
        <v>1233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320</v>
      </c>
      <c r="AT187" s="246" t="s">
        <v>194</v>
      </c>
      <c r="AU187" s="246" t="s">
        <v>81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320</v>
      </c>
      <c r="BM187" s="246" t="s">
        <v>1315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1313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81</v>
      </c>
    </row>
    <row r="189" s="2" customFormat="1" ht="21.75" customHeight="1">
      <c r="A189" s="39"/>
      <c r="B189" s="40"/>
      <c r="C189" s="236" t="s">
        <v>429</v>
      </c>
      <c r="D189" s="236" t="s">
        <v>194</v>
      </c>
      <c r="E189" s="237" t="s">
        <v>1316</v>
      </c>
      <c r="F189" s="238" t="s">
        <v>1317</v>
      </c>
      <c r="G189" s="239" t="s">
        <v>1314</v>
      </c>
      <c r="H189" s="240">
        <v>80</v>
      </c>
      <c r="I189" s="241"/>
      <c r="J189" s="240">
        <f>ROUND(I189*H189,2)</f>
        <v>0</v>
      </c>
      <c r="K189" s="238" t="s">
        <v>1233</v>
      </c>
      <c r="L189" s="45"/>
      <c r="M189" s="242" t="s">
        <v>1</v>
      </c>
      <c r="N189" s="24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320</v>
      </c>
      <c r="AT189" s="246" t="s">
        <v>194</v>
      </c>
      <c r="AU189" s="246" t="s">
        <v>81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320</v>
      </c>
      <c r="BM189" s="246" t="s">
        <v>1318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1317</v>
      </c>
      <c r="G190" s="41"/>
      <c r="H190" s="41"/>
      <c r="I190" s="145"/>
      <c r="J190" s="41"/>
      <c r="K190" s="41"/>
      <c r="L190" s="45"/>
      <c r="M190" s="250"/>
      <c r="N190" s="251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81</v>
      </c>
    </row>
    <row r="191" s="2" customFormat="1" ht="21.75" customHeight="1">
      <c r="A191" s="39"/>
      <c r="B191" s="40"/>
      <c r="C191" s="236" t="s">
        <v>436</v>
      </c>
      <c r="D191" s="236" t="s">
        <v>194</v>
      </c>
      <c r="E191" s="237" t="s">
        <v>1319</v>
      </c>
      <c r="F191" s="238" t="s">
        <v>1320</v>
      </c>
      <c r="G191" s="239" t="s">
        <v>1264</v>
      </c>
      <c r="H191" s="240">
        <v>2</v>
      </c>
      <c r="I191" s="241"/>
      <c r="J191" s="240">
        <f>ROUND(I191*H191,2)</f>
        <v>0</v>
      </c>
      <c r="K191" s="238" t="s">
        <v>1218</v>
      </c>
      <c r="L191" s="45"/>
      <c r="M191" s="242" t="s">
        <v>1</v>
      </c>
      <c r="N191" s="243" t="s">
        <v>38</v>
      </c>
      <c r="O191" s="92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6" t="s">
        <v>320</v>
      </c>
      <c r="AT191" s="246" t="s">
        <v>194</v>
      </c>
      <c r="AU191" s="246" t="s">
        <v>81</v>
      </c>
      <c r="AY191" s="18" t="s">
        <v>191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18" t="s">
        <v>81</v>
      </c>
      <c r="BK191" s="247">
        <f>ROUND(I191*H191,2)</f>
        <v>0</v>
      </c>
      <c r="BL191" s="18" t="s">
        <v>320</v>
      </c>
      <c r="BM191" s="246" t="s">
        <v>1321</v>
      </c>
    </row>
    <row r="192" s="2" customFormat="1">
      <c r="A192" s="39"/>
      <c r="B192" s="40"/>
      <c r="C192" s="41"/>
      <c r="D192" s="248" t="s">
        <v>200</v>
      </c>
      <c r="E192" s="41"/>
      <c r="F192" s="249" t="s">
        <v>1320</v>
      </c>
      <c r="G192" s="41"/>
      <c r="H192" s="41"/>
      <c r="I192" s="145"/>
      <c r="J192" s="41"/>
      <c r="K192" s="41"/>
      <c r="L192" s="45"/>
      <c r="M192" s="250"/>
      <c r="N192" s="251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200</v>
      </c>
      <c r="AU192" s="18" t="s">
        <v>81</v>
      </c>
    </row>
    <row r="193" s="2" customFormat="1" ht="16.5" customHeight="1">
      <c r="A193" s="39"/>
      <c r="B193" s="40"/>
      <c r="C193" s="236" t="s">
        <v>445</v>
      </c>
      <c r="D193" s="236" t="s">
        <v>194</v>
      </c>
      <c r="E193" s="237" t="s">
        <v>1322</v>
      </c>
      <c r="F193" s="238" t="s">
        <v>1323</v>
      </c>
      <c r="G193" s="239" t="s">
        <v>1314</v>
      </c>
      <c r="H193" s="240">
        <v>16</v>
      </c>
      <c r="I193" s="241"/>
      <c r="J193" s="240">
        <f>ROUND(I193*H193,2)</f>
        <v>0</v>
      </c>
      <c r="K193" s="238" t="s">
        <v>1218</v>
      </c>
      <c r="L193" s="45"/>
      <c r="M193" s="242" t="s">
        <v>1</v>
      </c>
      <c r="N193" s="243" t="s">
        <v>38</v>
      </c>
      <c r="O193" s="92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6" t="s">
        <v>320</v>
      </c>
      <c r="AT193" s="246" t="s">
        <v>194</v>
      </c>
      <c r="AU193" s="246" t="s">
        <v>81</v>
      </c>
      <c r="AY193" s="18" t="s">
        <v>191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8" t="s">
        <v>81</v>
      </c>
      <c r="BK193" s="247">
        <f>ROUND(I193*H193,2)</f>
        <v>0</v>
      </c>
      <c r="BL193" s="18" t="s">
        <v>320</v>
      </c>
      <c r="BM193" s="246" t="s">
        <v>1324</v>
      </c>
    </row>
    <row r="194" s="2" customFormat="1">
      <c r="A194" s="39"/>
      <c r="B194" s="40"/>
      <c r="C194" s="41"/>
      <c r="D194" s="248" t="s">
        <v>200</v>
      </c>
      <c r="E194" s="41"/>
      <c r="F194" s="249" t="s">
        <v>1323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200</v>
      </c>
      <c r="AU194" s="18" t="s">
        <v>81</v>
      </c>
    </row>
    <row r="195" s="2" customFormat="1" ht="21.75" customHeight="1">
      <c r="A195" s="39"/>
      <c r="B195" s="40"/>
      <c r="C195" s="236" t="s">
        <v>450</v>
      </c>
      <c r="D195" s="236" t="s">
        <v>194</v>
      </c>
      <c r="E195" s="237" t="s">
        <v>1325</v>
      </c>
      <c r="F195" s="238" t="s">
        <v>1326</v>
      </c>
      <c r="G195" s="239" t="s">
        <v>1264</v>
      </c>
      <c r="H195" s="240">
        <v>6</v>
      </c>
      <c r="I195" s="241"/>
      <c r="J195" s="240">
        <f>ROUND(I195*H195,2)</f>
        <v>0</v>
      </c>
      <c r="K195" s="238" t="s">
        <v>1218</v>
      </c>
      <c r="L195" s="45"/>
      <c r="M195" s="242" t="s">
        <v>1</v>
      </c>
      <c r="N195" s="243" t="s">
        <v>38</v>
      </c>
      <c r="O195" s="92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6" t="s">
        <v>320</v>
      </c>
      <c r="AT195" s="246" t="s">
        <v>194</v>
      </c>
      <c r="AU195" s="246" t="s">
        <v>81</v>
      </c>
      <c r="AY195" s="18" t="s">
        <v>191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8" t="s">
        <v>81</v>
      </c>
      <c r="BK195" s="247">
        <f>ROUND(I195*H195,2)</f>
        <v>0</v>
      </c>
      <c r="BL195" s="18" t="s">
        <v>320</v>
      </c>
      <c r="BM195" s="246" t="s">
        <v>1327</v>
      </c>
    </row>
    <row r="196" s="2" customFormat="1">
      <c r="A196" s="39"/>
      <c r="B196" s="40"/>
      <c r="C196" s="41"/>
      <c r="D196" s="248" t="s">
        <v>200</v>
      </c>
      <c r="E196" s="41"/>
      <c r="F196" s="249" t="s">
        <v>1326</v>
      </c>
      <c r="G196" s="41"/>
      <c r="H196" s="41"/>
      <c r="I196" s="145"/>
      <c r="J196" s="41"/>
      <c r="K196" s="41"/>
      <c r="L196" s="45"/>
      <c r="M196" s="250"/>
      <c r="N196" s="251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200</v>
      </c>
      <c r="AU196" s="18" t="s">
        <v>81</v>
      </c>
    </row>
    <row r="197" s="2" customFormat="1" ht="33" customHeight="1">
      <c r="A197" s="39"/>
      <c r="B197" s="40"/>
      <c r="C197" s="236" t="s">
        <v>373</v>
      </c>
      <c r="D197" s="236" t="s">
        <v>194</v>
      </c>
      <c r="E197" s="237" t="s">
        <v>1328</v>
      </c>
      <c r="F197" s="238" t="s">
        <v>1329</v>
      </c>
      <c r="G197" s="239" t="s">
        <v>1264</v>
      </c>
      <c r="H197" s="240">
        <v>4</v>
      </c>
      <c r="I197" s="241"/>
      <c r="J197" s="240">
        <f>ROUND(I197*H197,2)</f>
        <v>0</v>
      </c>
      <c r="K197" s="238" t="s">
        <v>1218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320</v>
      </c>
      <c r="AT197" s="246" t="s">
        <v>194</v>
      </c>
      <c r="AU197" s="246" t="s">
        <v>81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320</v>
      </c>
      <c r="BM197" s="246" t="s">
        <v>1330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1329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81</v>
      </c>
    </row>
    <row r="199" s="2" customFormat="1" ht="21.75" customHeight="1">
      <c r="A199" s="39"/>
      <c r="B199" s="40"/>
      <c r="C199" s="236" t="s">
        <v>466</v>
      </c>
      <c r="D199" s="236" t="s">
        <v>194</v>
      </c>
      <c r="E199" s="237" t="s">
        <v>1331</v>
      </c>
      <c r="F199" s="238" t="s">
        <v>1332</v>
      </c>
      <c r="G199" s="239" t="s">
        <v>1264</v>
      </c>
      <c r="H199" s="240">
        <v>2</v>
      </c>
      <c r="I199" s="241"/>
      <c r="J199" s="240">
        <f>ROUND(I199*H199,2)</f>
        <v>0</v>
      </c>
      <c r="K199" s="238" t="s">
        <v>1218</v>
      </c>
      <c r="L199" s="45"/>
      <c r="M199" s="242" t="s">
        <v>1</v>
      </c>
      <c r="N199" s="243" t="s">
        <v>38</v>
      </c>
      <c r="O199" s="92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6" t="s">
        <v>320</v>
      </c>
      <c r="AT199" s="246" t="s">
        <v>194</v>
      </c>
      <c r="AU199" s="246" t="s">
        <v>81</v>
      </c>
      <c r="AY199" s="18" t="s">
        <v>191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18" t="s">
        <v>81</v>
      </c>
      <c r="BK199" s="247">
        <f>ROUND(I199*H199,2)</f>
        <v>0</v>
      </c>
      <c r="BL199" s="18" t="s">
        <v>320</v>
      </c>
      <c r="BM199" s="246" t="s">
        <v>1333</v>
      </c>
    </row>
    <row r="200" s="2" customFormat="1">
      <c r="A200" s="39"/>
      <c r="B200" s="40"/>
      <c r="C200" s="41"/>
      <c r="D200" s="248" t="s">
        <v>200</v>
      </c>
      <c r="E200" s="41"/>
      <c r="F200" s="249" t="s">
        <v>1332</v>
      </c>
      <c r="G200" s="41"/>
      <c r="H200" s="41"/>
      <c r="I200" s="145"/>
      <c r="J200" s="41"/>
      <c r="K200" s="41"/>
      <c r="L200" s="45"/>
      <c r="M200" s="250"/>
      <c r="N200" s="251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200</v>
      </c>
      <c r="AU200" s="18" t="s">
        <v>81</v>
      </c>
    </row>
    <row r="201" s="2" customFormat="1" ht="16.5" customHeight="1">
      <c r="A201" s="39"/>
      <c r="B201" s="40"/>
      <c r="C201" s="236" t="s">
        <v>473</v>
      </c>
      <c r="D201" s="236" t="s">
        <v>194</v>
      </c>
      <c r="E201" s="237" t="s">
        <v>1334</v>
      </c>
      <c r="F201" s="238" t="s">
        <v>1335</v>
      </c>
      <c r="G201" s="239" t="s">
        <v>1264</v>
      </c>
      <c r="H201" s="240">
        <v>4</v>
      </c>
      <c r="I201" s="241"/>
      <c r="J201" s="240">
        <f>ROUND(I201*H201,2)</f>
        <v>0</v>
      </c>
      <c r="K201" s="238" t="s">
        <v>1218</v>
      </c>
      <c r="L201" s="45"/>
      <c r="M201" s="242" t="s">
        <v>1</v>
      </c>
      <c r="N201" s="243" t="s">
        <v>38</v>
      </c>
      <c r="O201" s="92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6" t="s">
        <v>320</v>
      </c>
      <c r="AT201" s="246" t="s">
        <v>194</v>
      </c>
      <c r="AU201" s="246" t="s">
        <v>81</v>
      </c>
      <c r="AY201" s="18" t="s">
        <v>191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18" t="s">
        <v>81</v>
      </c>
      <c r="BK201" s="247">
        <f>ROUND(I201*H201,2)</f>
        <v>0</v>
      </c>
      <c r="BL201" s="18" t="s">
        <v>320</v>
      </c>
      <c r="BM201" s="246" t="s">
        <v>1336</v>
      </c>
    </row>
    <row r="202" s="2" customFormat="1">
      <c r="A202" s="39"/>
      <c r="B202" s="40"/>
      <c r="C202" s="41"/>
      <c r="D202" s="248" t="s">
        <v>200</v>
      </c>
      <c r="E202" s="41"/>
      <c r="F202" s="249" t="s">
        <v>1335</v>
      </c>
      <c r="G202" s="41"/>
      <c r="H202" s="41"/>
      <c r="I202" s="145"/>
      <c r="J202" s="41"/>
      <c r="K202" s="41"/>
      <c r="L202" s="45"/>
      <c r="M202" s="250"/>
      <c r="N202" s="251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200</v>
      </c>
      <c r="AU202" s="18" t="s">
        <v>81</v>
      </c>
    </row>
    <row r="203" s="2" customFormat="1" ht="21.75" customHeight="1">
      <c r="A203" s="39"/>
      <c r="B203" s="40"/>
      <c r="C203" s="236" t="s">
        <v>481</v>
      </c>
      <c r="D203" s="236" t="s">
        <v>194</v>
      </c>
      <c r="E203" s="237" t="s">
        <v>1337</v>
      </c>
      <c r="F203" s="238" t="s">
        <v>1338</v>
      </c>
      <c r="G203" s="239" t="s">
        <v>1339</v>
      </c>
      <c r="H203" s="240">
        <v>0.81999999999999995</v>
      </c>
      <c r="I203" s="241"/>
      <c r="J203" s="240">
        <f>ROUND(I203*H203,2)</f>
        <v>0</v>
      </c>
      <c r="K203" s="238" t="s">
        <v>1233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320</v>
      </c>
      <c r="AT203" s="246" t="s">
        <v>194</v>
      </c>
      <c r="AU203" s="246" t="s">
        <v>81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320</v>
      </c>
      <c r="BM203" s="246" t="s">
        <v>1340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1338</v>
      </c>
      <c r="G204" s="41"/>
      <c r="H204" s="41"/>
      <c r="I204" s="145"/>
      <c r="J204" s="41"/>
      <c r="K204" s="41"/>
      <c r="L204" s="45"/>
      <c r="M204" s="250"/>
      <c r="N204" s="251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81</v>
      </c>
    </row>
    <row r="205" s="2" customFormat="1" ht="21.75" customHeight="1">
      <c r="A205" s="39"/>
      <c r="B205" s="40"/>
      <c r="C205" s="236" t="s">
        <v>488</v>
      </c>
      <c r="D205" s="236" t="s">
        <v>194</v>
      </c>
      <c r="E205" s="237" t="s">
        <v>1341</v>
      </c>
      <c r="F205" s="238" t="s">
        <v>1342</v>
      </c>
      <c r="G205" s="239" t="s">
        <v>314</v>
      </c>
      <c r="H205" s="240">
        <v>410</v>
      </c>
      <c r="I205" s="241"/>
      <c r="J205" s="240">
        <f>ROUND(I205*H205,2)</f>
        <v>0</v>
      </c>
      <c r="K205" s="238" t="s">
        <v>1233</v>
      </c>
      <c r="L205" s="45"/>
      <c r="M205" s="242" t="s">
        <v>1</v>
      </c>
      <c r="N205" s="243" t="s">
        <v>38</v>
      </c>
      <c r="O205" s="92"/>
      <c r="P205" s="244">
        <f>O205*H205</f>
        <v>0</v>
      </c>
      <c r="Q205" s="244">
        <v>0</v>
      </c>
      <c r="R205" s="244">
        <f>Q205*H205</f>
        <v>0</v>
      </c>
      <c r="S205" s="244">
        <v>0</v>
      </c>
      <c r="T205" s="24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6" t="s">
        <v>320</v>
      </c>
      <c r="AT205" s="246" t="s">
        <v>194</v>
      </c>
      <c r="AU205" s="246" t="s">
        <v>81</v>
      </c>
      <c r="AY205" s="18" t="s">
        <v>191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8" t="s">
        <v>81</v>
      </c>
      <c r="BK205" s="247">
        <f>ROUND(I205*H205,2)</f>
        <v>0</v>
      </c>
      <c r="BL205" s="18" t="s">
        <v>320</v>
      </c>
      <c r="BM205" s="246" t="s">
        <v>1343</v>
      </c>
    </row>
    <row r="206" s="2" customFormat="1">
      <c r="A206" s="39"/>
      <c r="B206" s="40"/>
      <c r="C206" s="41"/>
      <c r="D206" s="248" t="s">
        <v>200</v>
      </c>
      <c r="E206" s="41"/>
      <c r="F206" s="249" t="s">
        <v>1342</v>
      </c>
      <c r="G206" s="41"/>
      <c r="H206" s="41"/>
      <c r="I206" s="145"/>
      <c r="J206" s="41"/>
      <c r="K206" s="41"/>
      <c r="L206" s="45"/>
      <c r="M206" s="250"/>
      <c r="N206" s="251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200</v>
      </c>
      <c r="AU206" s="18" t="s">
        <v>81</v>
      </c>
    </row>
    <row r="207" s="2" customFormat="1" ht="21.75" customHeight="1">
      <c r="A207" s="39"/>
      <c r="B207" s="40"/>
      <c r="C207" s="236" t="s">
        <v>493</v>
      </c>
      <c r="D207" s="236" t="s">
        <v>194</v>
      </c>
      <c r="E207" s="237" t="s">
        <v>1344</v>
      </c>
      <c r="F207" s="238" t="s">
        <v>1345</v>
      </c>
      <c r="G207" s="239" t="s">
        <v>1264</v>
      </c>
      <c r="H207" s="240">
        <v>8</v>
      </c>
      <c r="I207" s="241"/>
      <c r="J207" s="240">
        <f>ROUND(I207*H207,2)</f>
        <v>0</v>
      </c>
      <c r="K207" s="238" t="s">
        <v>1233</v>
      </c>
      <c r="L207" s="45"/>
      <c r="M207" s="242" t="s">
        <v>1</v>
      </c>
      <c r="N207" s="243" t="s">
        <v>38</v>
      </c>
      <c r="O207" s="92"/>
      <c r="P207" s="244">
        <f>O207*H207</f>
        <v>0</v>
      </c>
      <c r="Q207" s="244">
        <v>0</v>
      </c>
      <c r="R207" s="244">
        <f>Q207*H207</f>
        <v>0</v>
      </c>
      <c r="S207" s="244">
        <v>0</v>
      </c>
      <c r="T207" s="24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6" t="s">
        <v>320</v>
      </c>
      <c r="AT207" s="246" t="s">
        <v>194</v>
      </c>
      <c r="AU207" s="246" t="s">
        <v>81</v>
      </c>
      <c r="AY207" s="18" t="s">
        <v>191</v>
      </c>
      <c r="BE207" s="247">
        <f>IF(N207="základní",J207,0)</f>
        <v>0</v>
      </c>
      <c r="BF207" s="247">
        <f>IF(N207="snížená",J207,0)</f>
        <v>0</v>
      </c>
      <c r="BG207" s="247">
        <f>IF(N207="zákl. přenesená",J207,0)</f>
        <v>0</v>
      </c>
      <c r="BH207" s="247">
        <f>IF(N207="sníž. přenesená",J207,0)</f>
        <v>0</v>
      </c>
      <c r="BI207" s="247">
        <f>IF(N207="nulová",J207,0)</f>
        <v>0</v>
      </c>
      <c r="BJ207" s="18" t="s">
        <v>81</v>
      </c>
      <c r="BK207" s="247">
        <f>ROUND(I207*H207,2)</f>
        <v>0</v>
      </c>
      <c r="BL207" s="18" t="s">
        <v>320</v>
      </c>
      <c r="BM207" s="246" t="s">
        <v>1346</v>
      </c>
    </row>
    <row r="208" s="2" customFormat="1">
      <c r="A208" s="39"/>
      <c r="B208" s="40"/>
      <c r="C208" s="41"/>
      <c r="D208" s="248" t="s">
        <v>200</v>
      </c>
      <c r="E208" s="41"/>
      <c r="F208" s="249" t="s">
        <v>1345</v>
      </c>
      <c r="G208" s="41"/>
      <c r="H208" s="41"/>
      <c r="I208" s="145"/>
      <c r="J208" s="41"/>
      <c r="K208" s="41"/>
      <c r="L208" s="45"/>
      <c r="M208" s="250"/>
      <c r="N208" s="251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200</v>
      </c>
      <c r="AU208" s="18" t="s">
        <v>81</v>
      </c>
    </row>
    <row r="209" s="12" customFormat="1" ht="25.92" customHeight="1">
      <c r="A209" s="12"/>
      <c r="B209" s="220"/>
      <c r="C209" s="221"/>
      <c r="D209" s="222" t="s">
        <v>72</v>
      </c>
      <c r="E209" s="223" t="s">
        <v>751</v>
      </c>
      <c r="F209" s="223" t="s">
        <v>1347</v>
      </c>
      <c r="G209" s="221"/>
      <c r="H209" s="221"/>
      <c r="I209" s="224"/>
      <c r="J209" s="225">
        <f>BK209</f>
        <v>0</v>
      </c>
      <c r="K209" s="221"/>
      <c r="L209" s="226"/>
      <c r="M209" s="227"/>
      <c r="N209" s="228"/>
      <c r="O209" s="228"/>
      <c r="P209" s="229">
        <f>SUM(P210:P215)</f>
        <v>0</v>
      </c>
      <c r="Q209" s="228"/>
      <c r="R209" s="229">
        <f>SUM(R210:R215)</f>
        <v>0</v>
      </c>
      <c r="S209" s="228"/>
      <c r="T209" s="230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1" t="s">
        <v>83</v>
      </c>
      <c r="AT209" s="232" t="s">
        <v>72</v>
      </c>
      <c r="AU209" s="232" t="s">
        <v>73</v>
      </c>
      <c r="AY209" s="231" t="s">
        <v>191</v>
      </c>
      <c r="BK209" s="233">
        <f>SUM(BK210:BK215)</f>
        <v>0</v>
      </c>
    </row>
    <row r="210" s="2" customFormat="1" ht="21.75" customHeight="1">
      <c r="A210" s="39"/>
      <c r="B210" s="40"/>
      <c r="C210" s="236" t="s">
        <v>498</v>
      </c>
      <c r="D210" s="236" t="s">
        <v>194</v>
      </c>
      <c r="E210" s="237" t="s">
        <v>1348</v>
      </c>
      <c r="F210" s="238" t="s">
        <v>1349</v>
      </c>
      <c r="G210" s="239" t="s">
        <v>314</v>
      </c>
      <c r="H210" s="240">
        <v>650</v>
      </c>
      <c r="I210" s="241"/>
      <c r="J210" s="240">
        <f>ROUND(I210*H210,2)</f>
        <v>0</v>
      </c>
      <c r="K210" s="238" t="s">
        <v>1218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320</v>
      </c>
      <c r="AT210" s="246" t="s">
        <v>194</v>
      </c>
      <c r="AU210" s="246" t="s">
        <v>81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320</v>
      </c>
      <c r="BM210" s="246" t="s">
        <v>1350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1349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81</v>
      </c>
    </row>
    <row r="212" s="2" customFormat="1" ht="16.5" customHeight="1">
      <c r="A212" s="39"/>
      <c r="B212" s="40"/>
      <c r="C212" s="236" t="s">
        <v>503</v>
      </c>
      <c r="D212" s="236" t="s">
        <v>194</v>
      </c>
      <c r="E212" s="237" t="s">
        <v>1351</v>
      </c>
      <c r="F212" s="238" t="s">
        <v>1352</v>
      </c>
      <c r="G212" s="239" t="s">
        <v>1264</v>
      </c>
      <c r="H212" s="240">
        <v>20</v>
      </c>
      <c r="I212" s="241"/>
      <c r="J212" s="240">
        <f>ROUND(I212*H212,2)</f>
        <v>0</v>
      </c>
      <c r="K212" s="238" t="s">
        <v>1218</v>
      </c>
      <c r="L212" s="45"/>
      <c r="M212" s="242" t="s">
        <v>1</v>
      </c>
      <c r="N212" s="243" t="s">
        <v>38</v>
      </c>
      <c r="O212" s="92"/>
      <c r="P212" s="244">
        <f>O212*H212</f>
        <v>0</v>
      </c>
      <c r="Q212" s="244">
        <v>0</v>
      </c>
      <c r="R212" s="244">
        <f>Q212*H212</f>
        <v>0</v>
      </c>
      <c r="S212" s="244">
        <v>0</v>
      </c>
      <c r="T212" s="24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6" t="s">
        <v>320</v>
      </c>
      <c r="AT212" s="246" t="s">
        <v>194</v>
      </c>
      <c r="AU212" s="246" t="s">
        <v>81</v>
      </c>
      <c r="AY212" s="18" t="s">
        <v>191</v>
      </c>
      <c r="BE212" s="247">
        <f>IF(N212="základní",J212,0)</f>
        <v>0</v>
      </c>
      <c r="BF212" s="247">
        <f>IF(N212="snížená",J212,0)</f>
        <v>0</v>
      </c>
      <c r="BG212" s="247">
        <f>IF(N212="zákl. přenesená",J212,0)</f>
        <v>0</v>
      </c>
      <c r="BH212" s="247">
        <f>IF(N212="sníž. přenesená",J212,0)</f>
        <v>0</v>
      </c>
      <c r="BI212" s="247">
        <f>IF(N212="nulová",J212,0)</f>
        <v>0</v>
      </c>
      <c r="BJ212" s="18" t="s">
        <v>81</v>
      </c>
      <c r="BK212" s="247">
        <f>ROUND(I212*H212,2)</f>
        <v>0</v>
      </c>
      <c r="BL212" s="18" t="s">
        <v>320</v>
      </c>
      <c r="BM212" s="246" t="s">
        <v>1353</v>
      </c>
    </row>
    <row r="213" s="2" customFormat="1">
      <c r="A213" s="39"/>
      <c r="B213" s="40"/>
      <c r="C213" s="41"/>
      <c r="D213" s="248" t="s">
        <v>200</v>
      </c>
      <c r="E213" s="41"/>
      <c r="F213" s="249" t="s">
        <v>1352</v>
      </c>
      <c r="G213" s="41"/>
      <c r="H213" s="41"/>
      <c r="I213" s="145"/>
      <c r="J213" s="41"/>
      <c r="K213" s="41"/>
      <c r="L213" s="45"/>
      <c r="M213" s="250"/>
      <c r="N213" s="251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200</v>
      </c>
      <c r="AU213" s="18" t="s">
        <v>81</v>
      </c>
    </row>
    <row r="214" s="2" customFormat="1" ht="21.75" customHeight="1">
      <c r="A214" s="39"/>
      <c r="B214" s="40"/>
      <c r="C214" s="236" t="s">
        <v>513</v>
      </c>
      <c r="D214" s="236" t="s">
        <v>194</v>
      </c>
      <c r="E214" s="237" t="s">
        <v>1354</v>
      </c>
      <c r="F214" s="238" t="s">
        <v>1355</v>
      </c>
      <c r="G214" s="239" t="s">
        <v>1314</v>
      </c>
      <c r="H214" s="240">
        <v>80</v>
      </c>
      <c r="I214" s="241"/>
      <c r="J214" s="240">
        <f>ROUND(I214*H214,2)</f>
        <v>0</v>
      </c>
      <c r="K214" s="238" t="s">
        <v>1233</v>
      </c>
      <c r="L214" s="45"/>
      <c r="M214" s="242" t="s">
        <v>1</v>
      </c>
      <c r="N214" s="243" t="s">
        <v>38</v>
      </c>
      <c r="O214" s="92"/>
      <c r="P214" s="244">
        <f>O214*H214</f>
        <v>0</v>
      </c>
      <c r="Q214" s="244">
        <v>0</v>
      </c>
      <c r="R214" s="244">
        <f>Q214*H214</f>
        <v>0</v>
      </c>
      <c r="S214" s="244">
        <v>0</v>
      </c>
      <c r="T214" s="24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6" t="s">
        <v>320</v>
      </c>
      <c r="AT214" s="246" t="s">
        <v>194</v>
      </c>
      <c r="AU214" s="246" t="s">
        <v>81</v>
      </c>
      <c r="AY214" s="18" t="s">
        <v>191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18" t="s">
        <v>81</v>
      </c>
      <c r="BK214" s="247">
        <f>ROUND(I214*H214,2)</f>
        <v>0</v>
      </c>
      <c r="BL214" s="18" t="s">
        <v>320</v>
      </c>
      <c r="BM214" s="246" t="s">
        <v>1356</v>
      </c>
    </row>
    <row r="215" s="2" customFormat="1">
      <c r="A215" s="39"/>
      <c r="B215" s="40"/>
      <c r="C215" s="41"/>
      <c r="D215" s="248" t="s">
        <v>200</v>
      </c>
      <c r="E215" s="41"/>
      <c r="F215" s="249" t="s">
        <v>1355</v>
      </c>
      <c r="G215" s="41"/>
      <c r="H215" s="41"/>
      <c r="I215" s="145"/>
      <c r="J215" s="41"/>
      <c r="K215" s="41"/>
      <c r="L215" s="45"/>
      <c r="M215" s="250"/>
      <c r="N215" s="251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200</v>
      </c>
      <c r="AU215" s="18" t="s">
        <v>81</v>
      </c>
    </row>
    <row r="216" s="12" customFormat="1" ht="25.92" customHeight="1">
      <c r="A216" s="12"/>
      <c r="B216" s="220"/>
      <c r="C216" s="221"/>
      <c r="D216" s="222" t="s">
        <v>72</v>
      </c>
      <c r="E216" s="223" t="s">
        <v>255</v>
      </c>
      <c r="F216" s="223" t="s">
        <v>1357</v>
      </c>
      <c r="G216" s="221"/>
      <c r="H216" s="221"/>
      <c r="I216" s="224"/>
      <c r="J216" s="225">
        <f>BK216</f>
        <v>0</v>
      </c>
      <c r="K216" s="221"/>
      <c r="L216" s="226"/>
      <c r="M216" s="227"/>
      <c r="N216" s="228"/>
      <c r="O216" s="228"/>
      <c r="P216" s="229">
        <f>SUM(P217:P218)</f>
        <v>0</v>
      </c>
      <c r="Q216" s="228"/>
      <c r="R216" s="229">
        <f>SUM(R217:R218)</f>
        <v>0</v>
      </c>
      <c r="S216" s="228"/>
      <c r="T216" s="230">
        <f>SUM(T217:T218)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1" t="s">
        <v>81</v>
      </c>
      <c r="AT216" s="232" t="s">
        <v>72</v>
      </c>
      <c r="AU216" s="232" t="s">
        <v>73</v>
      </c>
      <c r="AY216" s="231" t="s">
        <v>191</v>
      </c>
      <c r="BK216" s="233">
        <f>SUM(BK217:BK218)</f>
        <v>0</v>
      </c>
    </row>
    <row r="217" s="2" customFormat="1" ht="21.75" customHeight="1">
      <c r="A217" s="39"/>
      <c r="B217" s="40"/>
      <c r="C217" s="236" t="s">
        <v>519</v>
      </c>
      <c r="D217" s="236" t="s">
        <v>194</v>
      </c>
      <c r="E217" s="237" t="s">
        <v>1358</v>
      </c>
      <c r="F217" s="238" t="s">
        <v>1359</v>
      </c>
      <c r="G217" s="239" t="s">
        <v>1229</v>
      </c>
      <c r="H217" s="240">
        <v>3.2999999999999998</v>
      </c>
      <c r="I217" s="241"/>
      <c r="J217" s="240">
        <f>ROUND(I217*H217,2)</f>
        <v>0</v>
      </c>
      <c r="K217" s="238" t="s">
        <v>1218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198</v>
      </c>
      <c r="AT217" s="246" t="s">
        <v>194</v>
      </c>
      <c r="AU217" s="246" t="s">
        <v>81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198</v>
      </c>
      <c r="BM217" s="246" t="s">
        <v>1360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1359</v>
      </c>
      <c r="G218" s="41"/>
      <c r="H218" s="41"/>
      <c r="I218" s="145"/>
      <c r="J218" s="41"/>
      <c r="K218" s="41"/>
      <c r="L218" s="45"/>
      <c r="M218" s="297"/>
      <c r="N218" s="298"/>
      <c r="O218" s="299"/>
      <c r="P218" s="299"/>
      <c r="Q218" s="299"/>
      <c r="R218" s="299"/>
      <c r="S218" s="299"/>
      <c r="T218" s="300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81</v>
      </c>
    </row>
    <row r="219" s="2" customFormat="1" ht="6.96" customHeight="1">
      <c r="A219" s="39"/>
      <c r="B219" s="67"/>
      <c r="C219" s="68"/>
      <c r="D219" s="68"/>
      <c r="E219" s="68"/>
      <c r="F219" s="68"/>
      <c r="G219" s="68"/>
      <c r="H219" s="68"/>
      <c r="I219" s="184"/>
      <c r="J219" s="68"/>
      <c r="K219" s="68"/>
      <c r="L219" s="45"/>
      <c r="M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</row>
  </sheetData>
  <sheetProtection sheet="1" autoFilter="0" formatColumns="0" formatRows="0" objects="1" scenarios="1" spinCount="100000" saltValue="ZG0hPVkT0unTG/90BxQp5dAvit6qFJvyLf8KNjipr2eEIvk61nuzxMqne0eVHZWu9ZobATPOeWKMFqfUTlKqxw==" hashValue="9Dm99JZWNO+56SP5nGLh0gWsd5fQkeGBazDtgLaDUMh5e3JE0uk8Y5HglVHfHh2M2pf4KhBdOe4XqRoQtiVfXw==" algorithmName="SHA-512" password="CC35"/>
  <autoFilter ref="C123:K21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1361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ROUND((SUM(BE122:BE190)),  2)</f>
        <v>0</v>
      </c>
      <c r="G33" s="39"/>
      <c r="H33" s="39"/>
      <c r="I33" s="163">
        <v>0.20999999999999999</v>
      </c>
      <c r="J33" s="162">
        <f>ROUND(((SUM(BE122:BE190))*I33),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ROUND((SUM(BF122:BF190)),  2)</f>
        <v>0</v>
      </c>
      <c r="G34" s="39"/>
      <c r="H34" s="39"/>
      <c r="I34" s="163">
        <v>0.14999999999999999</v>
      </c>
      <c r="J34" s="162">
        <f>ROUND(((SUM(BF122:BF190))*I34),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ROUND((SUM(BG122:BG190)),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ROUND((SUM(BH122:BH190)),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ROUND((SUM(BI122:BI190)),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15-02 - SILOVÉ VEDENÍ NN (DPO)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1206</v>
      </c>
      <c r="E97" s="197"/>
      <c r="F97" s="197"/>
      <c r="G97" s="197"/>
      <c r="H97" s="197"/>
      <c r="I97" s="198"/>
      <c r="J97" s="199">
        <f>J123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1207</v>
      </c>
      <c r="E98" s="197"/>
      <c r="F98" s="197"/>
      <c r="G98" s="197"/>
      <c r="H98" s="197"/>
      <c r="I98" s="198"/>
      <c r="J98" s="199">
        <f>J128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1208</v>
      </c>
      <c r="E99" s="197"/>
      <c r="F99" s="197"/>
      <c r="G99" s="197"/>
      <c r="H99" s="197"/>
      <c r="I99" s="198"/>
      <c r="J99" s="199">
        <f>J141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1209</v>
      </c>
      <c r="E100" s="197"/>
      <c r="F100" s="197"/>
      <c r="G100" s="197"/>
      <c r="H100" s="197"/>
      <c r="I100" s="198"/>
      <c r="J100" s="199">
        <f>J146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1211</v>
      </c>
      <c r="E101" s="197"/>
      <c r="F101" s="197"/>
      <c r="G101" s="197"/>
      <c r="H101" s="197"/>
      <c r="I101" s="198"/>
      <c r="J101" s="199">
        <f>J149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1212</v>
      </c>
      <c r="E102" s="197"/>
      <c r="F102" s="197"/>
      <c r="G102" s="197"/>
      <c r="H102" s="197"/>
      <c r="I102" s="198"/>
      <c r="J102" s="199">
        <f>J166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145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184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187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176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8" t="str">
        <f>E7</f>
        <v>Rekonstrukce TT na ul. Pavlova vč. zastávky Rodimcevova</v>
      </c>
      <c r="F112" s="33"/>
      <c r="G112" s="33"/>
      <c r="H112" s="33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160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SO 15-02 - SILOVÉ VEDENÍ NN (DPO)</v>
      </c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 xml:space="preserve"> </v>
      </c>
      <c r="G116" s="41"/>
      <c r="H116" s="41"/>
      <c r="I116" s="148" t="s">
        <v>21</v>
      </c>
      <c r="J116" s="80" t="str">
        <f>IF(J12="","",J12)</f>
        <v>19. 11. 2019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 xml:space="preserve"> </v>
      </c>
      <c r="G118" s="41"/>
      <c r="H118" s="41"/>
      <c r="I118" s="148" t="s">
        <v>29</v>
      </c>
      <c r="J118" s="37" t="str">
        <f>E21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148" t="s">
        <v>31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145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8"/>
      <c r="B121" s="209"/>
      <c r="C121" s="210" t="s">
        <v>177</v>
      </c>
      <c r="D121" s="211" t="s">
        <v>58</v>
      </c>
      <c r="E121" s="211" t="s">
        <v>54</v>
      </c>
      <c r="F121" s="211" t="s">
        <v>55</v>
      </c>
      <c r="G121" s="211" t="s">
        <v>178</v>
      </c>
      <c r="H121" s="211" t="s">
        <v>179</v>
      </c>
      <c r="I121" s="212" t="s">
        <v>180</v>
      </c>
      <c r="J121" s="211" t="s">
        <v>164</v>
      </c>
      <c r="K121" s="213" t="s">
        <v>181</v>
      </c>
      <c r="L121" s="214"/>
      <c r="M121" s="101" t="s">
        <v>1</v>
      </c>
      <c r="N121" s="102" t="s">
        <v>37</v>
      </c>
      <c r="O121" s="102" t="s">
        <v>182</v>
      </c>
      <c r="P121" s="102" t="s">
        <v>183</v>
      </c>
      <c r="Q121" s="102" t="s">
        <v>184</v>
      </c>
      <c r="R121" s="102" t="s">
        <v>185</v>
      </c>
      <c r="S121" s="102" t="s">
        <v>186</v>
      </c>
      <c r="T121" s="103" t="s">
        <v>187</v>
      </c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</row>
    <row r="122" s="2" customFormat="1" ht="22.8" customHeight="1">
      <c r="A122" s="39"/>
      <c r="B122" s="40"/>
      <c r="C122" s="108" t="s">
        <v>188</v>
      </c>
      <c r="D122" s="41"/>
      <c r="E122" s="41"/>
      <c r="F122" s="41"/>
      <c r="G122" s="41"/>
      <c r="H122" s="41"/>
      <c r="I122" s="145"/>
      <c r="J122" s="215">
        <f>BK122</f>
        <v>0</v>
      </c>
      <c r="K122" s="41"/>
      <c r="L122" s="45"/>
      <c r="M122" s="104"/>
      <c r="N122" s="216"/>
      <c r="O122" s="105"/>
      <c r="P122" s="217">
        <f>P123+P128+P141+P146+P149+P166</f>
        <v>0</v>
      </c>
      <c r="Q122" s="105"/>
      <c r="R122" s="217">
        <f>R123+R128+R141+R146+R149+R166</f>
        <v>0</v>
      </c>
      <c r="S122" s="105"/>
      <c r="T122" s="218">
        <f>T123+T128+T141+T146+T149+T166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72</v>
      </c>
      <c r="AU122" s="18" t="s">
        <v>166</v>
      </c>
      <c r="BK122" s="219">
        <f>BK123+BK128+BK141+BK146+BK149+BK166</f>
        <v>0</v>
      </c>
    </row>
    <row r="123" s="12" customFormat="1" ht="25.92" customHeight="1">
      <c r="A123" s="12"/>
      <c r="B123" s="220"/>
      <c r="C123" s="221"/>
      <c r="D123" s="222" t="s">
        <v>72</v>
      </c>
      <c r="E123" s="223" t="s">
        <v>73</v>
      </c>
      <c r="F123" s="223" t="s">
        <v>1214</v>
      </c>
      <c r="G123" s="221"/>
      <c r="H123" s="221"/>
      <c r="I123" s="224"/>
      <c r="J123" s="225">
        <f>BK123</f>
        <v>0</v>
      </c>
      <c r="K123" s="221"/>
      <c r="L123" s="226"/>
      <c r="M123" s="227"/>
      <c r="N123" s="228"/>
      <c r="O123" s="228"/>
      <c r="P123" s="229">
        <f>SUM(P124:P127)</f>
        <v>0</v>
      </c>
      <c r="Q123" s="228"/>
      <c r="R123" s="229">
        <f>SUM(R124:R127)</f>
        <v>0</v>
      </c>
      <c r="S123" s="228"/>
      <c r="T123" s="230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1" t="s">
        <v>81</v>
      </c>
      <c r="AT123" s="232" t="s">
        <v>72</v>
      </c>
      <c r="AU123" s="232" t="s">
        <v>73</v>
      </c>
      <c r="AY123" s="231" t="s">
        <v>191</v>
      </c>
      <c r="BK123" s="233">
        <f>SUM(BK124:BK127)</f>
        <v>0</v>
      </c>
    </row>
    <row r="124" s="2" customFormat="1" ht="33" customHeight="1">
      <c r="A124" s="39"/>
      <c r="B124" s="40"/>
      <c r="C124" s="236" t="s">
        <v>81</v>
      </c>
      <c r="D124" s="236" t="s">
        <v>194</v>
      </c>
      <c r="E124" s="237" t="s">
        <v>1215</v>
      </c>
      <c r="F124" s="238" t="s">
        <v>1216</v>
      </c>
      <c r="G124" s="239" t="s">
        <v>1217</v>
      </c>
      <c r="H124" s="240">
        <v>15.199999999999999</v>
      </c>
      <c r="I124" s="241"/>
      <c r="J124" s="240">
        <f>ROUND(I124*H124,2)</f>
        <v>0</v>
      </c>
      <c r="K124" s="238" t="s">
        <v>1218</v>
      </c>
      <c r="L124" s="45"/>
      <c r="M124" s="242" t="s">
        <v>1</v>
      </c>
      <c r="N124" s="243" t="s">
        <v>38</v>
      </c>
      <c r="O124" s="92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6" t="s">
        <v>198</v>
      </c>
      <c r="AT124" s="246" t="s">
        <v>194</v>
      </c>
      <c r="AU124" s="246" t="s">
        <v>81</v>
      </c>
      <c r="AY124" s="18" t="s">
        <v>191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18" t="s">
        <v>81</v>
      </c>
      <c r="BK124" s="247">
        <f>ROUND(I124*H124,2)</f>
        <v>0</v>
      </c>
      <c r="BL124" s="18" t="s">
        <v>198</v>
      </c>
      <c r="BM124" s="246" t="s">
        <v>1362</v>
      </c>
    </row>
    <row r="125" s="2" customFormat="1">
      <c r="A125" s="39"/>
      <c r="B125" s="40"/>
      <c r="C125" s="41"/>
      <c r="D125" s="248" t="s">
        <v>200</v>
      </c>
      <c r="E125" s="41"/>
      <c r="F125" s="249" t="s">
        <v>1216</v>
      </c>
      <c r="G125" s="41"/>
      <c r="H125" s="41"/>
      <c r="I125" s="145"/>
      <c r="J125" s="41"/>
      <c r="K125" s="41"/>
      <c r="L125" s="45"/>
      <c r="M125" s="250"/>
      <c r="N125" s="251"/>
      <c r="O125" s="92"/>
      <c r="P125" s="92"/>
      <c r="Q125" s="92"/>
      <c r="R125" s="92"/>
      <c r="S125" s="92"/>
      <c r="T125" s="93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200</v>
      </c>
      <c r="AU125" s="18" t="s">
        <v>81</v>
      </c>
    </row>
    <row r="126" s="2" customFormat="1" ht="33" customHeight="1">
      <c r="A126" s="39"/>
      <c r="B126" s="40"/>
      <c r="C126" s="236" t="s">
        <v>83</v>
      </c>
      <c r="D126" s="236" t="s">
        <v>194</v>
      </c>
      <c r="E126" s="237" t="s">
        <v>1220</v>
      </c>
      <c r="F126" s="238" t="s">
        <v>1221</v>
      </c>
      <c r="G126" s="239" t="s">
        <v>1217</v>
      </c>
      <c r="H126" s="240">
        <v>2.7000000000000002</v>
      </c>
      <c r="I126" s="241"/>
      <c r="J126" s="240">
        <f>ROUND(I126*H126,2)</f>
        <v>0</v>
      </c>
      <c r="K126" s="238" t="s">
        <v>1218</v>
      </c>
      <c r="L126" s="45"/>
      <c r="M126" s="242" t="s">
        <v>1</v>
      </c>
      <c r="N126" s="243" t="s">
        <v>38</v>
      </c>
      <c r="O126" s="92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6" t="s">
        <v>198</v>
      </c>
      <c r="AT126" s="246" t="s">
        <v>194</v>
      </c>
      <c r="AU126" s="246" t="s">
        <v>81</v>
      </c>
      <c r="AY126" s="18" t="s">
        <v>191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18" t="s">
        <v>81</v>
      </c>
      <c r="BK126" s="247">
        <f>ROUND(I126*H126,2)</f>
        <v>0</v>
      </c>
      <c r="BL126" s="18" t="s">
        <v>198</v>
      </c>
      <c r="BM126" s="246" t="s">
        <v>1363</v>
      </c>
    </row>
    <row r="127" s="2" customFormat="1">
      <c r="A127" s="39"/>
      <c r="B127" s="40"/>
      <c r="C127" s="41"/>
      <c r="D127" s="248" t="s">
        <v>200</v>
      </c>
      <c r="E127" s="41"/>
      <c r="F127" s="249" t="s">
        <v>1221</v>
      </c>
      <c r="G127" s="41"/>
      <c r="H127" s="41"/>
      <c r="I127" s="145"/>
      <c r="J127" s="41"/>
      <c r="K127" s="41"/>
      <c r="L127" s="45"/>
      <c r="M127" s="250"/>
      <c r="N127" s="251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200</v>
      </c>
      <c r="AU127" s="18" t="s">
        <v>81</v>
      </c>
    </row>
    <row r="128" s="12" customFormat="1" ht="25.92" customHeight="1">
      <c r="A128" s="12"/>
      <c r="B128" s="220"/>
      <c r="C128" s="221"/>
      <c r="D128" s="222" t="s">
        <v>72</v>
      </c>
      <c r="E128" s="223" t="s">
        <v>81</v>
      </c>
      <c r="F128" s="223" t="s">
        <v>1059</v>
      </c>
      <c r="G128" s="221"/>
      <c r="H128" s="221"/>
      <c r="I128" s="224"/>
      <c r="J128" s="225">
        <f>BK128</f>
        <v>0</v>
      </c>
      <c r="K128" s="221"/>
      <c r="L128" s="226"/>
      <c r="M128" s="227"/>
      <c r="N128" s="228"/>
      <c r="O128" s="228"/>
      <c r="P128" s="229">
        <f>SUM(P129:P140)</f>
        <v>0</v>
      </c>
      <c r="Q128" s="228"/>
      <c r="R128" s="229">
        <f>SUM(R129:R140)</f>
        <v>0</v>
      </c>
      <c r="S128" s="228"/>
      <c r="T128" s="230">
        <f>SUM(T129:T140)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1" t="s">
        <v>81</v>
      </c>
      <c r="AT128" s="232" t="s">
        <v>72</v>
      </c>
      <c r="AU128" s="232" t="s">
        <v>73</v>
      </c>
      <c r="AY128" s="231" t="s">
        <v>191</v>
      </c>
      <c r="BK128" s="233">
        <f>SUM(BK129:BK140)</f>
        <v>0</v>
      </c>
    </row>
    <row r="129" s="2" customFormat="1" ht="16.5" customHeight="1">
      <c r="A129" s="39"/>
      <c r="B129" s="40"/>
      <c r="C129" s="236" t="s">
        <v>212</v>
      </c>
      <c r="D129" s="236" t="s">
        <v>194</v>
      </c>
      <c r="E129" s="237" t="s">
        <v>1223</v>
      </c>
      <c r="F129" s="238" t="s">
        <v>1224</v>
      </c>
      <c r="G129" s="239" t="s">
        <v>1225</v>
      </c>
      <c r="H129" s="240">
        <v>110</v>
      </c>
      <c r="I129" s="241"/>
      <c r="J129" s="240">
        <f>ROUND(I129*H129,2)</f>
        <v>0</v>
      </c>
      <c r="K129" s="238" t="s">
        <v>1218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81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1364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1224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81</v>
      </c>
    </row>
    <row r="131" s="2" customFormat="1" ht="16.5" customHeight="1">
      <c r="A131" s="39"/>
      <c r="B131" s="40"/>
      <c r="C131" s="236" t="s">
        <v>198</v>
      </c>
      <c r="D131" s="236" t="s">
        <v>194</v>
      </c>
      <c r="E131" s="237" t="s">
        <v>1365</v>
      </c>
      <c r="F131" s="238" t="s">
        <v>1366</v>
      </c>
      <c r="G131" s="239" t="s">
        <v>197</v>
      </c>
      <c r="H131" s="240">
        <v>15</v>
      </c>
      <c r="I131" s="241"/>
      <c r="J131" s="240">
        <f>ROUND(I131*H131,2)</f>
        <v>0</v>
      </c>
      <c r="K131" s="238" t="s">
        <v>1218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81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1367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1366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81</v>
      </c>
    </row>
    <row r="133" s="2" customFormat="1" ht="16.5" customHeight="1">
      <c r="A133" s="39"/>
      <c r="B133" s="40"/>
      <c r="C133" s="236" t="s">
        <v>229</v>
      </c>
      <c r="D133" s="236" t="s">
        <v>194</v>
      </c>
      <c r="E133" s="237" t="s">
        <v>1227</v>
      </c>
      <c r="F133" s="238" t="s">
        <v>1228</v>
      </c>
      <c r="G133" s="239" t="s">
        <v>1229</v>
      </c>
      <c r="H133" s="240">
        <v>27.899999999999999</v>
      </c>
      <c r="I133" s="241"/>
      <c r="J133" s="240">
        <f>ROUND(I133*H133,2)</f>
        <v>0</v>
      </c>
      <c r="K133" s="238" t="s">
        <v>1368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81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1369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1228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81</v>
      </c>
    </row>
    <row r="135" s="2" customFormat="1" ht="16.5" customHeight="1">
      <c r="A135" s="39"/>
      <c r="B135" s="40"/>
      <c r="C135" s="236" t="s">
        <v>238</v>
      </c>
      <c r="D135" s="236" t="s">
        <v>194</v>
      </c>
      <c r="E135" s="237" t="s">
        <v>1231</v>
      </c>
      <c r="F135" s="238" t="s">
        <v>1232</v>
      </c>
      <c r="G135" s="239" t="s">
        <v>1225</v>
      </c>
      <c r="H135" s="240">
        <v>110</v>
      </c>
      <c r="I135" s="241"/>
      <c r="J135" s="240">
        <f>ROUND(I135*H135,2)</f>
        <v>0</v>
      </c>
      <c r="K135" s="238" t="s">
        <v>1368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81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1370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1232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81</v>
      </c>
    </row>
    <row r="137" s="2" customFormat="1" ht="21.75" customHeight="1">
      <c r="A137" s="39"/>
      <c r="B137" s="40"/>
      <c r="C137" s="236" t="s">
        <v>244</v>
      </c>
      <c r="D137" s="236" t="s">
        <v>194</v>
      </c>
      <c r="E137" s="237" t="s">
        <v>1249</v>
      </c>
      <c r="F137" s="238" t="s">
        <v>1250</v>
      </c>
      <c r="G137" s="239" t="s">
        <v>197</v>
      </c>
      <c r="H137" s="240">
        <v>20</v>
      </c>
      <c r="I137" s="241"/>
      <c r="J137" s="240">
        <f>ROUND(I137*H137,2)</f>
        <v>0</v>
      </c>
      <c r="K137" s="238" t="s">
        <v>1218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81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1371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1250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81</v>
      </c>
    </row>
    <row r="139" s="2" customFormat="1" ht="21.75" customHeight="1">
      <c r="A139" s="39"/>
      <c r="B139" s="40"/>
      <c r="C139" s="236" t="s">
        <v>255</v>
      </c>
      <c r="D139" s="236" t="s">
        <v>194</v>
      </c>
      <c r="E139" s="237" t="s">
        <v>1358</v>
      </c>
      <c r="F139" s="238" t="s">
        <v>1359</v>
      </c>
      <c r="G139" s="239" t="s">
        <v>1229</v>
      </c>
      <c r="H139" s="240">
        <v>1.1299999999999999</v>
      </c>
      <c r="I139" s="241"/>
      <c r="J139" s="240">
        <f>ROUND(I139*H139,2)</f>
        <v>0</v>
      </c>
      <c r="K139" s="238" t="s">
        <v>1218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81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1372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1359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81</v>
      </c>
    </row>
    <row r="141" s="12" customFormat="1" ht="25.92" customHeight="1">
      <c r="A141" s="12"/>
      <c r="B141" s="220"/>
      <c r="C141" s="221"/>
      <c r="D141" s="222" t="s">
        <v>72</v>
      </c>
      <c r="E141" s="223" t="s">
        <v>1235</v>
      </c>
      <c r="F141" s="223" t="s">
        <v>1236</v>
      </c>
      <c r="G141" s="221"/>
      <c r="H141" s="221"/>
      <c r="I141" s="224"/>
      <c r="J141" s="225">
        <f>BK141</f>
        <v>0</v>
      </c>
      <c r="K141" s="221"/>
      <c r="L141" s="226"/>
      <c r="M141" s="227"/>
      <c r="N141" s="228"/>
      <c r="O141" s="228"/>
      <c r="P141" s="229">
        <f>SUM(P142:P145)</f>
        <v>0</v>
      </c>
      <c r="Q141" s="228"/>
      <c r="R141" s="229">
        <f>SUM(R142:R145)</f>
        <v>0</v>
      </c>
      <c r="S141" s="228"/>
      <c r="T141" s="230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1" t="s">
        <v>81</v>
      </c>
      <c r="AT141" s="232" t="s">
        <v>72</v>
      </c>
      <c r="AU141" s="232" t="s">
        <v>73</v>
      </c>
      <c r="AY141" s="231" t="s">
        <v>191</v>
      </c>
      <c r="BK141" s="233">
        <f>SUM(BK142:BK145)</f>
        <v>0</v>
      </c>
    </row>
    <row r="142" s="2" customFormat="1" ht="16.5" customHeight="1">
      <c r="A142" s="39"/>
      <c r="B142" s="40"/>
      <c r="C142" s="236" t="s">
        <v>272</v>
      </c>
      <c r="D142" s="236" t="s">
        <v>194</v>
      </c>
      <c r="E142" s="237" t="s">
        <v>1237</v>
      </c>
      <c r="F142" s="238" t="s">
        <v>1238</v>
      </c>
      <c r="G142" s="239" t="s">
        <v>1229</v>
      </c>
      <c r="H142" s="240">
        <v>31</v>
      </c>
      <c r="I142" s="241"/>
      <c r="J142" s="240">
        <f>ROUND(I142*H142,2)</f>
        <v>0</v>
      </c>
      <c r="K142" s="238" t="s">
        <v>1218</v>
      </c>
      <c r="L142" s="45"/>
      <c r="M142" s="242" t="s">
        <v>1</v>
      </c>
      <c r="N142" s="243" t="s">
        <v>38</v>
      </c>
      <c r="O142" s="92"/>
      <c r="P142" s="244">
        <f>O142*H142</f>
        <v>0</v>
      </c>
      <c r="Q142" s="244">
        <v>0</v>
      </c>
      <c r="R142" s="244">
        <f>Q142*H142</f>
        <v>0</v>
      </c>
      <c r="S142" s="244">
        <v>0</v>
      </c>
      <c r="T142" s="24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6" t="s">
        <v>198</v>
      </c>
      <c r="AT142" s="246" t="s">
        <v>194</v>
      </c>
      <c r="AU142" s="246" t="s">
        <v>81</v>
      </c>
      <c r="AY142" s="18" t="s">
        <v>191</v>
      </c>
      <c r="BE142" s="247">
        <f>IF(N142="základní",J142,0)</f>
        <v>0</v>
      </c>
      <c r="BF142" s="247">
        <f>IF(N142="snížená",J142,0)</f>
        <v>0</v>
      </c>
      <c r="BG142" s="247">
        <f>IF(N142="zákl. přenesená",J142,0)</f>
        <v>0</v>
      </c>
      <c r="BH142" s="247">
        <f>IF(N142="sníž. přenesená",J142,0)</f>
        <v>0</v>
      </c>
      <c r="BI142" s="247">
        <f>IF(N142="nulová",J142,0)</f>
        <v>0</v>
      </c>
      <c r="BJ142" s="18" t="s">
        <v>81</v>
      </c>
      <c r="BK142" s="247">
        <f>ROUND(I142*H142,2)</f>
        <v>0</v>
      </c>
      <c r="BL142" s="18" t="s">
        <v>198</v>
      </c>
      <c r="BM142" s="246" t="s">
        <v>1373</v>
      </c>
    </row>
    <row r="143" s="2" customFormat="1">
      <c r="A143" s="39"/>
      <c r="B143" s="40"/>
      <c r="C143" s="41"/>
      <c r="D143" s="248" t="s">
        <v>200</v>
      </c>
      <c r="E143" s="41"/>
      <c r="F143" s="249" t="s">
        <v>1238</v>
      </c>
      <c r="G143" s="41"/>
      <c r="H143" s="41"/>
      <c r="I143" s="145"/>
      <c r="J143" s="41"/>
      <c r="K143" s="41"/>
      <c r="L143" s="45"/>
      <c r="M143" s="250"/>
      <c r="N143" s="251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200</v>
      </c>
      <c r="AU143" s="18" t="s">
        <v>81</v>
      </c>
    </row>
    <row r="144" s="2" customFormat="1" ht="21.75" customHeight="1">
      <c r="A144" s="39"/>
      <c r="B144" s="40"/>
      <c r="C144" s="236" t="s">
        <v>280</v>
      </c>
      <c r="D144" s="236" t="s">
        <v>194</v>
      </c>
      <c r="E144" s="237" t="s">
        <v>1240</v>
      </c>
      <c r="F144" s="238" t="s">
        <v>1241</v>
      </c>
      <c r="G144" s="239" t="s">
        <v>1242</v>
      </c>
      <c r="H144" s="240">
        <v>330</v>
      </c>
      <c r="I144" s="241"/>
      <c r="J144" s="240">
        <f>ROUND(I144*H144,2)</f>
        <v>0</v>
      </c>
      <c r="K144" s="238" t="s">
        <v>1218</v>
      </c>
      <c r="L144" s="45"/>
      <c r="M144" s="242" t="s">
        <v>1</v>
      </c>
      <c r="N144" s="243" t="s">
        <v>38</v>
      </c>
      <c r="O144" s="92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6" t="s">
        <v>198</v>
      </c>
      <c r="AT144" s="246" t="s">
        <v>194</v>
      </c>
      <c r="AU144" s="246" t="s">
        <v>81</v>
      </c>
      <c r="AY144" s="18" t="s">
        <v>191</v>
      </c>
      <c r="BE144" s="247">
        <f>IF(N144="základní",J144,0)</f>
        <v>0</v>
      </c>
      <c r="BF144" s="247">
        <f>IF(N144="snížená",J144,0)</f>
        <v>0</v>
      </c>
      <c r="BG144" s="247">
        <f>IF(N144="zákl. přenesená",J144,0)</f>
        <v>0</v>
      </c>
      <c r="BH144" s="247">
        <f>IF(N144="sníž. přenesená",J144,0)</f>
        <v>0</v>
      </c>
      <c r="BI144" s="247">
        <f>IF(N144="nulová",J144,0)</f>
        <v>0</v>
      </c>
      <c r="BJ144" s="18" t="s">
        <v>81</v>
      </c>
      <c r="BK144" s="247">
        <f>ROUND(I144*H144,2)</f>
        <v>0</v>
      </c>
      <c r="BL144" s="18" t="s">
        <v>198</v>
      </c>
      <c r="BM144" s="246" t="s">
        <v>1374</v>
      </c>
    </row>
    <row r="145" s="2" customFormat="1">
      <c r="A145" s="39"/>
      <c r="B145" s="40"/>
      <c r="C145" s="41"/>
      <c r="D145" s="248" t="s">
        <v>200</v>
      </c>
      <c r="E145" s="41"/>
      <c r="F145" s="249" t="s">
        <v>1241</v>
      </c>
      <c r="G145" s="41"/>
      <c r="H145" s="41"/>
      <c r="I145" s="145"/>
      <c r="J145" s="41"/>
      <c r="K145" s="41"/>
      <c r="L145" s="45"/>
      <c r="M145" s="250"/>
      <c r="N145" s="251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200</v>
      </c>
      <c r="AU145" s="18" t="s">
        <v>81</v>
      </c>
    </row>
    <row r="146" s="12" customFormat="1" ht="25.92" customHeight="1">
      <c r="A146" s="12"/>
      <c r="B146" s="220"/>
      <c r="C146" s="221"/>
      <c r="D146" s="222" t="s">
        <v>72</v>
      </c>
      <c r="E146" s="223" t="s">
        <v>198</v>
      </c>
      <c r="F146" s="223" t="s">
        <v>1244</v>
      </c>
      <c r="G146" s="221"/>
      <c r="H146" s="221"/>
      <c r="I146" s="224"/>
      <c r="J146" s="225">
        <f>BK146</f>
        <v>0</v>
      </c>
      <c r="K146" s="221"/>
      <c r="L146" s="226"/>
      <c r="M146" s="227"/>
      <c r="N146" s="228"/>
      <c r="O146" s="228"/>
      <c r="P146" s="229">
        <f>SUM(P147:P148)</f>
        <v>0</v>
      </c>
      <c r="Q146" s="228"/>
      <c r="R146" s="229">
        <f>SUM(R147:R148)</f>
        <v>0</v>
      </c>
      <c r="S146" s="228"/>
      <c r="T146" s="230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1" t="s">
        <v>81</v>
      </c>
      <c r="AT146" s="232" t="s">
        <v>72</v>
      </c>
      <c r="AU146" s="232" t="s">
        <v>73</v>
      </c>
      <c r="AY146" s="231" t="s">
        <v>191</v>
      </c>
      <c r="BK146" s="233">
        <f>SUM(BK147:BK148)</f>
        <v>0</v>
      </c>
    </row>
    <row r="147" s="2" customFormat="1" ht="21.75" customHeight="1">
      <c r="A147" s="39"/>
      <c r="B147" s="40"/>
      <c r="C147" s="236" t="s">
        <v>192</v>
      </c>
      <c r="D147" s="236" t="s">
        <v>194</v>
      </c>
      <c r="E147" s="237" t="s">
        <v>1245</v>
      </c>
      <c r="F147" s="238" t="s">
        <v>1246</v>
      </c>
      <c r="G147" s="239" t="s">
        <v>1229</v>
      </c>
      <c r="H147" s="240">
        <v>5.3499999999999996</v>
      </c>
      <c r="I147" s="241"/>
      <c r="J147" s="240">
        <f>ROUND(I147*H147,2)</f>
        <v>0</v>
      </c>
      <c r="K147" s="238" t="s">
        <v>1218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81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1375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1246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81</v>
      </c>
    </row>
    <row r="149" s="12" customFormat="1" ht="25.92" customHeight="1">
      <c r="A149" s="12"/>
      <c r="B149" s="220"/>
      <c r="C149" s="221"/>
      <c r="D149" s="222" t="s">
        <v>72</v>
      </c>
      <c r="E149" s="223" t="s">
        <v>244</v>
      </c>
      <c r="F149" s="223" t="s">
        <v>1252</v>
      </c>
      <c r="G149" s="221"/>
      <c r="H149" s="221"/>
      <c r="I149" s="224"/>
      <c r="J149" s="225">
        <f>BK149</f>
        <v>0</v>
      </c>
      <c r="K149" s="221"/>
      <c r="L149" s="226"/>
      <c r="M149" s="227"/>
      <c r="N149" s="228"/>
      <c r="O149" s="228"/>
      <c r="P149" s="229">
        <f>SUM(P150:P165)</f>
        <v>0</v>
      </c>
      <c r="Q149" s="228"/>
      <c r="R149" s="229">
        <f>SUM(R150:R165)</f>
        <v>0</v>
      </c>
      <c r="S149" s="228"/>
      <c r="T149" s="230">
        <f>SUM(T150:T165)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1" t="s">
        <v>83</v>
      </c>
      <c r="AT149" s="232" t="s">
        <v>72</v>
      </c>
      <c r="AU149" s="232" t="s">
        <v>73</v>
      </c>
      <c r="AY149" s="231" t="s">
        <v>191</v>
      </c>
      <c r="BK149" s="233">
        <f>SUM(BK150:BK165)</f>
        <v>0</v>
      </c>
    </row>
    <row r="150" s="2" customFormat="1" ht="16.5" customHeight="1">
      <c r="A150" s="39"/>
      <c r="B150" s="40"/>
      <c r="C150" s="236" t="s">
        <v>291</v>
      </c>
      <c r="D150" s="236" t="s">
        <v>194</v>
      </c>
      <c r="E150" s="237" t="s">
        <v>1253</v>
      </c>
      <c r="F150" s="238" t="s">
        <v>1254</v>
      </c>
      <c r="G150" s="239" t="s">
        <v>314</v>
      </c>
      <c r="H150" s="240">
        <v>100</v>
      </c>
      <c r="I150" s="241"/>
      <c r="J150" s="240">
        <f>ROUND(I150*H150,2)</f>
        <v>0</v>
      </c>
      <c r="K150" s="238" t="s">
        <v>1218</v>
      </c>
      <c r="L150" s="45"/>
      <c r="M150" s="242" t="s">
        <v>1</v>
      </c>
      <c r="N150" s="243" t="s">
        <v>38</v>
      </c>
      <c r="O150" s="92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6" t="s">
        <v>320</v>
      </c>
      <c r="AT150" s="246" t="s">
        <v>194</v>
      </c>
      <c r="AU150" s="246" t="s">
        <v>81</v>
      </c>
      <c r="AY150" s="18" t="s">
        <v>191</v>
      </c>
      <c r="BE150" s="247">
        <f>IF(N150="základní",J150,0)</f>
        <v>0</v>
      </c>
      <c r="BF150" s="247">
        <f>IF(N150="snížená",J150,0)</f>
        <v>0</v>
      </c>
      <c r="BG150" s="247">
        <f>IF(N150="zákl. přenesená",J150,0)</f>
        <v>0</v>
      </c>
      <c r="BH150" s="247">
        <f>IF(N150="sníž. přenesená",J150,0)</f>
        <v>0</v>
      </c>
      <c r="BI150" s="247">
        <f>IF(N150="nulová",J150,0)</f>
        <v>0</v>
      </c>
      <c r="BJ150" s="18" t="s">
        <v>81</v>
      </c>
      <c r="BK150" s="247">
        <f>ROUND(I150*H150,2)</f>
        <v>0</v>
      </c>
      <c r="BL150" s="18" t="s">
        <v>320</v>
      </c>
      <c r="BM150" s="246" t="s">
        <v>1376</v>
      </c>
    </row>
    <row r="151" s="2" customFormat="1">
      <c r="A151" s="39"/>
      <c r="B151" s="40"/>
      <c r="C151" s="41"/>
      <c r="D151" s="248" t="s">
        <v>200</v>
      </c>
      <c r="E151" s="41"/>
      <c r="F151" s="249" t="s">
        <v>1254</v>
      </c>
      <c r="G151" s="41"/>
      <c r="H151" s="41"/>
      <c r="I151" s="145"/>
      <c r="J151" s="41"/>
      <c r="K151" s="41"/>
      <c r="L151" s="45"/>
      <c r="M151" s="250"/>
      <c r="N151" s="251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200</v>
      </c>
      <c r="AU151" s="18" t="s">
        <v>81</v>
      </c>
    </row>
    <row r="152" s="2" customFormat="1" ht="21.75" customHeight="1">
      <c r="A152" s="39"/>
      <c r="B152" s="40"/>
      <c r="C152" s="236" t="s">
        <v>299</v>
      </c>
      <c r="D152" s="236" t="s">
        <v>194</v>
      </c>
      <c r="E152" s="237" t="s">
        <v>1377</v>
      </c>
      <c r="F152" s="238" t="s">
        <v>1378</v>
      </c>
      <c r="G152" s="239" t="s">
        <v>314</v>
      </c>
      <c r="H152" s="240">
        <v>15</v>
      </c>
      <c r="I152" s="241"/>
      <c r="J152" s="240">
        <f>ROUND(I152*H152,2)</f>
        <v>0</v>
      </c>
      <c r="K152" s="238" t="s">
        <v>1218</v>
      </c>
      <c r="L152" s="45"/>
      <c r="M152" s="242" t="s">
        <v>1</v>
      </c>
      <c r="N152" s="243" t="s">
        <v>38</v>
      </c>
      <c r="O152" s="92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6" t="s">
        <v>320</v>
      </c>
      <c r="AT152" s="246" t="s">
        <v>194</v>
      </c>
      <c r="AU152" s="246" t="s">
        <v>81</v>
      </c>
      <c r="AY152" s="18" t="s">
        <v>191</v>
      </c>
      <c r="BE152" s="247">
        <f>IF(N152="základní",J152,0)</f>
        <v>0</v>
      </c>
      <c r="BF152" s="247">
        <f>IF(N152="snížená",J152,0)</f>
        <v>0</v>
      </c>
      <c r="BG152" s="247">
        <f>IF(N152="zákl. přenesená",J152,0)</f>
        <v>0</v>
      </c>
      <c r="BH152" s="247">
        <f>IF(N152="sníž. přenesená",J152,0)</f>
        <v>0</v>
      </c>
      <c r="BI152" s="247">
        <f>IF(N152="nulová",J152,0)</f>
        <v>0</v>
      </c>
      <c r="BJ152" s="18" t="s">
        <v>81</v>
      </c>
      <c r="BK152" s="247">
        <f>ROUND(I152*H152,2)</f>
        <v>0</v>
      </c>
      <c r="BL152" s="18" t="s">
        <v>320</v>
      </c>
      <c r="BM152" s="246" t="s">
        <v>1379</v>
      </c>
    </row>
    <row r="153" s="2" customFormat="1">
      <c r="A153" s="39"/>
      <c r="B153" s="40"/>
      <c r="C153" s="41"/>
      <c r="D153" s="248" t="s">
        <v>200</v>
      </c>
      <c r="E153" s="41"/>
      <c r="F153" s="249" t="s">
        <v>1378</v>
      </c>
      <c r="G153" s="41"/>
      <c r="H153" s="41"/>
      <c r="I153" s="145"/>
      <c r="J153" s="41"/>
      <c r="K153" s="41"/>
      <c r="L153" s="45"/>
      <c r="M153" s="250"/>
      <c r="N153" s="251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200</v>
      </c>
      <c r="AU153" s="18" t="s">
        <v>81</v>
      </c>
    </row>
    <row r="154" s="2" customFormat="1" ht="21.75" customHeight="1">
      <c r="A154" s="39"/>
      <c r="B154" s="40"/>
      <c r="C154" s="236" t="s">
        <v>305</v>
      </c>
      <c r="D154" s="236" t="s">
        <v>194</v>
      </c>
      <c r="E154" s="237" t="s">
        <v>1256</v>
      </c>
      <c r="F154" s="238" t="s">
        <v>1257</v>
      </c>
      <c r="G154" s="239" t="s">
        <v>314</v>
      </c>
      <c r="H154" s="240">
        <v>110</v>
      </c>
      <c r="I154" s="241"/>
      <c r="J154" s="240">
        <f>ROUND(I154*H154,2)</f>
        <v>0</v>
      </c>
      <c r="K154" s="238" t="s">
        <v>1218</v>
      </c>
      <c r="L154" s="45"/>
      <c r="M154" s="242" t="s">
        <v>1</v>
      </c>
      <c r="N154" s="243" t="s">
        <v>38</v>
      </c>
      <c r="O154" s="92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6" t="s">
        <v>320</v>
      </c>
      <c r="AT154" s="246" t="s">
        <v>194</v>
      </c>
      <c r="AU154" s="246" t="s">
        <v>81</v>
      </c>
      <c r="AY154" s="18" t="s">
        <v>191</v>
      </c>
      <c r="BE154" s="247">
        <f>IF(N154="základní",J154,0)</f>
        <v>0</v>
      </c>
      <c r="BF154" s="247">
        <f>IF(N154="snížená",J154,0)</f>
        <v>0</v>
      </c>
      <c r="BG154" s="247">
        <f>IF(N154="zákl. přenesená",J154,0)</f>
        <v>0</v>
      </c>
      <c r="BH154" s="247">
        <f>IF(N154="sníž. přenesená",J154,0)</f>
        <v>0</v>
      </c>
      <c r="BI154" s="247">
        <f>IF(N154="nulová",J154,0)</f>
        <v>0</v>
      </c>
      <c r="BJ154" s="18" t="s">
        <v>81</v>
      </c>
      <c r="BK154" s="247">
        <f>ROUND(I154*H154,2)</f>
        <v>0</v>
      </c>
      <c r="BL154" s="18" t="s">
        <v>320</v>
      </c>
      <c r="BM154" s="246" t="s">
        <v>1380</v>
      </c>
    </row>
    <row r="155" s="2" customFormat="1">
      <c r="A155" s="39"/>
      <c r="B155" s="40"/>
      <c r="C155" s="41"/>
      <c r="D155" s="248" t="s">
        <v>200</v>
      </c>
      <c r="E155" s="41"/>
      <c r="F155" s="249" t="s">
        <v>1257</v>
      </c>
      <c r="G155" s="41"/>
      <c r="H155" s="41"/>
      <c r="I155" s="145"/>
      <c r="J155" s="41"/>
      <c r="K155" s="41"/>
      <c r="L155" s="45"/>
      <c r="M155" s="250"/>
      <c r="N155" s="251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200</v>
      </c>
      <c r="AU155" s="18" t="s">
        <v>81</v>
      </c>
    </row>
    <row r="156" s="2" customFormat="1" ht="33" customHeight="1">
      <c r="A156" s="39"/>
      <c r="B156" s="40"/>
      <c r="C156" s="236" t="s">
        <v>8</v>
      </c>
      <c r="D156" s="236" t="s">
        <v>194</v>
      </c>
      <c r="E156" s="237" t="s">
        <v>1381</v>
      </c>
      <c r="F156" s="238" t="s">
        <v>1382</v>
      </c>
      <c r="G156" s="239" t="s">
        <v>314</v>
      </c>
      <c r="H156" s="240">
        <v>20</v>
      </c>
      <c r="I156" s="241"/>
      <c r="J156" s="240">
        <f>ROUND(I156*H156,2)</f>
        <v>0</v>
      </c>
      <c r="K156" s="238" t="s">
        <v>1218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320</v>
      </c>
      <c r="AT156" s="246" t="s">
        <v>194</v>
      </c>
      <c r="AU156" s="246" t="s">
        <v>81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320</v>
      </c>
      <c r="BM156" s="246" t="s">
        <v>1383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1382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81</v>
      </c>
    </row>
    <row r="158" s="2" customFormat="1" ht="21.75" customHeight="1">
      <c r="A158" s="39"/>
      <c r="B158" s="40"/>
      <c r="C158" s="236" t="s">
        <v>320</v>
      </c>
      <c r="D158" s="236" t="s">
        <v>194</v>
      </c>
      <c r="E158" s="237" t="s">
        <v>1262</v>
      </c>
      <c r="F158" s="238" t="s">
        <v>1263</v>
      </c>
      <c r="G158" s="239" t="s">
        <v>1264</v>
      </c>
      <c r="H158" s="240">
        <v>5</v>
      </c>
      <c r="I158" s="241"/>
      <c r="J158" s="240">
        <f>ROUND(I158*H158,2)</f>
        <v>0</v>
      </c>
      <c r="K158" s="238" t="s">
        <v>1218</v>
      </c>
      <c r="L158" s="45"/>
      <c r="M158" s="242" t="s">
        <v>1</v>
      </c>
      <c r="N158" s="243" t="s">
        <v>38</v>
      </c>
      <c r="O158" s="92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6" t="s">
        <v>320</v>
      </c>
      <c r="AT158" s="246" t="s">
        <v>194</v>
      </c>
      <c r="AU158" s="246" t="s">
        <v>81</v>
      </c>
      <c r="AY158" s="18" t="s">
        <v>191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8" t="s">
        <v>81</v>
      </c>
      <c r="BK158" s="247">
        <f>ROUND(I158*H158,2)</f>
        <v>0</v>
      </c>
      <c r="BL158" s="18" t="s">
        <v>320</v>
      </c>
      <c r="BM158" s="246" t="s">
        <v>1384</v>
      </c>
    </row>
    <row r="159" s="2" customFormat="1">
      <c r="A159" s="39"/>
      <c r="B159" s="40"/>
      <c r="C159" s="41"/>
      <c r="D159" s="248" t="s">
        <v>200</v>
      </c>
      <c r="E159" s="41"/>
      <c r="F159" s="249" t="s">
        <v>1263</v>
      </c>
      <c r="G159" s="41"/>
      <c r="H159" s="41"/>
      <c r="I159" s="145"/>
      <c r="J159" s="41"/>
      <c r="K159" s="41"/>
      <c r="L159" s="45"/>
      <c r="M159" s="250"/>
      <c r="N159" s="251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200</v>
      </c>
      <c r="AU159" s="18" t="s">
        <v>81</v>
      </c>
    </row>
    <row r="160" s="2" customFormat="1" ht="21.75" customHeight="1">
      <c r="A160" s="39"/>
      <c r="B160" s="40"/>
      <c r="C160" s="236" t="s">
        <v>328</v>
      </c>
      <c r="D160" s="236" t="s">
        <v>194</v>
      </c>
      <c r="E160" s="237" t="s">
        <v>1278</v>
      </c>
      <c r="F160" s="238" t="s">
        <v>1279</v>
      </c>
      <c r="G160" s="239" t="s">
        <v>314</v>
      </c>
      <c r="H160" s="240">
        <v>20</v>
      </c>
      <c r="I160" s="241"/>
      <c r="J160" s="240">
        <f>ROUND(I160*H160,2)</f>
        <v>0</v>
      </c>
      <c r="K160" s="238" t="s">
        <v>1218</v>
      </c>
      <c r="L160" s="45"/>
      <c r="M160" s="242" t="s">
        <v>1</v>
      </c>
      <c r="N160" s="243" t="s">
        <v>38</v>
      </c>
      <c r="O160" s="92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6" t="s">
        <v>320</v>
      </c>
      <c r="AT160" s="246" t="s">
        <v>194</v>
      </c>
      <c r="AU160" s="246" t="s">
        <v>81</v>
      </c>
      <c r="AY160" s="18" t="s">
        <v>191</v>
      </c>
      <c r="BE160" s="247">
        <f>IF(N160="základní",J160,0)</f>
        <v>0</v>
      </c>
      <c r="BF160" s="247">
        <f>IF(N160="snížená",J160,0)</f>
        <v>0</v>
      </c>
      <c r="BG160" s="247">
        <f>IF(N160="zákl. přenesená",J160,0)</f>
        <v>0</v>
      </c>
      <c r="BH160" s="247">
        <f>IF(N160="sníž. přenesená",J160,0)</f>
        <v>0</v>
      </c>
      <c r="BI160" s="247">
        <f>IF(N160="nulová",J160,0)</f>
        <v>0</v>
      </c>
      <c r="BJ160" s="18" t="s">
        <v>81</v>
      </c>
      <c r="BK160" s="247">
        <f>ROUND(I160*H160,2)</f>
        <v>0</v>
      </c>
      <c r="BL160" s="18" t="s">
        <v>320</v>
      </c>
      <c r="BM160" s="246" t="s">
        <v>1385</v>
      </c>
    </row>
    <row r="161" s="2" customFormat="1">
      <c r="A161" s="39"/>
      <c r="B161" s="40"/>
      <c r="C161" s="41"/>
      <c r="D161" s="248" t="s">
        <v>200</v>
      </c>
      <c r="E161" s="41"/>
      <c r="F161" s="249" t="s">
        <v>1279</v>
      </c>
      <c r="G161" s="41"/>
      <c r="H161" s="41"/>
      <c r="I161" s="145"/>
      <c r="J161" s="41"/>
      <c r="K161" s="41"/>
      <c r="L161" s="45"/>
      <c r="M161" s="250"/>
      <c r="N161" s="251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200</v>
      </c>
      <c r="AU161" s="18" t="s">
        <v>81</v>
      </c>
    </row>
    <row r="162" s="2" customFormat="1" ht="21.75" customHeight="1">
      <c r="A162" s="39"/>
      <c r="B162" s="40"/>
      <c r="C162" s="236" t="s">
        <v>334</v>
      </c>
      <c r="D162" s="236" t="s">
        <v>194</v>
      </c>
      <c r="E162" s="237" t="s">
        <v>1290</v>
      </c>
      <c r="F162" s="238" t="s">
        <v>1291</v>
      </c>
      <c r="G162" s="239" t="s">
        <v>1264</v>
      </c>
      <c r="H162" s="240">
        <v>6</v>
      </c>
      <c r="I162" s="241"/>
      <c r="J162" s="240">
        <f>ROUND(I162*H162,2)</f>
        <v>0</v>
      </c>
      <c r="K162" s="238" t="s">
        <v>1218</v>
      </c>
      <c r="L162" s="45"/>
      <c r="M162" s="242" t="s">
        <v>1</v>
      </c>
      <c r="N162" s="243" t="s">
        <v>38</v>
      </c>
      <c r="O162" s="92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6" t="s">
        <v>320</v>
      </c>
      <c r="AT162" s="246" t="s">
        <v>194</v>
      </c>
      <c r="AU162" s="246" t="s">
        <v>81</v>
      </c>
      <c r="AY162" s="18" t="s">
        <v>191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8" t="s">
        <v>81</v>
      </c>
      <c r="BK162" s="247">
        <f>ROUND(I162*H162,2)</f>
        <v>0</v>
      </c>
      <c r="BL162" s="18" t="s">
        <v>320</v>
      </c>
      <c r="BM162" s="246" t="s">
        <v>1386</v>
      </c>
    </row>
    <row r="163" s="2" customFormat="1">
      <c r="A163" s="39"/>
      <c r="B163" s="40"/>
      <c r="C163" s="41"/>
      <c r="D163" s="248" t="s">
        <v>200</v>
      </c>
      <c r="E163" s="41"/>
      <c r="F163" s="249" t="s">
        <v>1291</v>
      </c>
      <c r="G163" s="41"/>
      <c r="H163" s="41"/>
      <c r="I163" s="145"/>
      <c r="J163" s="41"/>
      <c r="K163" s="41"/>
      <c r="L163" s="45"/>
      <c r="M163" s="250"/>
      <c r="N163" s="251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200</v>
      </c>
      <c r="AU163" s="18" t="s">
        <v>81</v>
      </c>
    </row>
    <row r="164" s="2" customFormat="1" ht="21.75" customHeight="1">
      <c r="A164" s="39"/>
      <c r="B164" s="40"/>
      <c r="C164" s="236" t="s">
        <v>340</v>
      </c>
      <c r="D164" s="236" t="s">
        <v>194</v>
      </c>
      <c r="E164" s="237" t="s">
        <v>1387</v>
      </c>
      <c r="F164" s="238" t="s">
        <v>1388</v>
      </c>
      <c r="G164" s="239" t="s">
        <v>1264</v>
      </c>
      <c r="H164" s="240">
        <v>1</v>
      </c>
      <c r="I164" s="241"/>
      <c r="J164" s="240">
        <f>ROUND(I164*H164,2)</f>
        <v>0</v>
      </c>
      <c r="K164" s="238" t="s">
        <v>1218</v>
      </c>
      <c r="L164" s="45"/>
      <c r="M164" s="242" t="s">
        <v>1</v>
      </c>
      <c r="N164" s="243" t="s">
        <v>38</v>
      </c>
      <c r="O164" s="92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6" t="s">
        <v>320</v>
      </c>
      <c r="AT164" s="246" t="s">
        <v>194</v>
      </c>
      <c r="AU164" s="246" t="s">
        <v>81</v>
      </c>
      <c r="AY164" s="18" t="s">
        <v>191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18" t="s">
        <v>81</v>
      </c>
      <c r="BK164" s="247">
        <f>ROUND(I164*H164,2)</f>
        <v>0</v>
      </c>
      <c r="BL164" s="18" t="s">
        <v>320</v>
      </c>
      <c r="BM164" s="246" t="s">
        <v>1389</v>
      </c>
    </row>
    <row r="165" s="2" customFormat="1">
      <c r="A165" s="39"/>
      <c r="B165" s="40"/>
      <c r="C165" s="41"/>
      <c r="D165" s="248" t="s">
        <v>200</v>
      </c>
      <c r="E165" s="41"/>
      <c r="F165" s="249" t="s">
        <v>1388</v>
      </c>
      <c r="G165" s="41"/>
      <c r="H165" s="41"/>
      <c r="I165" s="145"/>
      <c r="J165" s="41"/>
      <c r="K165" s="41"/>
      <c r="L165" s="45"/>
      <c r="M165" s="250"/>
      <c r="N165" s="251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200</v>
      </c>
      <c r="AU165" s="18" t="s">
        <v>81</v>
      </c>
    </row>
    <row r="166" s="12" customFormat="1" ht="25.92" customHeight="1">
      <c r="A166" s="12"/>
      <c r="B166" s="220"/>
      <c r="C166" s="221"/>
      <c r="D166" s="222" t="s">
        <v>72</v>
      </c>
      <c r="E166" s="223" t="s">
        <v>751</v>
      </c>
      <c r="F166" s="223" t="s">
        <v>1347</v>
      </c>
      <c r="G166" s="221"/>
      <c r="H166" s="221"/>
      <c r="I166" s="224"/>
      <c r="J166" s="225">
        <f>BK166</f>
        <v>0</v>
      </c>
      <c r="K166" s="221"/>
      <c r="L166" s="226"/>
      <c r="M166" s="227"/>
      <c r="N166" s="228"/>
      <c r="O166" s="228"/>
      <c r="P166" s="229">
        <f>SUM(P167:P190)</f>
        <v>0</v>
      </c>
      <c r="Q166" s="228"/>
      <c r="R166" s="229">
        <f>SUM(R167:R190)</f>
        <v>0</v>
      </c>
      <c r="S166" s="228"/>
      <c r="T166" s="230">
        <f>SUM(T167:T190)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1" t="s">
        <v>83</v>
      </c>
      <c r="AT166" s="232" t="s">
        <v>72</v>
      </c>
      <c r="AU166" s="232" t="s">
        <v>73</v>
      </c>
      <c r="AY166" s="231" t="s">
        <v>191</v>
      </c>
      <c r="BK166" s="233">
        <f>SUM(BK167:BK190)</f>
        <v>0</v>
      </c>
    </row>
    <row r="167" s="2" customFormat="1" ht="21.75" customHeight="1">
      <c r="A167" s="39"/>
      <c r="B167" s="40"/>
      <c r="C167" s="236" t="s">
        <v>346</v>
      </c>
      <c r="D167" s="236" t="s">
        <v>194</v>
      </c>
      <c r="E167" s="237" t="s">
        <v>1390</v>
      </c>
      <c r="F167" s="238" t="s">
        <v>1391</v>
      </c>
      <c r="G167" s="239" t="s">
        <v>314</v>
      </c>
      <c r="H167" s="240">
        <v>3</v>
      </c>
      <c r="I167" s="241"/>
      <c r="J167" s="240">
        <f>ROUND(I167*H167,2)</f>
        <v>0</v>
      </c>
      <c r="K167" s="238" t="s">
        <v>1218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81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1392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1391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81</v>
      </c>
    </row>
    <row r="169" s="2" customFormat="1" ht="16.5" customHeight="1">
      <c r="A169" s="39"/>
      <c r="B169" s="40"/>
      <c r="C169" s="236" t="s">
        <v>7</v>
      </c>
      <c r="D169" s="236" t="s">
        <v>194</v>
      </c>
      <c r="E169" s="237" t="s">
        <v>1393</v>
      </c>
      <c r="F169" s="238" t="s">
        <v>1394</v>
      </c>
      <c r="G169" s="239" t="s">
        <v>314</v>
      </c>
      <c r="H169" s="240">
        <v>50</v>
      </c>
      <c r="I169" s="241"/>
      <c r="J169" s="240">
        <f>ROUND(I169*H169,2)</f>
        <v>0</v>
      </c>
      <c r="K169" s="238" t="s">
        <v>1218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81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1395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1394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81</v>
      </c>
    </row>
    <row r="171" s="2" customFormat="1" ht="16.5" customHeight="1">
      <c r="A171" s="39"/>
      <c r="B171" s="40"/>
      <c r="C171" s="236" t="s">
        <v>367</v>
      </c>
      <c r="D171" s="236" t="s">
        <v>194</v>
      </c>
      <c r="E171" s="237" t="s">
        <v>1396</v>
      </c>
      <c r="F171" s="238" t="s">
        <v>1397</v>
      </c>
      <c r="G171" s="239" t="s">
        <v>1264</v>
      </c>
      <c r="H171" s="240">
        <v>4</v>
      </c>
      <c r="I171" s="241"/>
      <c r="J171" s="240">
        <f>ROUND(I171*H171,2)</f>
        <v>0</v>
      </c>
      <c r="K171" s="238" t="s">
        <v>1218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81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1398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1397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81</v>
      </c>
    </row>
    <row r="173" s="2" customFormat="1" ht="21.75" customHeight="1">
      <c r="A173" s="39"/>
      <c r="B173" s="40"/>
      <c r="C173" s="236" t="s">
        <v>376</v>
      </c>
      <c r="D173" s="236" t="s">
        <v>194</v>
      </c>
      <c r="E173" s="237" t="s">
        <v>1399</v>
      </c>
      <c r="F173" s="238" t="s">
        <v>1400</v>
      </c>
      <c r="G173" s="239" t="s">
        <v>314</v>
      </c>
      <c r="H173" s="240">
        <v>25</v>
      </c>
      <c r="I173" s="241"/>
      <c r="J173" s="240">
        <f>ROUND(I173*H173,2)</f>
        <v>0</v>
      </c>
      <c r="K173" s="238" t="s">
        <v>1218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81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1401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1400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81</v>
      </c>
    </row>
    <row r="175" s="2" customFormat="1" ht="21.75" customHeight="1">
      <c r="A175" s="39"/>
      <c r="B175" s="40"/>
      <c r="C175" s="236" t="s">
        <v>387</v>
      </c>
      <c r="D175" s="236" t="s">
        <v>194</v>
      </c>
      <c r="E175" s="237" t="s">
        <v>1287</v>
      </c>
      <c r="F175" s="238" t="s">
        <v>1294</v>
      </c>
      <c r="G175" s="239" t="s">
        <v>1264</v>
      </c>
      <c r="H175" s="240">
        <v>4</v>
      </c>
      <c r="I175" s="241"/>
      <c r="J175" s="240">
        <f>ROUND(I175*H175,2)</f>
        <v>0</v>
      </c>
      <c r="K175" s="238" t="s">
        <v>1218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81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1402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1294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81</v>
      </c>
    </row>
    <row r="177" s="2" customFormat="1" ht="21.75" customHeight="1">
      <c r="A177" s="39"/>
      <c r="B177" s="40"/>
      <c r="C177" s="236" t="s">
        <v>395</v>
      </c>
      <c r="D177" s="236" t="s">
        <v>194</v>
      </c>
      <c r="E177" s="237" t="s">
        <v>1348</v>
      </c>
      <c r="F177" s="238" t="s">
        <v>1349</v>
      </c>
      <c r="G177" s="239" t="s">
        <v>314</v>
      </c>
      <c r="H177" s="240">
        <v>25</v>
      </c>
      <c r="I177" s="241"/>
      <c r="J177" s="240">
        <f>ROUND(I177*H177,2)</f>
        <v>0</v>
      </c>
      <c r="K177" s="238" t="s">
        <v>1233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81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1403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1349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81</v>
      </c>
    </row>
    <row r="179" s="2" customFormat="1" ht="16.5" customHeight="1">
      <c r="A179" s="39"/>
      <c r="B179" s="40"/>
      <c r="C179" s="236" t="s">
        <v>404</v>
      </c>
      <c r="D179" s="236" t="s">
        <v>194</v>
      </c>
      <c r="E179" s="237" t="s">
        <v>1351</v>
      </c>
      <c r="F179" s="238" t="s">
        <v>1352</v>
      </c>
      <c r="G179" s="239" t="s">
        <v>1264</v>
      </c>
      <c r="H179" s="240">
        <v>10</v>
      </c>
      <c r="I179" s="241"/>
      <c r="J179" s="240">
        <f>ROUND(I179*H179,2)</f>
        <v>0</v>
      </c>
      <c r="K179" s="238" t="s">
        <v>1218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81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1404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1352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81</v>
      </c>
    </row>
    <row r="181" s="2" customFormat="1" ht="33" customHeight="1">
      <c r="A181" s="39"/>
      <c r="B181" s="40"/>
      <c r="C181" s="236" t="s">
        <v>410</v>
      </c>
      <c r="D181" s="236" t="s">
        <v>194</v>
      </c>
      <c r="E181" s="237" t="s">
        <v>1405</v>
      </c>
      <c r="F181" s="238" t="s">
        <v>1406</v>
      </c>
      <c r="G181" s="239" t="s">
        <v>1264</v>
      </c>
      <c r="H181" s="240">
        <v>1</v>
      </c>
      <c r="I181" s="241"/>
      <c r="J181" s="240">
        <f>ROUND(I181*H181,2)</f>
        <v>0</v>
      </c>
      <c r="K181" s="238" t="s">
        <v>1233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320</v>
      </c>
      <c r="AT181" s="246" t="s">
        <v>194</v>
      </c>
      <c r="AU181" s="246" t="s">
        <v>81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320</v>
      </c>
      <c r="BM181" s="246" t="s">
        <v>1407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1406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81</v>
      </c>
    </row>
    <row r="183" s="2" customFormat="1" ht="33" customHeight="1">
      <c r="A183" s="39"/>
      <c r="B183" s="40"/>
      <c r="C183" s="236" t="s">
        <v>416</v>
      </c>
      <c r="D183" s="236" t="s">
        <v>194</v>
      </c>
      <c r="E183" s="237" t="s">
        <v>1408</v>
      </c>
      <c r="F183" s="238" t="s">
        <v>1409</v>
      </c>
      <c r="G183" s="239" t="s">
        <v>1264</v>
      </c>
      <c r="H183" s="240">
        <v>1</v>
      </c>
      <c r="I183" s="241"/>
      <c r="J183" s="240">
        <f>ROUND(I183*H183,2)</f>
        <v>0</v>
      </c>
      <c r="K183" s="238" t="s">
        <v>1233</v>
      </c>
      <c r="L183" s="45"/>
      <c r="M183" s="242" t="s">
        <v>1</v>
      </c>
      <c r="N183" s="24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320</v>
      </c>
      <c r="AT183" s="246" t="s">
        <v>194</v>
      </c>
      <c r="AU183" s="246" t="s">
        <v>81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320</v>
      </c>
      <c r="BM183" s="246" t="s">
        <v>1410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1409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81</v>
      </c>
    </row>
    <row r="185" s="2" customFormat="1" ht="21.75" customHeight="1">
      <c r="A185" s="39"/>
      <c r="B185" s="40"/>
      <c r="C185" s="236" t="s">
        <v>422</v>
      </c>
      <c r="D185" s="236" t="s">
        <v>194</v>
      </c>
      <c r="E185" s="237" t="s">
        <v>1306</v>
      </c>
      <c r="F185" s="238" t="s">
        <v>1307</v>
      </c>
      <c r="G185" s="239" t="s">
        <v>1264</v>
      </c>
      <c r="H185" s="240">
        <v>1</v>
      </c>
      <c r="I185" s="241"/>
      <c r="J185" s="240">
        <f>ROUND(I185*H185,2)</f>
        <v>0</v>
      </c>
      <c r="K185" s="238" t="s">
        <v>1233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320</v>
      </c>
      <c r="AT185" s="246" t="s">
        <v>194</v>
      </c>
      <c r="AU185" s="246" t="s">
        <v>81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320</v>
      </c>
      <c r="BM185" s="246" t="s">
        <v>1411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1307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81</v>
      </c>
    </row>
    <row r="187" s="2" customFormat="1" ht="21.75" customHeight="1">
      <c r="A187" s="39"/>
      <c r="B187" s="40"/>
      <c r="C187" s="236" t="s">
        <v>429</v>
      </c>
      <c r="D187" s="236" t="s">
        <v>194</v>
      </c>
      <c r="E187" s="237" t="s">
        <v>1309</v>
      </c>
      <c r="F187" s="238" t="s">
        <v>1310</v>
      </c>
      <c r="G187" s="239" t="s">
        <v>1264</v>
      </c>
      <c r="H187" s="240">
        <v>5</v>
      </c>
      <c r="I187" s="241"/>
      <c r="J187" s="240">
        <f>ROUND(I187*H187,2)</f>
        <v>0</v>
      </c>
      <c r="K187" s="238" t="s">
        <v>1218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320</v>
      </c>
      <c r="AT187" s="246" t="s">
        <v>194</v>
      </c>
      <c r="AU187" s="246" t="s">
        <v>81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320</v>
      </c>
      <c r="BM187" s="246" t="s">
        <v>1412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1310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81</v>
      </c>
    </row>
    <row r="189" s="2" customFormat="1" ht="21.75" customHeight="1">
      <c r="A189" s="39"/>
      <c r="B189" s="40"/>
      <c r="C189" s="236" t="s">
        <v>436</v>
      </c>
      <c r="D189" s="236" t="s">
        <v>194</v>
      </c>
      <c r="E189" s="237" t="s">
        <v>1354</v>
      </c>
      <c r="F189" s="238" t="s">
        <v>1355</v>
      </c>
      <c r="G189" s="239" t="s">
        <v>1314</v>
      </c>
      <c r="H189" s="240">
        <v>16</v>
      </c>
      <c r="I189" s="241"/>
      <c r="J189" s="240">
        <f>ROUND(I189*H189,2)</f>
        <v>0</v>
      </c>
      <c r="K189" s="238" t="s">
        <v>1233</v>
      </c>
      <c r="L189" s="45"/>
      <c r="M189" s="242" t="s">
        <v>1</v>
      </c>
      <c r="N189" s="24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320</v>
      </c>
      <c r="AT189" s="246" t="s">
        <v>194</v>
      </c>
      <c r="AU189" s="246" t="s">
        <v>81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320</v>
      </c>
      <c r="BM189" s="246" t="s">
        <v>1413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1355</v>
      </c>
      <c r="G190" s="41"/>
      <c r="H190" s="41"/>
      <c r="I190" s="145"/>
      <c r="J190" s="41"/>
      <c r="K190" s="41"/>
      <c r="L190" s="45"/>
      <c r="M190" s="297"/>
      <c r="N190" s="298"/>
      <c r="O190" s="299"/>
      <c r="P190" s="299"/>
      <c r="Q190" s="299"/>
      <c r="R190" s="299"/>
      <c r="S190" s="299"/>
      <c r="T190" s="300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81</v>
      </c>
    </row>
    <row r="191" s="2" customFormat="1" ht="6.96" customHeight="1">
      <c r="A191" s="39"/>
      <c r="B191" s="67"/>
      <c r="C191" s="68"/>
      <c r="D191" s="68"/>
      <c r="E191" s="68"/>
      <c r="F191" s="68"/>
      <c r="G191" s="68"/>
      <c r="H191" s="68"/>
      <c r="I191" s="184"/>
      <c r="J191" s="68"/>
      <c r="K191" s="68"/>
      <c r="L191" s="45"/>
      <c r="M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</row>
  </sheetData>
  <sheetProtection sheet="1" autoFilter="0" formatColumns="0" formatRows="0" objects="1" scenarios="1" spinCount="100000" saltValue="1z4+u/EePCzCLOJpKA9fKKDa8OLANfDXNk+W/WAgX3R/4IEkJAWaEXahPfMIT2vzQbkUKNwiYJBEpVBM+MByhA==" hashValue="S4ASw4aH+XzunFITgEUqSlNGTiiRzm+vw7vdYgZ48kZJ8iJxodC2wC/ByEtRKkU0f347G+LZIJTygnT4zVg9UQ==" algorithmName="SHA-512" password="CC35"/>
  <autoFilter ref="C121:K19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73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1414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25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ROUND((SUM(BE126:BE256)),  2)</f>
        <v>0</v>
      </c>
      <c r="G33" s="39"/>
      <c r="H33" s="39"/>
      <c r="I33" s="163">
        <v>0.20999999999999999</v>
      </c>
      <c r="J33" s="162">
        <f>ROUND(((SUM(BE126:BE256))*I33),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ROUND((SUM(BF126:BF256)),  2)</f>
        <v>0</v>
      </c>
      <c r="G34" s="39"/>
      <c r="H34" s="39"/>
      <c r="I34" s="163">
        <v>0.14999999999999999</v>
      </c>
      <c r="J34" s="162">
        <f>ROUND(((SUM(BF126:BF256))*I34),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ROUND((SUM(BG126:BG256)),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ROUND((SUM(BH126:BH256)),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ROUND((SUM(BI126:BI256)),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15-21 - VEŘEJNÉ OSVĚTLENÍ (OKAS)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 xml:space="preserve"> 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1206</v>
      </c>
      <c r="E97" s="197"/>
      <c r="F97" s="197"/>
      <c r="G97" s="197"/>
      <c r="H97" s="197"/>
      <c r="I97" s="198"/>
      <c r="J97" s="199">
        <f>J127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4"/>
      <c r="C98" s="195"/>
      <c r="D98" s="196" t="s">
        <v>1207</v>
      </c>
      <c r="E98" s="197"/>
      <c r="F98" s="197"/>
      <c r="G98" s="197"/>
      <c r="H98" s="197"/>
      <c r="I98" s="198"/>
      <c r="J98" s="199">
        <f>J138</f>
        <v>0</v>
      </c>
      <c r="K98" s="195"/>
      <c r="L98" s="20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4"/>
      <c r="C99" s="195"/>
      <c r="D99" s="196" t="s">
        <v>1208</v>
      </c>
      <c r="E99" s="197"/>
      <c r="F99" s="197"/>
      <c r="G99" s="197"/>
      <c r="H99" s="197"/>
      <c r="I99" s="198"/>
      <c r="J99" s="199">
        <f>J155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4"/>
      <c r="C100" s="195"/>
      <c r="D100" s="196" t="s">
        <v>1415</v>
      </c>
      <c r="E100" s="197"/>
      <c r="F100" s="197"/>
      <c r="G100" s="197"/>
      <c r="H100" s="197"/>
      <c r="I100" s="198"/>
      <c r="J100" s="199">
        <f>J160</f>
        <v>0</v>
      </c>
      <c r="K100" s="195"/>
      <c r="L100" s="20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4"/>
      <c r="C101" s="195"/>
      <c r="D101" s="196" t="s">
        <v>1209</v>
      </c>
      <c r="E101" s="197"/>
      <c r="F101" s="197"/>
      <c r="G101" s="197"/>
      <c r="H101" s="197"/>
      <c r="I101" s="198"/>
      <c r="J101" s="199">
        <f>J163</f>
        <v>0</v>
      </c>
      <c r="K101" s="195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4"/>
      <c r="C102" s="195"/>
      <c r="D102" s="196" t="s">
        <v>1210</v>
      </c>
      <c r="E102" s="197"/>
      <c r="F102" s="197"/>
      <c r="G102" s="197"/>
      <c r="H102" s="197"/>
      <c r="I102" s="198"/>
      <c r="J102" s="199">
        <f>J166</f>
        <v>0</v>
      </c>
      <c r="K102" s="195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4"/>
      <c r="C103" s="195"/>
      <c r="D103" s="196" t="s">
        <v>1211</v>
      </c>
      <c r="E103" s="197"/>
      <c r="F103" s="197"/>
      <c r="G103" s="197"/>
      <c r="H103" s="197"/>
      <c r="I103" s="198"/>
      <c r="J103" s="199">
        <f>J169</f>
        <v>0</v>
      </c>
      <c r="K103" s="195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4"/>
      <c r="C104" s="195"/>
      <c r="D104" s="196" t="s">
        <v>1212</v>
      </c>
      <c r="E104" s="197"/>
      <c r="F104" s="197"/>
      <c r="G104" s="197"/>
      <c r="H104" s="197"/>
      <c r="I104" s="198"/>
      <c r="J104" s="199">
        <f>J212</f>
        <v>0</v>
      </c>
      <c r="K104" s="195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4"/>
      <c r="C105" s="195"/>
      <c r="D105" s="196" t="s">
        <v>1213</v>
      </c>
      <c r="E105" s="197"/>
      <c r="F105" s="197"/>
      <c r="G105" s="197"/>
      <c r="H105" s="197"/>
      <c r="I105" s="198"/>
      <c r="J105" s="199">
        <f>J249</f>
        <v>0</v>
      </c>
      <c r="K105" s="195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4"/>
      <c r="C106" s="195"/>
      <c r="D106" s="196" t="s">
        <v>1416</v>
      </c>
      <c r="E106" s="197"/>
      <c r="F106" s="197"/>
      <c r="G106" s="197"/>
      <c r="H106" s="197"/>
      <c r="I106" s="198"/>
      <c r="J106" s="199">
        <f>J254</f>
        <v>0</v>
      </c>
      <c r="K106" s="195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184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187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176</v>
      </c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145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15</v>
      </c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8" t="str">
        <f>E7</f>
        <v>Rekonstrukce TT na ul. Pavlova vč. zastávky Rodimcevova</v>
      </c>
      <c r="F116" s="33"/>
      <c r="G116" s="33"/>
      <c r="H116" s="33"/>
      <c r="I116" s="145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160</v>
      </c>
      <c r="D117" s="41"/>
      <c r="E117" s="41"/>
      <c r="F117" s="41"/>
      <c r="G117" s="41"/>
      <c r="H117" s="41"/>
      <c r="I117" s="145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>SO 15-21 - VEŘEJNÉ OSVĚTLENÍ (OKAS)</v>
      </c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145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F12</f>
        <v xml:space="preserve"> </v>
      </c>
      <c r="G120" s="41"/>
      <c r="H120" s="41"/>
      <c r="I120" s="148" t="s">
        <v>21</v>
      </c>
      <c r="J120" s="80" t="str">
        <f>IF(J12="","",J12)</f>
        <v>19. 11. 2019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145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23</v>
      </c>
      <c r="D122" s="41"/>
      <c r="E122" s="41"/>
      <c r="F122" s="28" t="str">
        <f>E15</f>
        <v xml:space="preserve"> </v>
      </c>
      <c r="G122" s="41"/>
      <c r="H122" s="41"/>
      <c r="I122" s="148" t="s">
        <v>29</v>
      </c>
      <c r="J122" s="37" t="str">
        <f>E21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27</v>
      </c>
      <c r="D123" s="41"/>
      <c r="E123" s="41"/>
      <c r="F123" s="28" t="str">
        <f>IF(E18="","",E18)</f>
        <v>Vyplň údaj</v>
      </c>
      <c r="G123" s="41"/>
      <c r="H123" s="41"/>
      <c r="I123" s="148" t="s">
        <v>31</v>
      </c>
      <c r="J123" s="37" t="str">
        <f>E24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145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8"/>
      <c r="B125" s="209"/>
      <c r="C125" s="210" t="s">
        <v>177</v>
      </c>
      <c r="D125" s="211" t="s">
        <v>58</v>
      </c>
      <c r="E125" s="211" t="s">
        <v>54</v>
      </c>
      <c r="F125" s="211" t="s">
        <v>55</v>
      </c>
      <c r="G125" s="211" t="s">
        <v>178</v>
      </c>
      <c r="H125" s="211" t="s">
        <v>179</v>
      </c>
      <c r="I125" s="212" t="s">
        <v>180</v>
      </c>
      <c r="J125" s="211" t="s">
        <v>164</v>
      </c>
      <c r="K125" s="213" t="s">
        <v>181</v>
      </c>
      <c r="L125" s="214"/>
      <c r="M125" s="101" t="s">
        <v>1</v>
      </c>
      <c r="N125" s="102" t="s">
        <v>37</v>
      </c>
      <c r="O125" s="102" t="s">
        <v>182</v>
      </c>
      <c r="P125" s="102" t="s">
        <v>183</v>
      </c>
      <c r="Q125" s="102" t="s">
        <v>184</v>
      </c>
      <c r="R125" s="102" t="s">
        <v>185</v>
      </c>
      <c r="S125" s="102" t="s">
        <v>186</v>
      </c>
      <c r="T125" s="103" t="s">
        <v>187</v>
      </c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</row>
    <row r="126" s="2" customFormat="1" ht="22.8" customHeight="1">
      <c r="A126" s="39"/>
      <c r="B126" s="40"/>
      <c r="C126" s="108" t="s">
        <v>188</v>
      </c>
      <c r="D126" s="41"/>
      <c r="E126" s="41"/>
      <c r="F126" s="41"/>
      <c r="G126" s="41"/>
      <c r="H126" s="41"/>
      <c r="I126" s="145"/>
      <c r="J126" s="215">
        <f>BK126</f>
        <v>0</v>
      </c>
      <c r="K126" s="41"/>
      <c r="L126" s="45"/>
      <c r="M126" s="104"/>
      <c r="N126" s="216"/>
      <c r="O126" s="105"/>
      <c r="P126" s="217">
        <f>P127+P138+P155+P160+P163+P166+P169+P212+P249+P254</f>
        <v>0</v>
      </c>
      <c r="Q126" s="105"/>
      <c r="R126" s="217">
        <f>R127+R138+R155+R160+R163+R166+R169+R212+R249+R254</f>
        <v>0</v>
      </c>
      <c r="S126" s="105"/>
      <c r="T126" s="218">
        <f>T127+T138+T155+T160+T163+T166+T169+T212+T249+T254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72</v>
      </c>
      <c r="AU126" s="18" t="s">
        <v>166</v>
      </c>
      <c r="BK126" s="219">
        <f>BK127+BK138+BK155+BK160+BK163+BK166+BK169+BK212+BK249+BK254</f>
        <v>0</v>
      </c>
    </row>
    <row r="127" s="12" customFormat="1" ht="25.92" customHeight="1">
      <c r="A127" s="12"/>
      <c r="B127" s="220"/>
      <c r="C127" s="221"/>
      <c r="D127" s="222" t="s">
        <v>72</v>
      </c>
      <c r="E127" s="223" t="s">
        <v>73</v>
      </c>
      <c r="F127" s="223" t="s">
        <v>1214</v>
      </c>
      <c r="G127" s="221"/>
      <c r="H127" s="221"/>
      <c r="I127" s="224"/>
      <c r="J127" s="225">
        <f>BK127</f>
        <v>0</v>
      </c>
      <c r="K127" s="221"/>
      <c r="L127" s="226"/>
      <c r="M127" s="227"/>
      <c r="N127" s="228"/>
      <c r="O127" s="228"/>
      <c r="P127" s="229">
        <f>SUM(P128:P137)</f>
        <v>0</v>
      </c>
      <c r="Q127" s="228"/>
      <c r="R127" s="229">
        <f>SUM(R128:R137)</f>
        <v>0</v>
      </c>
      <c r="S127" s="228"/>
      <c r="T127" s="230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1" t="s">
        <v>81</v>
      </c>
      <c r="AT127" s="232" t="s">
        <v>72</v>
      </c>
      <c r="AU127" s="232" t="s">
        <v>73</v>
      </c>
      <c r="AY127" s="231" t="s">
        <v>191</v>
      </c>
      <c r="BK127" s="233">
        <f>SUM(BK128:BK137)</f>
        <v>0</v>
      </c>
    </row>
    <row r="128" s="2" customFormat="1" ht="33" customHeight="1">
      <c r="A128" s="39"/>
      <c r="B128" s="40"/>
      <c r="C128" s="236" t="s">
        <v>81</v>
      </c>
      <c r="D128" s="236" t="s">
        <v>194</v>
      </c>
      <c r="E128" s="237" t="s">
        <v>1215</v>
      </c>
      <c r="F128" s="238" t="s">
        <v>1216</v>
      </c>
      <c r="G128" s="239" t="s">
        <v>1217</v>
      </c>
      <c r="H128" s="240">
        <v>52.600000000000001</v>
      </c>
      <c r="I128" s="241"/>
      <c r="J128" s="240">
        <f>ROUND(I128*H128,2)</f>
        <v>0</v>
      </c>
      <c r="K128" s="238" t="s">
        <v>1218</v>
      </c>
      <c r="L128" s="45"/>
      <c r="M128" s="242" t="s">
        <v>1</v>
      </c>
      <c r="N128" s="243" t="s">
        <v>38</v>
      </c>
      <c r="O128" s="92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6" t="s">
        <v>198</v>
      </c>
      <c r="AT128" s="246" t="s">
        <v>194</v>
      </c>
      <c r="AU128" s="246" t="s">
        <v>81</v>
      </c>
      <c r="AY128" s="18" t="s">
        <v>191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8" t="s">
        <v>81</v>
      </c>
      <c r="BK128" s="247">
        <f>ROUND(I128*H128,2)</f>
        <v>0</v>
      </c>
      <c r="BL128" s="18" t="s">
        <v>198</v>
      </c>
      <c r="BM128" s="246" t="s">
        <v>1417</v>
      </c>
    </row>
    <row r="129" s="2" customFormat="1">
      <c r="A129" s="39"/>
      <c r="B129" s="40"/>
      <c r="C129" s="41"/>
      <c r="D129" s="248" t="s">
        <v>200</v>
      </c>
      <c r="E129" s="41"/>
      <c r="F129" s="249" t="s">
        <v>1216</v>
      </c>
      <c r="G129" s="41"/>
      <c r="H129" s="41"/>
      <c r="I129" s="145"/>
      <c r="J129" s="41"/>
      <c r="K129" s="41"/>
      <c r="L129" s="45"/>
      <c r="M129" s="250"/>
      <c r="N129" s="251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200</v>
      </c>
      <c r="AU129" s="18" t="s">
        <v>81</v>
      </c>
    </row>
    <row r="130" s="2" customFormat="1" ht="33" customHeight="1">
      <c r="A130" s="39"/>
      <c r="B130" s="40"/>
      <c r="C130" s="236" t="s">
        <v>83</v>
      </c>
      <c r="D130" s="236" t="s">
        <v>194</v>
      </c>
      <c r="E130" s="237" t="s">
        <v>1418</v>
      </c>
      <c r="F130" s="238" t="s">
        <v>1419</v>
      </c>
      <c r="G130" s="239" t="s">
        <v>1217</v>
      </c>
      <c r="H130" s="240">
        <v>13</v>
      </c>
      <c r="I130" s="241"/>
      <c r="J130" s="240">
        <f>ROUND(I130*H130,2)</f>
        <v>0</v>
      </c>
      <c r="K130" s="238" t="s">
        <v>1218</v>
      </c>
      <c r="L130" s="45"/>
      <c r="M130" s="242" t="s">
        <v>1</v>
      </c>
      <c r="N130" s="243" t="s">
        <v>38</v>
      </c>
      <c r="O130" s="92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6" t="s">
        <v>198</v>
      </c>
      <c r="AT130" s="246" t="s">
        <v>194</v>
      </c>
      <c r="AU130" s="246" t="s">
        <v>81</v>
      </c>
      <c r="AY130" s="18" t="s">
        <v>191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18" t="s">
        <v>81</v>
      </c>
      <c r="BK130" s="247">
        <f>ROUND(I130*H130,2)</f>
        <v>0</v>
      </c>
      <c r="BL130" s="18" t="s">
        <v>198</v>
      </c>
      <c r="BM130" s="246" t="s">
        <v>1420</v>
      </c>
    </row>
    <row r="131" s="2" customFormat="1">
      <c r="A131" s="39"/>
      <c r="B131" s="40"/>
      <c r="C131" s="41"/>
      <c r="D131" s="248" t="s">
        <v>200</v>
      </c>
      <c r="E131" s="41"/>
      <c r="F131" s="249" t="s">
        <v>1419</v>
      </c>
      <c r="G131" s="41"/>
      <c r="H131" s="41"/>
      <c r="I131" s="145"/>
      <c r="J131" s="41"/>
      <c r="K131" s="41"/>
      <c r="L131" s="45"/>
      <c r="M131" s="250"/>
      <c r="N131" s="251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200</v>
      </c>
      <c r="AU131" s="18" t="s">
        <v>81</v>
      </c>
    </row>
    <row r="132" s="2" customFormat="1" ht="33" customHeight="1">
      <c r="A132" s="39"/>
      <c r="B132" s="40"/>
      <c r="C132" s="236" t="s">
        <v>212</v>
      </c>
      <c r="D132" s="236" t="s">
        <v>194</v>
      </c>
      <c r="E132" s="237" t="s">
        <v>1220</v>
      </c>
      <c r="F132" s="238" t="s">
        <v>1221</v>
      </c>
      <c r="G132" s="239" t="s">
        <v>1217</v>
      </c>
      <c r="H132" s="240">
        <v>4.9000000000000004</v>
      </c>
      <c r="I132" s="241"/>
      <c r="J132" s="240">
        <f>ROUND(I132*H132,2)</f>
        <v>0</v>
      </c>
      <c r="K132" s="238" t="s">
        <v>1218</v>
      </c>
      <c r="L132" s="45"/>
      <c r="M132" s="242" t="s">
        <v>1</v>
      </c>
      <c r="N132" s="243" t="s">
        <v>38</v>
      </c>
      <c r="O132" s="92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6" t="s">
        <v>198</v>
      </c>
      <c r="AT132" s="246" t="s">
        <v>194</v>
      </c>
      <c r="AU132" s="246" t="s">
        <v>81</v>
      </c>
      <c r="AY132" s="18" t="s">
        <v>191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8" t="s">
        <v>81</v>
      </c>
      <c r="BK132" s="247">
        <f>ROUND(I132*H132,2)</f>
        <v>0</v>
      </c>
      <c r="BL132" s="18" t="s">
        <v>198</v>
      </c>
      <c r="BM132" s="246" t="s">
        <v>1421</v>
      </c>
    </row>
    <row r="133" s="2" customFormat="1">
      <c r="A133" s="39"/>
      <c r="B133" s="40"/>
      <c r="C133" s="41"/>
      <c r="D133" s="248" t="s">
        <v>200</v>
      </c>
      <c r="E133" s="41"/>
      <c r="F133" s="249" t="s">
        <v>1221</v>
      </c>
      <c r="G133" s="41"/>
      <c r="H133" s="41"/>
      <c r="I133" s="145"/>
      <c r="J133" s="41"/>
      <c r="K133" s="41"/>
      <c r="L133" s="45"/>
      <c r="M133" s="250"/>
      <c r="N133" s="251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200</v>
      </c>
      <c r="AU133" s="18" t="s">
        <v>81</v>
      </c>
    </row>
    <row r="134" s="2" customFormat="1" ht="33" customHeight="1">
      <c r="A134" s="39"/>
      <c r="B134" s="40"/>
      <c r="C134" s="236" t="s">
        <v>198</v>
      </c>
      <c r="D134" s="236" t="s">
        <v>194</v>
      </c>
      <c r="E134" s="237" t="s">
        <v>1422</v>
      </c>
      <c r="F134" s="238" t="s">
        <v>1423</v>
      </c>
      <c r="G134" s="239" t="s">
        <v>1217</v>
      </c>
      <c r="H134" s="240">
        <v>1</v>
      </c>
      <c r="I134" s="241"/>
      <c r="J134" s="240">
        <f>ROUND(I134*H134,2)</f>
        <v>0</v>
      </c>
      <c r="K134" s="238" t="s">
        <v>1218</v>
      </c>
      <c r="L134" s="45"/>
      <c r="M134" s="242" t="s">
        <v>1</v>
      </c>
      <c r="N134" s="243" t="s">
        <v>38</v>
      </c>
      <c r="O134" s="92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6" t="s">
        <v>198</v>
      </c>
      <c r="AT134" s="246" t="s">
        <v>194</v>
      </c>
      <c r="AU134" s="246" t="s">
        <v>81</v>
      </c>
      <c r="AY134" s="18" t="s">
        <v>191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8" t="s">
        <v>81</v>
      </c>
      <c r="BK134" s="247">
        <f>ROUND(I134*H134,2)</f>
        <v>0</v>
      </c>
      <c r="BL134" s="18" t="s">
        <v>198</v>
      </c>
      <c r="BM134" s="246" t="s">
        <v>1424</v>
      </c>
    </row>
    <row r="135" s="2" customFormat="1">
      <c r="A135" s="39"/>
      <c r="B135" s="40"/>
      <c r="C135" s="41"/>
      <c r="D135" s="248" t="s">
        <v>200</v>
      </c>
      <c r="E135" s="41"/>
      <c r="F135" s="249" t="s">
        <v>1423</v>
      </c>
      <c r="G135" s="41"/>
      <c r="H135" s="41"/>
      <c r="I135" s="145"/>
      <c r="J135" s="41"/>
      <c r="K135" s="41"/>
      <c r="L135" s="45"/>
      <c r="M135" s="250"/>
      <c r="N135" s="251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200</v>
      </c>
      <c r="AU135" s="18" t="s">
        <v>81</v>
      </c>
    </row>
    <row r="136" s="2" customFormat="1" ht="44.25" customHeight="1">
      <c r="A136" s="39"/>
      <c r="B136" s="40"/>
      <c r="C136" s="236" t="s">
        <v>229</v>
      </c>
      <c r="D136" s="236" t="s">
        <v>194</v>
      </c>
      <c r="E136" s="237" t="s">
        <v>1425</v>
      </c>
      <c r="F136" s="238" t="s">
        <v>1426</v>
      </c>
      <c r="G136" s="239" t="s">
        <v>1217</v>
      </c>
      <c r="H136" s="240">
        <v>0.5</v>
      </c>
      <c r="I136" s="241"/>
      <c r="J136" s="240">
        <f>ROUND(I136*H136,2)</f>
        <v>0</v>
      </c>
      <c r="K136" s="238" t="s">
        <v>1218</v>
      </c>
      <c r="L136" s="45"/>
      <c r="M136" s="242" t="s">
        <v>1</v>
      </c>
      <c r="N136" s="243" t="s">
        <v>38</v>
      </c>
      <c r="O136" s="92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6" t="s">
        <v>198</v>
      </c>
      <c r="AT136" s="246" t="s">
        <v>194</v>
      </c>
      <c r="AU136" s="246" t="s">
        <v>81</v>
      </c>
      <c r="AY136" s="18" t="s">
        <v>191</v>
      </c>
      <c r="BE136" s="247">
        <f>IF(N136="základní",J136,0)</f>
        <v>0</v>
      </c>
      <c r="BF136" s="247">
        <f>IF(N136="snížená",J136,0)</f>
        <v>0</v>
      </c>
      <c r="BG136" s="247">
        <f>IF(N136="zákl. přenesená",J136,0)</f>
        <v>0</v>
      </c>
      <c r="BH136" s="247">
        <f>IF(N136="sníž. přenesená",J136,0)</f>
        <v>0</v>
      </c>
      <c r="BI136" s="247">
        <f>IF(N136="nulová",J136,0)</f>
        <v>0</v>
      </c>
      <c r="BJ136" s="18" t="s">
        <v>81</v>
      </c>
      <c r="BK136" s="247">
        <f>ROUND(I136*H136,2)</f>
        <v>0</v>
      </c>
      <c r="BL136" s="18" t="s">
        <v>198</v>
      </c>
      <c r="BM136" s="246" t="s">
        <v>1427</v>
      </c>
    </row>
    <row r="137" s="2" customFormat="1">
      <c r="A137" s="39"/>
      <c r="B137" s="40"/>
      <c r="C137" s="41"/>
      <c r="D137" s="248" t="s">
        <v>200</v>
      </c>
      <c r="E137" s="41"/>
      <c r="F137" s="249" t="s">
        <v>1426</v>
      </c>
      <c r="G137" s="41"/>
      <c r="H137" s="41"/>
      <c r="I137" s="145"/>
      <c r="J137" s="41"/>
      <c r="K137" s="41"/>
      <c r="L137" s="45"/>
      <c r="M137" s="250"/>
      <c r="N137" s="251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200</v>
      </c>
      <c r="AU137" s="18" t="s">
        <v>81</v>
      </c>
    </row>
    <row r="138" s="12" customFormat="1" ht="25.92" customHeight="1">
      <c r="A138" s="12"/>
      <c r="B138" s="220"/>
      <c r="C138" s="221"/>
      <c r="D138" s="222" t="s">
        <v>72</v>
      </c>
      <c r="E138" s="223" t="s">
        <v>81</v>
      </c>
      <c r="F138" s="223" t="s">
        <v>1059</v>
      </c>
      <c r="G138" s="221"/>
      <c r="H138" s="221"/>
      <c r="I138" s="224"/>
      <c r="J138" s="225">
        <f>BK138</f>
        <v>0</v>
      </c>
      <c r="K138" s="221"/>
      <c r="L138" s="226"/>
      <c r="M138" s="227"/>
      <c r="N138" s="228"/>
      <c r="O138" s="228"/>
      <c r="P138" s="229">
        <f>SUM(P139:P154)</f>
        <v>0</v>
      </c>
      <c r="Q138" s="228"/>
      <c r="R138" s="229">
        <f>SUM(R139:R154)</f>
        <v>0</v>
      </c>
      <c r="S138" s="228"/>
      <c r="T138" s="230">
        <f>SUM(T139:T154)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1" t="s">
        <v>81</v>
      </c>
      <c r="AT138" s="232" t="s">
        <v>72</v>
      </c>
      <c r="AU138" s="232" t="s">
        <v>73</v>
      </c>
      <c r="AY138" s="231" t="s">
        <v>191</v>
      </c>
      <c r="BK138" s="233">
        <f>SUM(BK139:BK154)</f>
        <v>0</v>
      </c>
    </row>
    <row r="139" s="2" customFormat="1" ht="16.5" customHeight="1">
      <c r="A139" s="39"/>
      <c r="B139" s="40"/>
      <c r="C139" s="236" t="s">
        <v>238</v>
      </c>
      <c r="D139" s="236" t="s">
        <v>194</v>
      </c>
      <c r="E139" s="237" t="s">
        <v>1223</v>
      </c>
      <c r="F139" s="238" t="s">
        <v>1224</v>
      </c>
      <c r="G139" s="239" t="s">
        <v>1225</v>
      </c>
      <c r="H139" s="240">
        <v>362</v>
      </c>
      <c r="I139" s="241"/>
      <c r="J139" s="240">
        <f>ROUND(I139*H139,2)</f>
        <v>0</v>
      </c>
      <c r="K139" s="238" t="s">
        <v>1218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81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1428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1224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81</v>
      </c>
    </row>
    <row r="141" s="2" customFormat="1" ht="16.5" customHeight="1">
      <c r="A141" s="39"/>
      <c r="B141" s="40"/>
      <c r="C141" s="236" t="s">
        <v>244</v>
      </c>
      <c r="D141" s="236" t="s">
        <v>194</v>
      </c>
      <c r="E141" s="237" t="s">
        <v>1365</v>
      </c>
      <c r="F141" s="238" t="s">
        <v>1366</v>
      </c>
      <c r="G141" s="239" t="s">
        <v>1225</v>
      </c>
      <c r="H141" s="240">
        <v>190</v>
      </c>
      <c r="I141" s="241"/>
      <c r="J141" s="240">
        <f>ROUND(I141*H141,2)</f>
        <v>0</v>
      </c>
      <c r="K141" s="238" t="s">
        <v>1218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81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1429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1366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81</v>
      </c>
    </row>
    <row r="143" s="2" customFormat="1" ht="21.75" customHeight="1">
      <c r="A143" s="39"/>
      <c r="B143" s="40"/>
      <c r="C143" s="236" t="s">
        <v>255</v>
      </c>
      <c r="D143" s="236" t="s">
        <v>194</v>
      </c>
      <c r="E143" s="237" t="s">
        <v>1430</v>
      </c>
      <c r="F143" s="238" t="s">
        <v>1431</v>
      </c>
      <c r="G143" s="239" t="s">
        <v>1229</v>
      </c>
      <c r="H143" s="240">
        <v>2.7000000000000002</v>
      </c>
      <c r="I143" s="241"/>
      <c r="J143" s="240">
        <f>ROUND(I143*H143,2)</f>
        <v>0</v>
      </c>
      <c r="K143" s="238" t="s">
        <v>1218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81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1432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1431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81</v>
      </c>
    </row>
    <row r="145" s="2" customFormat="1" ht="16.5" customHeight="1">
      <c r="A145" s="39"/>
      <c r="B145" s="40"/>
      <c r="C145" s="236" t="s">
        <v>272</v>
      </c>
      <c r="D145" s="236" t="s">
        <v>194</v>
      </c>
      <c r="E145" s="237" t="s">
        <v>1433</v>
      </c>
      <c r="F145" s="238" t="s">
        <v>1434</v>
      </c>
      <c r="G145" s="239" t="s">
        <v>1229</v>
      </c>
      <c r="H145" s="240">
        <v>5</v>
      </c>
      <c r="I145" s="241"/>
      <c r="J145" s="240">
        <f>ROUND(I145*H145,2)</f>
        <v>0</v>
      </c>
      <c r="K145" s="238" t="s">
        <v>1218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81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1435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1434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81</v>
      </c>
    </row>
    <row r="147" s="2" customFormat="1" ht="16.5" customHeight="1">
      <c r="A147" s="39"/>
      <c r="B147" s="40"/>
      <c r="C147" s="236" t="s">
        <v>280</v>
      </c>
      <c r="D147" s="236" t="s">
        <v>194</v>
      </c>
      <c r="E147" s="237" t="s">
        <v>1436</v>
      </c>
      <c r="F147" s="238" t="s">
        <v>1437</v>
      </c>
      <c r="G147" s="239" t="s">
        <v>1242</v>
      </c>
      <c r="H147" s="240">
        <v>96</v>
      </c>
      <c r="I147" s="241"/>
      <c r="J147" s="240">
        <f>ROUND(I147*H147,2)</f>
        <v>0</v>
      </c>
      <c r="K147" s="238" t="s">
        <v>1218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81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1438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1437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81</v>
      </c>
    </row>
    <row r="149" s="2" customFormat="1" ht="16.5" customHeight="1">
      <c r="A149" s="39"/>
      <c r="B149" s="40"/>
      <c r="C149" s="236" t="s">
        <v>192</v>
      </c>
      <c r="D149" s="236" t="s">
        <v>194</v>
      </c>
      <c r="E149" s="237" t="s">
        <v>1227</v>
      </c>
      <c r="F149" s="238" t="s">
        <v>1228</v>
      </c>
      <c r="G149" s="239" t="s">
        <v>1229</v>
      </c>
      <c r="H149" s="240">
        <v>90.700000000000003</v>
      </c>
      <c r="I149" s="241"/>
      <c r="J149" s="240">
        <f>ROUND(I149*H149,2)</f>
        <v>0</v>
      </c>
      <c r="K149" s="238" t="s">
        <v>1218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198</v>
      </c>
      <c r="AT149" s="246" t="s">
        <v>194</v>
      </c>
      <c r="AU149" s="246" t="s">
        <v>81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198</v>
      </c>
      <c r="BM149" s="246" t="s">
        <v>1439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1228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81</v>
      </c>
    </row>
    <row r="151" s="2" customFormat="1" ht="16.5" customHeight="1">
      <c r="A151" s="39"/>
      <c r="B151" s="40"/>
      <c r="C151" s="236" t="s">
        <v>291</v>
      </c>
      <c r="D151" s="236" t="s">
        <v>194</v>
      </c>
      <c r="E151" s="237" t="s">
        <v>1231</v>
      </c>
      <c r="F151" s="238" t="s">
        <v>1232</v>
      </c>
      <c r="G151" s="239" t="s">
        <v>1225</v>
      </c>
      <c r="H151" s="240">
        <v>362</v>
      </c>
      <c r="I151" s="241"/>
      <c r="J151" s="240">
        <f>ROUND(I151*H151,2)</f>
        <v>0</v>
      </c>
      <c r="K151" s="238" t="s">
        <v>1233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81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1440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1232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81</v>
      </c>
    </row>
    <row r="153" s="2" customFormat="1" ht="16.5" customHeight="1">
      <c r="A153" s="39"/>
      <c r="B153" s="40"/>
      <c r="C153" s="236" t="s">
        <v>299</v>
      </c>
      <c r="D153" s="236" t="s">
        <v>194</v>
      </c>
      <c r="E153" s="237" t="s">
        <v>1441</v>
      </c>
      <c r="F153" s="238" t="s">
        <v>1442</v>
      </c>
      <c r="G153" s="239" t="s">
        <v>1225</v>
      </c>
      <c r="H153" s="240">
        <v>190</v>
      </c>
      <c r="I153" s="241"/>
      <c r="J153" s="240">
        <f>ROUND(I153*H153,2)</f>
        <v>0</v>
      </c>
      <c r="K153" s="238" t="s">
        <v>1233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81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1443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1442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81</v>
      </c>
    </row>
    <row r="155" s="12" customFormat="1" ht="25.92" customHeight="1">
      <c r="A155" s="12"/>
      <c r="B155" s="220"/>
      <c r="C155" s="221"/>
      <c r="D155" s="222" t="s">
        <v>72</v>
      </c>
      <c r="E155" s="223" t="s">
        <v>1235</v>
      </c>
      <c r="F155" s="223" t="s">
        <v>1236</v>
      </c>
      <c r="G155" s="221"/>
      <c r="H155" s="221"/>
      <c r="I155" s="224"/>
      <c r="J155" s="225">
        <f>BK155</f>
        <v>0</v>
      </c>
      <c r="K155" s="221"/>
      <c r="L155" s="226"/>
      <c r="M155" s="227"/>
      <c r="N155" s="228"/>
      <c r="O155" s="228"/>
      <c r="P155" s="229">
        <f>SUM(P156:P159)</f>
        <v>0</v>
      </c>
      <c r="Q155" s="228"/>
      <c r="R155" s="229">
        <f>SUM(R156:R159)</f>
        <v>0</v>
      </c>
      <c r="S155" s="228"/>
      <c r="T155" s="230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1" t="s">
        <v>81</v>
      </c>
      <c r="AT155" s="232" t="s">
        <v>72</v>
      </c>
      <c r="AU155" s="232" t="s">
        <v>73</v>
      </c>
      <c r="AY155" s="231" t="s">
        <v>191</v>
      </c>
      <c r="BK155" s="233">
        <f>SUM(BK156:BK159)</f>
        <v>0</v>
      </c>
    </row>
    <row r="156" s="2" customFormat="1" ht="16.5" customHeight="1">
      <c r="A156" s="39"/>
      <c r="B156" s="40"/>
      <c r="C156" s="236" t="s">
        <v>305</v>
      </c>
      <c r="D156" s="236" t="s">
        <v>194</v>
      </c>
      <c r="E156" s="237" t="s">
        <v>1237</v>
      </c>
      <c r="F156" s="238" t="s">
        <v>1238</v>
      </c>
      <c r="G156" s="239" t="s">
        <v>1229</v>
      </c>
      <c r="H156" s="240">
        <v>99.200000000000003</v>
      </c>
      <c r="I156" s="241"/>
      <c r="J156" s="240">
        <f>ROUND(I156*H156,2)</f>
        <v>0</v>
      </c>
      <c r="K156" s="238" t="s">
        <v>1218</v>
      </c>
      <c r="L156" s="45"/>
      <c r="M156" s="242" t="s">
        <v>1</v>
      </c>
      <c r="N156" s="243" t="s">
        <v>38</v>
      </c>
      <c r="O156" s="92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6" t="s">
        <v>198</v>
      </c>
      <c r="AT156" s="246" t="s">
        <v>194</v>
      </c>
      <c r="AU156" s="246" t="s">
        <v>81</v>
      </c>
      <c r="AY156" s="18" t="s">
        <v>191</v>
      </c>
      <c r="BE156" s="247">
        <f>IF(N156="základní",J156,0)</f>
        <v>0</v>
      </c>
      <c r="BF156" s="247">
        <f>IF(N156="snížená",J156,0)</f>
        <v>0</v>
      </c>
      <c r="BG156" s="247">
        <f>IF(N156="zákl. přenesená",J156,0)</f>
        <v>0</v>
      </c>
      <c r="BH156" s="247">
        <f>IF(N156="sníž. přenesená",J156,0)</f>
        <v>0</v>
      </c>
      <c r="BI156" s="247">
        <f>IF(N156="nulová",J156,0)</f>
        <v>0</v>
      </c>
      <c r="BJ156" s="18" t="s">
        <v>81</v>
      </c>
      <c r="BK156" s="247">
        <f>ROUND(I156*H156,2)</f>
        <v>0</v>
      </c>
      <c r="BL156" s="18" t="s">
        <v>198</v>
      </c>
      <c r="BM156" s="246" t="s">
        <v>1444</v>
      </c>
    </row>
    <row r="157" s="2" customFormat="1">
      <c r="A157" s="39"/>
      <c r="B157" s="40"/>
      <c r="C157" s="41"/>
      <c r="D157" s="248" t="s">
        <v>200</v>
      </c>
      <c r="E157" s="41"/>
      <c r="F157" s="249" t="s">
        <v>1238</v>
      </c>
      <c r="G157" s="41"/>
      <c r="H157" s="41"/>
      <c r="I157" s="145"/>
      <c r="J157" s="41"/>
      <c r="K157" s="41"/>
      <c r="L157" s="45"/>
      <c r="M157" s="250"/>
      <c r="N157" s="251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200</v>
      </c>
      <c r="AU157" s="18" t="s">
        <v>81</v>
      </c>
    </row>
    <row r="158" s="2" customFormat="1" ht="21.75" customHeight="1">
      <c r="A158" s="39"/>
      <c r="B158" s="40"/>
      <c r="C158" s="236" t="s">
        <v>8</v>
      </c>
      <c r="D158" s="236" t="s">
        <v>194</v>
      </c>
      <c r="E158" s="237" t="s">
        <v>1240</v>
      </c>
      <c r="F158" s="238" t="s">
        <v>1241</v>
      </c>
      <c r="G158" s="239" t="s">
        <v>1242</v>
      </c>
      <c r="H158" s="240">
        <v>891</v>
      </c>
      <c r="I158" s="241"/>
      <c r="J158" s="240">
        <f>ROUND(I158*H158,2)</f>
        <v>0</v>
      </c>
      <c r="K158" s="238" t="s">
        <v>1218</v>
      </c>
      <c r="L158" s="45"/>
      <c r="M158" s="242" t="s">
        <v>1</v>
      </c>
      <c r="N158" s="243" t="s">
        <v>38</v>
      </c>
      <c r="O158" s="92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6" t="s">
        <v>198</v>
      </c>
      <c r="AT158" s="246" t="s">
        <v>194</v>
      </c>
      <c r="AU158" s="246" t="s">
        <v>81</v>
      </c>
      <c r="AY158" s="18" t="s">
        <v>191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8" t="s">
        <v>81</v>
      </c>
      <c r="BK158" s="247">
        <f>ROUND(I158*H158,2)</f>
        <v>0</v>
      </c>
      <c r="BL158" s="18" t="s">
        <v>198</v>
      </c>
      <c r="BM158" s="246" t="s">
        <v>1445</v>
      </c>
    </row>
    <row r="159" s="2" customFormat="1">
      <c r="A159" s="39"/>
      <c r="B159" s="40"/>
      <c r="C159" s="41"/>
      <c r="D159" s="248" t="s">
        <v>200</v>
      </c>
      <c r="E159" s="41"/>
      <c r="F159" s="249" t="s">
        <v>1241</v>
      </c>
      <c r="G159" s="41"/>
      <c r="H159" s="41"/>
      <c r="I159" s="145"/>
      <c r="J159" s="41"/>
      <c r="K159" s="41"/>
      <c r="L159" s="45"/>
      <c r="M159" s="250"/>
      <c r="N159" s="251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200</v>
      </c>
      <c r="AU159" s="18" t="s">
        <v>81</v>
      </c>
    </row>
    <row r="160" s="12" customFormat="1" ht="25.92" customHeight="1">
      <c r="A160" s="12"/>
      <c r="B160" s="220"/>
      <c r="C160" s="221"/>
      <c r="D160" s="222" t="s">
        <v>72</v>
      </c>
      <c r="E160" s="223" t="s">
        <v>83</v>
      </c>
      <c r="F160" s="223" t="s">
        <v>1446</v>
      </c>
      <c r="G160" s="221"/>
      <c r="H160" s="221"/>
      <c r="I160" s="224"/>
      <c r="J160" s="225">
        <f>BK160</f>
        <v>0</v>
      </c>
      <c r="K160" s="221"/>
      <c r="L160" s="226"/>
      <c r="M160" s="227"/>
      <c r="N160" s="228"/>
      <c r="O160" s="228"/>
      <c r="P160" s="229">
        <f>SUM(P161:P162)</f>
        <v>0</v>
      </c>
      <c r="Q160" s="228"/>
      <c r="R160" s="229">
        <f>SUM(R161:R162)</f>
        <v>0</v>
      </c>
      <c r="S160" s="228"/>
      <c r="T160" s="230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1" t="s">
        <v>81</v>
      </c>
      <c r="AT160" s="232" t="s">
        <v>72</v>
      </c>
      <c r="AU160" s="232" t="s">
        <v>73</v>
      </c>
      <c r="AY160" s="231" t="s">
        <v>191</v>
      </c>
      <c r="BK160" s="233">
        <f>SUM(BK161:BK162)</f>
        <v>0</v>
      </c>
    </row>
    <row r="161" s="2" customFormat="1" ht="16.5" customHeight="1">
      <c r="A161" s="39"/>
      <c r="B161" s="40"/>
      <c r="C161" s="236" t="s">
        <v>320</v>
      </c>
      <c r="D161" s="236" t="s">
        <v>194</v>
      </c>
      <c r="E161" s="237" t="s">
        <v>1447</v>
      </c>
      <c r="F161" s="238" t="s">
        <v>1448</v>
      </c>
      <c r="G161" s="239" t="s">
        <v>1229</v>
      </c>
      <c r="H161" s="240">
        <v>3.2000000000000002</v>
      </c>
      <c r="I161" s="241"/>
      <c r="J161" s="240">
        <f>ROUND(I161*H161,2)</f>
        <v>0</v>
      </c>
      <c r="K161" s="238" t="s">
        <v>1218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198</v>
      </c>
      <c r="AT161" s="246" t="s">
        <v>194</v>
      </c>
      <c r="AU161" s="246" t="s">
        <v>81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198</v>
      </c>
      <c r="BM161" s="246" t="s">
        <v>1449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1448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81</v>
      </c>
    </row>
    <row r="163" s="12" customFormat="1" ht="25.92" customHeight="1">
      <c r="A163" s="12"/>
      <c r="B163" s="220"/>
      <c r="C163" s="221"/>
      <c r="D163" s="222" t="s">
        <v>72</v>
      </c>
      <c r="E163" s="223" t="s">
        <v>198</v>
      </c>
      <c r="F163" s="223" t="s">
        <v>1244</v>
      </c>
      <c r="G163" s="221"/>
      <c r="H163" s="221"/>
      <c r="I163" s="224"/>
      <c r="J163" s="225">
        <f>BK163</f>
        <v>0</v>
      </c>
      <c r="K163" s="221"/>
      <c r="L163" s="226"/>
      <c r="M163" s="227"/>
      <c r="N163" s="228"/>
      <c r="O163" s="228"/>
      <c r="P163" s="229">
        <f>SUM(P164:P165)</f>
        <v>0</v>
      </c>
      <c r="Q163" s="228"/>
      <c r="R163" s="229">
        <f>SUM(R164:R165)</f>
        <v>0</v>
      </c>
      <c r="S163" s="228"/>
      <c r="T163" s="230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1" t="s">
        <v>81</v>
      </c>
      <c r="AT163" s="232" t="s">
        <v>72</v>
      </c>
      <c r="AU163" s="232" t="s">
        <v>73</v>
      </c>
      <c r="AY163" s="231" t="s">
        <v>191</v>
      </c>
      <c r="BK163" s="233">
        <f>SUM(BK164:BK165)</f>
        <v>0</v>
      </c>
    </row>
    <row r="164" s="2" customFormat="1" ht="21.75" customHeight="1">
      <c r="A164" s="39"/>
      <c r="B164" s="40"/>
      <c r="C164" s="236" t="s">
        <v>328</v>
      </c>
      <c r="D164" s="236" t="s">
        <v>194</v>
      </c>
      <c r="E164" s="237" t="s">
        <v>1245</v>
      </c>
      <c r="F164" s="238" t="s">
        <v>1246</v>
      </c>
      <c r="G164" s="239" t="s">
        <v>1229</v>
      </c>
      <c r="H164" s="240">
        <v>18.5</v>
      </c>
      <c r="I164" s="241"/>
      <c r="J164" s="240">
        <f>ROUND(I164*H164,2)</f>
        <v>0</v>
      </c>
      <c r="K164" s="238" t="s">
        <v>1218</v>
      </c>
      <c r="L164" s="45"/>
      <c r="M164" s="242" t="s">
        <v>1</v>
      </c>
      <c r="N164" s="243" t="s">
        <v>38</v>
      </c>
      <c r="O164" s="92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6" t="s">
        <v>198</v>
      </c>
      <c r="AT164" s="246" t="s">
        <v>194</v>
      </c>
      <c r="AU164" s="246" t="s">
        <v>81</v>
      </c>
      <c r="AY164" s="18" t="s">
        <v>191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18" t="s">
        <v>81</v>
      </c>
      <c r="BK164" s="247">
        <f>ROUND(I164*H164,2)</f>
        <v>0</v>
      </c>
      <c r="BL164" s="18" t="s">
        <v>198</v>
      </c>
      <c r="BM164" s="246" t="s">
        <v>1450</v>
      </c>
    </row>
    <row r="165" s="2" customFormat="1">
      <c r="A165" s="39"/>
      <c r="B165" s="40"/>
      <c r="C165" s="41"/>
      <c r="D165" s="248" t="s">
        <v>200</v>
      </c>
      <c r="E165" s="41"/>
      <c r="F165" s="249" t="s">
        <v>1246</v>
      </c>
      <c r="G165" s="41"/>
      <c r="H165" s="41"/>
      <c r="I165" s="145"/>
      <c r="J165" s="41"/>
      <c r="K165" s="41"/>
      <c r="L165" s="45"/>
      <c r="M165" s="250"/>
      <c r="N165" s="251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200</v>
      </c>
      <c r="AU165" s="18" t="s">
        <v>81</v>
      </c>
    </row>
    <row r="166" s="12" customFormat="1" ht="25.92" customHeight="1">
      <c r="A166" s="12"/>
      <c r="B166" s="220"/>
      <c r="C166" s="221"/>
      <c r="D166" s="222" t="s">
        <v>72</v>
      </c>
      <c r="E166" s="223" t="s">
        <v>229</v>
      </c>
      <c r="F166" s="223" t="s">
        <v>1248</v>
      </c>
      <c r="G166" s="221"/>
      <c r="H166" s="221"/>
      <c r="I166" s="224"/>
      <c r="J166" s="225">
        <f>BK166</f>
        <v>0</v>
      </c>
      <c r="K166" s="221"/>
      <c r="L166" s="226"/>
      <c r="M166" s="227"/>
      <c r="N166" s="228"/>
      <c r="O166" s="228"/>
      <c r="P166" s="229">
        <f>SUM(P167:P168)</f>
        <v>0</v>
      </c>
      <c r="Q166" s="228"/>
      <c r="R166" s="229">
        <f>SUM(R167:R168)</f>
        <v>0</v>
      </c>
      <c r="S166" s="228"/>
      <c r="T166" s="230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1" t="s">
        <v>81</v>
      </c>
      <c r="AT166" s="232" t="s">
        <v>72</v>
      </c>
      <c r="AU166" s="232" t="s">
        <v>73</v>
      </c>
      <c r="AY166" s="231" t="s">
        <v>191</v>
      </c>
      <c r="BK166" s="233">
        <f>SUM(BK167:BK168)</f>
        <v>0</v>
      </c>
    </row>
    <row r="167" s="2" customFormat="1" ht="21.75" customHeight="1">
      <c r="A167" s="39"/>
      <c r="B167" s="40"/>
      <c r="C167" s="236" t="s">
        <v>334</v>
      </c>
      <c r="D167" s="236" t="s">
        <v>194</v>
      </c>
      <c r="E167" s="237" t="s">
        <v>1451</v>
      </c>
      <c r="F167" s="238" t="s">
        <v>1452</v>
      </c>
      <c r="G167" s="239" t="s">
        <v>197</v>
      </c>
      <c r="H167" s="240">
        <v>13.5</v>
      </c>
      <c r="I167" s="241"/>
      <c r="J167" s="240">
        <f>ROUND(I167*H167,2)</f>
        <v>0</v>
      </c>
      <c r="K167" s="238" t="s">
        <v>1218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198</v>
      </c>
      <c r="AT167" s="246" t="s">
        <v>194</v>
      </c>
      <c r="AU167" s="246" t="s">
        <v>81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198</v>
      </c>
      <c r="BM167" s="246" t="s">
        <v>1453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1452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81</v>
      </c>
    </row>
    <row r="169" s="12" customFormat="1" ht="25.92" customHeight="1">
      <c r="A169" s="12"/>
      <c r="B169" s="220"/>
      <c r="C169" s="221"/>
      <c r="D169" s="222" t="s">
        <v>72</v>
      </c>
      <c r="E169" s="223" t="s">
        <v>244</v>
      </c>
      <c r="F169" s="223" t="s">
        <v>1252</v>
      </c>
      <c r="G169" s="221"/>
      <c r="H169" s="221"/>
      <c r="I169" s="224"/>
      <c r="J169" s="225">
        <f>BK169</f>
        <v>0</v>
      </c>
      <c r="K169" s="221"/>
      <c r="L169" s="226"/>
      <c r="M169" s="227"/>
      <c r="N169" s="228"/>
      <c r="O169" s="228"/>
      <c r="P169" s="229">
        <f>SUM(P170:P211)</f>
        <v>0</v>
      </c>
      <c r="Q169" s="228"/>
      <c r="R169" s="229">
        <f>SUM(R170:R211)</f>
        <v>0</v>
      </c>
      <c r="S169" s="228"/>
      <c r="T169" s="230">
        <f>SUM(T170:T211)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1" t="s">
        <v>83</v>
      </c>
      <c r="AT169" s="232" t="s">
        <v>72</v>
      </c>
      <c r="AU169" s="232" t="s">
        <v>73</v>
      </c>
      <c r="AY169" s="231" t="s">
        <v>191</v>
      </c>
      <c r="BK169" s="233">
        <f>SUM(BK170:BK211)</f>
        <v>0</v>
      </c>
    </row>
    <row r="170" s="2" customFormat="1" ht="16.5" customHeight="1">
      <c r="A170" s="39"/>
      <c r="B170" s="40"/>
      <c r="C170" s="236" t="s">
        <v>340</v>
      </c>
      <c r="D170" s="236" t="s">
        <v>194</v>
      </c>
      <c r="E170" s="237" t="s">
        <v>1253</v>
      </c>
      <c r="F170" s="238" t="s">
        <v>1254</v>
      </c>
      <c r="G170" s="239" t="s">
        <v>314</v>
      </c>
      <c r="H170" s="240">
        <v>425</v>
      </c>
      <c r="I170" s="241"/>
      <c r="J170" s="240">
        <f>ROUND(I170*H170,2)</f>
        <v>0</v>
      </c>
      <c r="K170" s="238" t="s">
        <v>1218</v>
      </c>
      <c r="L170" s="45"/>
      <c r="M170" s="242" t="s">
        <v>1</v>
      </c>
      <c r="N170" s="243" t="s">
        <v>38</v>
      </c>
      <c r="O170" s="92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6" t="s">
        <v>320</v>
      </c>
      <c r="AT170" s="246" t="s">
        <v>194</v>
      </c>
      <c r="AU170" s="246" t="s">
        <v>81</v>
      </c>
      <c r="AY170" s="18" t="s">
        <v>191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18" t="s">
        <v>81</v>
      </c>
      <c r="BK170" s="247">
        <f>ROUND(I170*H170,2)</f>
        <v>0</v>
      </c>
      <c r="BL170" s="18" t="s">
        <v>320</v>
      </c>
      <c r="BM170" s="246" t="s">
        <v>1454</v>
      </c>
    </row>
    <row r="171" s="2" customFormat="1">
      <c r="A171" s="39"/>
      <c r="B171" s="40"/>
      <c r="C171" s="41"/>
      <c r="D171" s="248" t="s">
        <v>200</v>
      </c>
      <c r="E171" s="41"/>
      <c r="F171" s="249" t="s">
        <v>1254</v>
      </c>
      <c r="G171" s="41"/>
      <c r="H171" s="41"/>
      <c r="I171" s="145"/>
      <c r="J171" s="41"/>
      <c r="K171" s="41"/>
      <c r="L171" s="45"/>
      <c r="M171" s="250"/>
      <c r="N171" s="251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200</v>
      </c>
      <c r="AU171" s="18" t="s">
        <v>81</v>
      </c>
    </row>
    <row r="172" s="2" customFormat="1" ht="21.75" customHeight="1">
      <c r="A172" s="39"/>
      <c r="B172" s="40"/>
      <c r="C172" s="236" t="s">
        <v>346</v>
      </c>
      <c r="D172" s="236" t="s">
        <v>194</v>
      </c>
      <c r="E172" s="237" t="s">
        <v>1377</v>
      </c>
      <c r="F172" s="238" t="s">
        <v>1378</v>
      </c>
      <c r="G172" s="239" t="s">
        <v>314</v>
      </c>
      <c r="H172" s="240">
        <v>54</v>
      </c>
      <c r="I172" s="241"/>
      <c r="J172" s="240">
        <f>ROUND(I172*H172,2)</f>
        <v>0</v>
      </c>
      <c r="K172" s="238" t="s">
        <v>1218</v>
      </c>
      <c r="L172" s="45"/>
      <c r="M172" s="242" t="s">
        <v>1</v>
      </c>
      <c r="N172" s="243" t="s">
        <v>38</v>
      </c>
      <c r="O172" s="92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6" t="s">
        <v>320</v>
      </c>
      <c r="AT172" s="246" t="s">
        <v>194</v>
      </c>
      <c r="AU172" s="246" t="s">
        <v>81</v>
      </c>
      <c r="AY172" s="18" t="s">
        <v>191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18" t="s">
        <v>81</v>
      </c>
      <c r="BK172" s="247">
        <f>ROUND(I172*H172,2)</f>
        <v>0</v>
      </c>
      <c r="BL172" s="18" t="s">
        <v>320</v>
      </c>
      <c r="BM172" s="246" t="s">
        <v>1455</v>
      </c>
    </row>
    <row r="173" s="2" customFormat="1">
      <c r="A173" s="39"/>
      <c r="B173" s="40"/>
      <c r="C173" s="41"/>
      <c r="D173" s="248" t="s">
        <v>200</v>
      </c>
      <c r="E173" s="41"/>
      <c r="F173" s="249" t="s">
        <v>1378</v>
      </c>
      <c r="G173" s="41"/>
      <c r="H173" s="41"/>
      <c r="I173" s="145"/>
      <c r="J173" s="41"/>
      <c r="K173" s="41"/>
      <c r="L173" s="45"/>
      <c r="M173" s="250"/>
      <c r="N173" s="251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200</v>
      </c>
      <c r="AU173" s="18" t="s">
        <v>81</v>
      </c>
    </row>
    <row r="174" s="2" customFormat="1" ht="21.75" customHeight="1">
      <c r="A174" s="39"/>
      <c r="B174" s="40"/>
      <c r="C174" s="236" t="s">
        <v>7</v>
      </c>
      <c r="D174" s="236" t="s">
        <v>194</v>
      </c>
      <c r="E174" s="237" t="s">
        <v>1256</v>
      </c>
      <c r="F174" s="238" t="s">
        <v>1257</v>
      </c>
      <c r="G174" s="239" t="s">
        <v>314</v>
      </c>
      <c r="H174" s="240">
        <v>362</v>
      </c>
      <c r="I174" s="241"/>
      <c r="J174" s="240">
        <f>ROUND(I174*H174,2)</f>
        <v>0</v>
      </c>
      <c r="K174" s="238" t="s">
        <v>1218</v>
      </c>
      <c r="L174" s="45"/>
      <c r="M174" s="242" t="s">
        <v>1</v>
      </c>
      <c r="N174" s="243" t="s">
        <v>38</v>
      </c>
      <c r="O174" s="92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6" t="s">
        <v>320</v>
      </c>
      <c r="AT174" s="246" t="s">
        <v>194</v>
      </c>
      <c r="AU174" s="246" t="s">
        <v>81</v>
      </c>
      <c r="AY174" s="18" t="s">
        <v>191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8" t="s">
        <v>81</v>
      </c>
      <c r="BK174" s="247">
        <f>ROUND(I174*H174,2)</f>
        <v>0</v>
      </c>
      <c r="BL174" s="18" t="s">
        <v>320</v>
      </c>
      <c r="BM174" s="246" t="s">
        <v>1456</v>
      </c>
    </row>
    <row r="175" s="2" customFormat="1">
      <c r="A175" s="39"/>
      <c r="B175" s="40"/>
      <c r="C175" s="41"/>
      <c r="D175" s="248" t="s">
        <v>200</v>
      </c>
      <c r="E175" s="41"/>
      <c r="F175" s="249" t="s">
        <v>1257</v>
      </c>
      <c r="G175" s="41"/>
      <c r="H175" s="41"/>
      <c r="I175" s="145"/>
      <c r="J175" s="41"/>
      <c r="K175" s="41"/>
      <c r="L175" s="45"/>
      <c r="M175" s="250"/>
      <c r="N175" s="251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200</v>
      </c>
      <c r="AU175" s="18" t="s">
        <v>81</v>
      </c>
    </row>
    <row r="176" s="2" customFormat="1" ht="21.75" customHeight="1">
      <c r="A176" s="39"/>
      <c r="B176" s="40"/>
      <c r="C176" s="236" t="s">
        <v>367</v>
      </c>
      <c r="D176" s="236" t="s">
        <v>194</v>
      </c>
      <c r="E176" s="237" t="s">
        <v>1262</v>
      </c>
      <c r="F176" s="238" t="s">
        <v>1263</v>
      </c>
      <c r="G176" s="239" t="s">
        <v>1264</v>
      </c>
      <c r="H176" s="240">
        <v>10</v>
      </c>
      <c r="I176" s="241"/>
      <c r="J176" s="240">
        <f>ROUND(I176*H176,2)</f>
        <v>0</v>
      </c>
      <c r="K176" s="238" t="s">
        <v>1218</v>
      </c>
      <c r="L176" s="45"/>
      <c r="M176" s="242" t="s">
        <v>1</v>
      </c>
      <c r="N176" s="243" t="s">
        <v>38</v>
      </c>
      <c r="O176" s="92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6" t="s">
        <v>320</v>
      </c>
      <c r="AT176" s="246" t="s">
        <v>194</v>
      </c>
      <c r="AU176" s="246" t="s">
        <v>81</v>
      </c>
      <c r="AY176" s="18" t="s">
        <v>191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18" t="s">
        <v>81</v>
      </c>
      <c r="BK176" s="247">
        <f>ROUND(I176*H176,2)</f>
        <v>0</v>
      </c>
      <c r="BL176" s="18" t="s">
        <v>320</v>
      </c>
      <c r="BM176" s="246" t="s">
        <v>1457</v>
      </c>
    </row>
    <row r="177" s="2" customFormat="1">
      <c r="A177" s="39"/>
      <c r="B177" s="40"/>
      <c r="C177" s="41"/>
      <c r="D177" s="248" t="s">
        <v>200</v>
      </c>
      <c r="E177" s="41"/>
      <c r="F177" s="249" t="s">
        <v>1263</v>
      </c>
      <c r="G177" s="41"/>
      <c r="H177" s="41"/>
      <c r="I177" s="145"/>
      <c r="J177" s="41"/>
      <c r="K177" s="41"/>
      <c r="L177" s="45"/>
      <c r="M177" s="250"/>
      <c r="N177" s="251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200</v>
      </c>
      <c r="AU177" s="18" t="s">
        <v>81</v>
      </c>
    </row>
    <row r="178" s="2" customFormat="1" ht="33" customHeight="1">
      <c r="A178" s="39"/>
      <c r="B178" s="40"/>
      <c r="C178" s="236" t="s">
        <v>376</v>
      </c>
      <c r="D178" s="236" t="s">
        <v>194</v>
      </c>
      <c r="E178" s="237" t="s">
        <v>1266</v>
      </c>
      <c r="F178" s="238" t="s">
        <v>1458</v>
      </c>
      <c r="G178" s="239" t="s">
        <v>1264</v>
      </c>
      <c r="H178" s="240">
        <v>9</v>
      </c>
      <c r="I178" s="241"/>
      <c r="J178" s="240">
        <f>ROUND(I178*H178,2)</f>
        <v>0</v>
      </c>
      <c r="K178" s="238" t="s">
        <v>1218</v>
      </c>
      <c r="L178" s="45"/>
      <c r="M178" s="242" t="s">
        <v>1</v>
      </c>
      <c r="N178" s="243" t="s">
        <v>38</v>
      </c>
      <c r="O178" s="92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6" t="s">
        <v>320</v>
      </c>
      <c r="AT178" s="246" t="s">
        <v>194</v>
      </c>
      <c r="AU178" s="246" t="s">
        <v>81</v>
      </c>
      <c r="AY178" s="18" t="s">
        <v>191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8" t="s">
        <v>81</v>
      </c>
      <c r="BK178" s="247">
        <f>ROUND(I178*H178,2)</f>
        <v>0</v>
      </c>
      <c r="BL178" s="18" t="s">
        <v>320</v>
      </c>
      <c r="BM178" s="246" t="s">
        <v>1459</v>
      </c>
    </row>
    <row r="179" s="2" customFormat="1">
      <c r="A179" s="39"/>
      <c r="B179" s="40"/>
      <c r="C179" s="41"/>
      <c r="D179" s="248" t="s">
        <v>200</v>
      </c>
      <c r="E179" s="41"/>
      <c r="F179" s="249" t="s">
        <v>1458</v>
      </c>
      <c r="G179" s="41"/>
      <c r="H179" s="41"/>
      <c r="I179" s="145"/>
      <c r="J179" s="41"/>
      <c r="K179" s="41"/>
      <c r="L179" s="45"/>
      <c r="M179" s="250"/>
      <c r="N179" s="251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200</v>
      </c>
      <c r="AU179" s="18" t="s">
        <v>81</v>
      </c>
    </row>
    <row r="180" s="2" customFormat="1" ht="21.75" customHeight="1">
      <c r="A180" s="39"/>
      <c r="B180" s="40"/>
      <c r="C180" s="236" t="s">
        <v>387</v>
      </c>
      <c r="D180" s="236" t="s">
        <v>194</v>
      </c>
      <c r="E180" s="237" t="s">
        <v>1460</v>
      </c>
      <c r="F180" s="238" t="s">
        <v>1461</v>
      </c>
      <c r="G180" s="239" t="s">
        <v>314</v>
      </c>
      <c r="H180" s="240">
        <v>45</v>
      </c>
      <c r="I180" s="241"/>
      <c r="J180" s="240">
        <f>ROUND(I180*H180,2)</f>
        <v>0</v>
      </c>
      <c r="K180" s="238" t="s">
        <v>1218</v>
      </c>
      <c r="L180" s="45"/>
      <c r="M180" s="242" t="s">
        <v>1</v>
      </c>
      <c r="N180" s="243" t="s">
        <v>38</v>
      </c>
      <c r="O180" s="92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6" t="s">
        <v>320</v>
      </c>
      <c r="AT180" s="246" t="s">
        <v>194</v>
      </c>
      <c r="AU180" s="246" t="s">
        <v>81</v>
      </c>
      <c r="AY180" s="18" t="s">
        <v>191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18" t="s">
        <v>81</v>
      </c>
      <c r="BK180" s="247">
        <f>ROUND(I180*H180,2)</f>
        <v>0</v>
      </c>
      <c r="BL180" s="18" t="s">
        <v>320</v>
      </c>
      <c r="BM180" s="246" t="s">
        <v>1462</v>
      </c>
    </row>
    <row r="181" s="2" customFormat="1">
      <c r="A181" s="39"/>
      <c r="B181" s="40"/>
      <c r="C181" s="41"/>
      <c r="D181" s="248" t="s">
        <v>200</v>
      </c>
      <c r="E181" s="41"/>
      <c r="F181" s="249" t="s">
        <v>1461</v>
      </c>
      <c r="G181" s="41"/>
      <c r="H181" s="41"/>
      <c r="I181" s="145"/>
      <c r="J181" s="41"/>
      <c r="K181" s="41"/>
      <c r="L181" s="45"/>
      <c r="M181" s="250"/>
      <c r="N181" s="251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200</v>
      </c>
      <c r="AU181" s="18" t="s">
        <v>81</v>
      </c>
    </row>
    <row r="182" s="2" customFormat="1" ht="21.75" customHeight="1">
      <c r="A182" s="39"/>
      <c r="B182" s="40"/>
      <c r="C182" s="236" t="s">
        <v>395</v>
      </c>
      <c r="D182" s="236" t="s">
        <v>194</v>
      </c>
      <c r="E182" s="237" t="s">
        <v>1287</v>
      </c>
      <c r="F182" s="238" t="s">
        <v>1288</v>
      </c>
      <c r="G182" s="239" t="s">
        <v>1264</v>
      </c>
      <c r="H182" s="240">
        <v>20</v>
      </c>
      <c r="I182" s="241"/>
      <c r="J182" s="240">
        <f>ROUND(I182*H182,2)</f>
        <v>0</v>
      </c>
      <c r="K182" s="238" t="s">
        <v>1218</v>
      </c>
      <c r="L182" s="45"/>
      <c r="M182" s="242" t="s">
        <v>1</v>
      </c>
      <c r="N182" s="243" t="s">
        <v>38</v>
      </c>
      <c r="O182" s="92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6" t="s">
        <v>320</v>
      </c>
      <c r="AT182" s="246" t="s">
        <v>194</v>
      </c>
      <c r="AU182" s="246" t="s">
        <v>81</v>
      </c>
      <c r="AY182" s="18" t="s">
        <v>191</v>
      </c>
      <c r="BE182" s="247">
        <f>IF(N182="základní",J182,0)</f>
        <v>0</v>
      </c>
      <c r="BF182" s="247">
        <f>IF(N182="snížená",J182,0)</f>
        <v>0</v>
      </c>
      <c r="BG182" s="247">
        <f>IF(N182="zákl. přenesená",J182,0)</f>
        <v>0</v>
      </c>
      <c r="BH182" s="247">
        <f>IF(N182="sníž. přenesená",J182,0)</f>
        <v>0</v>
      </c>
      <c r="BI182" s="247">
        <f>IF(N182="nulová",J182,0)</f>
        <v>0</v>
      </c>
      <c r="BJ182" s="18" t="s">
        <v>81</v>
      </c>
      <c r="BK182" s="247">
        <f>ROUND(I182*H182,2)</f>
        <v>0</v>
      </c>
      <c r="BL182" s="18" t="s">
        <v>320</v>
      </c>
      <c r="BM182" s="246" t="s">
        <v>1463</v>
      </c>
    </row>
    <row r="183" s="2" customFormat="1">
      <c r="A183" s="39"/>
      <c r="B183" s="40"/>
      <c r="C183" s="41"/>
      <c r="D183" s="248" t="s">
        <v>200</v>
      </c>
      <c r="E183" s="41"/>
      <c r="F183" s="249" t="s">
        <v>1288</v>
      </c>
      <c r="G183" s="41"/>
      <c r="H183" s="41"/>
      <c r="I183" s="145"/>
      <c r="J183" s="41"/>
      <c r="K183" s="41"/>
      <c r="L183" s="45"/>
      <c r="M183" s="250"/>
      <c r="N183" s="251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200</v>
      </c>
      <c r="AU183" s="18" t="s">
        <v>81</v>
      </c>
    </row>
    <row r="184" s="2" customFormat="1" ht="16.5" customHeight="1">
      <c r="A184" s="39"/>
      <c r="B184" s="40"/>
      <c r="C184" s="236" t="s">
        <v>404</v>
      </c>
      <c r="D184" s="236" t="s">
        <v>194</v>
      </c>
      <c r="E184" s="237" t="s">
        <v>1464</v>
      </c>
      <c r="F184" s="238" t="s">
        <v>1465</v>
      </c>
      <c r="G184" s="239" t="s">
        <v>314</v>
      </c>
      <c r="H184" s="240">
        <v>460</v>
      </c>
      <c r="I184" s="241"/>
      <c r="J184" s="240">
        <f>ROUND(I184*H184,2)</f>
        <v>0</v>
      </c>
      <c r="K184" s="238" t="s">
        <v>1218</v>
      </c>
      <c r="L184" s="45"/>
      <c r="M184" s="242" t="s">
        <v>1</v>
      </c>
      <c r="N184" s="243" t="s">
        <v>38</v>
      </c>
      <c r="O184" s="92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6" t="s">
        <v>320</v>
      </c>
      <c r="AT184" s="246" t="s">
        <v>194</v>
      </c>
      <c r="AU184" s="246" t="s">
        <v>81</v>
      </c>
      <c r="AY184" s="18" t="s">
        <v>191</v>
      </c>
      <c r="BE184" s="247">
        <f>IF(N184="základní",J184,0)</f>
        <v>0</v>
      </c>
      <c r="BF184" s="247">
        <f>IF(N184="snížená",J184,0)</f>
        <v>0</v>
      </c>
      <c r="BG184" s="247">
        <f>IF(N184="zákl. přenesená",J184,0)</f>
        <v>0</v>
      </c>
      <c r="BH184" s="247">
        <f>IF(N184="sníž. přenesená",J184,0)</f>
        <v>0</v>
      </c>
      <c r="BI184" s="247">
        <f>IF(N184="nulová",J184,0)</f>
        <v>0</v>
      </c>
      <c r="BJ184" s="18" t="s">
        <v>81</v>
      </c>
      <c r="BK184" s="247">
        <f>ROUND(I184*H184,2)</f>
        <v>0</v>
      </c>
      <c r="BL184" s="18" t="s">
        <v>320</v>
      </c>
      <c r="BM184" s="246" t="s">
        <v>1466</v>
      </c>
    </row>
    <row r="185" s="2" customFormat="1">
      <c r="A185" s="39"/>
      <c r="B185" s="40"/>
      <c r="C185" s="41"/>
      <c r="D185" s="248" t="s">
        <v>200</v>
      </c>
      <c r="E185" s="41"/>
      <c r="F185" s="249" t="s">
        <v>1465</v>
      </c>
      <c r="G185" s="41"/>
      <c r="H185" s="41"/>
      <c r="I185" s="145"/>
      <c r="J185" s="41"/>
      <c r="K185" s="41"/>
      <c r="L185" s="45"/>
      <c r="M185" s="250"/>
      <c r="N185" s="251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200</v>
      </c>
      <c r="AU185" s="18" t="s">
        <v>81</v>
      </c>
    </row>
    <row r="186" s="2" customFormat="1" ht="21.75" customHeight="1">
      <c r="A186" s="39"/>
      <c r="B186" s="40"/>
      <c r="C186" s="236" t="s">
        <v>410</v>
      </c>
      <c r="D186" s="236" t="s">
        <v>194</v>
      </c>
      <c r="E186" s="237" t="s">
        <v>1467</v>
      </c>
      <c r="F186" s="238" t="s">
        <v>1468</v>
      </c>
      <c r="G186" s="239" t="s">
        <v>1264</v>
      </c>
      <c r="H186" s="240">
        <v>1</v>
      </c>
      <c r="I186" s="241"/>
      <c r="J186" s="240">
        <f>ROUND(I186*H186,2)</f>
        <v>0</v>
      </c>
      <c r="K186" s="238" t="s">
        <v>1218</v>
      </c>
      <c r="L186" s="45"/>
      <c r="M186" s="242" t="s">
        <v>1</v>
      </c>
      <c r="N186" s="243" t="s">
        <v>38</v>
      </c>
      <c r="O186" s="92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6" t="s">
        <v>320</v>
      </c>
      <c r="AT186" s="246" t="s">
        <v>194</v>
      </c>
      <c r="AU186" s="246" t="s">
        <v>81</v>
      </c>
      <c r="AY186" s="18" t="s">
        <v>191</v>
      </c>
      <c r="BE186" s="247">
        <f>IF(N186="základní",J186,0)</f>
        <v>0</v>
      </c>
      <c r="BF186" s="247">
        <f>IF(N186="snížená",J186,0)</f>
        <v>0</v>
      </c>
      <c r="BG186" s="247">
        <f>IF(N186="zákl. přenesená",J186,0)</f>
        <v>0</v>
      </c>
      <c r="BH186" s="247">
        <f>IF(N186="sníž. přenesená",J186,0)</f>
        <v>0</v>
      </c>
      <c r="BI186" s="247">
        <f>IF(N186="nulová",J186,0)</f>
        <v>0</v>
      </c>
      <c r="BJ186" s="18" t="s">
        <v>81</v>
      </c>
      <c r="BK186" s="247">
        <f>ROUND(I186*H186,2)</f>
        <v>0</v>
      </c>
      <c r="BL186" s="18" t="s">
        <v>320</v>
      </c>
      <c r="BM186" s="246" t="s">
        <v>1469</v>
      </c>
    </row>
    <row r="187" s="2" customFormat="1">
      <c r="A187" s="39"/>
      <c r="B187" s="40"/>
      <c r="C187" s="41"/>
      <c r="D187" s="248" t="s">
        <v>200</v>
      </c>
      <c r="E187" s="41"/>
      <c r="F187" s="249" t="s">
        <v>1468</v>
      </c>
      <c r="G187" s="41"/>
      <c r="H187" s="41"/>
      <c r="I187" s="145"/>
      <c r="J187" s="41"/>
      <c r="K187" s="41"/>
      <c r="L187" s="45"/>
      <c r="M187" s="250"/>
      <c r="N187" s="251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200</v>
      </c>
      <c r="AU187" s="18" t="s">
        <v>81</v>
      </c>
    </row>
    <row r="188" s="2" customFormat="1" ht="21.75" customHeight="1">
      <c r="A188" s="39"/>
      <c r="B188" s="40"/>
      <c r="C188" s="236" t="s">
        <v>416</v>
      </c>
      <c r="D188" s="236" t="s">
        <v>194</v>
      </c>
      <c r="E188" s="237" t="s">
        <v>1470</v>
      </c>
      <c r="F188" s="238" t="s">
        <v>1471</v>
      </c>
      <c r="G188" s="239" t="s">
        <v>1264</v>
      </c>
      <c r="H188" s="240">
        <v>3</v>
      </c>
      <c r="I188" s="241"/>
      <c r="J188" s="240">
        <f>ROUND(I188*H188,2)</f>
        <v>0</v>
      </c>
      <c r="K188" s="238" t="s">
        <v>1218</v>
      </c>
      <c r="L188" s="45"/>
      <c r="M188" s="242" t="s">
        <v>1</v>
      </c>
      <c r="N188" s="243" t="s">
        <v>38</v>
      </c>
      <c r="O188" s="92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6" t="s">
        <v>320</v>
      </c>
      <c r="AT188" s="246" t="s">
        <v>194</v>
      </c>
      <c r="AU188" s="246" t="s">
        <v>81</v>
      </c>
      <c r="AY188" s="18" t="s">
        <v>191</v>
      </c>
      <c r="BE188" s="247">
        <f>IF(N188="základní",J188,0)</f>
        <v>0</v>
      </c>
      <c r="BF188" s="247">
        <f>IF(N188="snížená",J188,0)</f>
        <v>0</v>
      </c>
      <c r="BG188" s="247">
        <f>IF(N188="zákl. přenesená",J188,0)</f>
        <v>0</v>
      </c>
      <c r="BH188" s="247">
        <f>IF(N188="sníž. přenesená",J188,0)</f>
        <v>0</v>
      </c>
      <c r="BI188" s="247">
        <f>IF(N188="nulová",J188,0)</f>
        <v>0</v>
      </c>
      <c r="BJ188" s="18" t="s">
        <v>81</v>
      </c>
      <c r="BK188" s="247">
        <f>ROUND(I188*H188,2)</f>
        <v>0</v>
      </c>
      <c r="BL188" s="18" t="s">
        <v>320</v>
      </c>
      <c r="BM188" s="246" t="s">
        <v>1472</v>
      </c>
    </row>
    <row r="189" s="2" customFormat="1">
      <c r="A189" s="39"/>
      <c r="B189" s="40"/>
      <c r="C189" s="41"/>
      <c r="D189" s="248" t="s">
        <v>200</v>
      </c>
      <c r="E189" s="41"/>
      <c r="F189" s="249" t="s">
        <v>1471</v>
      </c>
      <c r="G189" s="41"/>
      <c r="H189" s="41"/>
      <c r="I189" s="145"/>
      <c r="J189" s="41"/>
      <c r="K189" s="41"/>
      <c r="L189" s="45"/>
      <c r="M189" s="250"/>
      <c r="N189" s="251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200</v>
      </c>
      <c r="AU189" s="18" t="s">
        <v>81</v>
      </c>
    </row>
    <row r="190" s="2" customFormat="1" ht="21.75" customHeight="1">
      <c r="A190" s="39"/>
      <c r="B190" s="40"/>
      <c r="C190" s="236" t="s">
        <v>422</v>
      </c>
      <c r="D190" s="236" t="s">
        <v>194</v>
      </c>
      <c r="E190" s="237" t="s">
        <v>1473</v>
      </c>
      <c r="F190" s="238" t="s">
        <v>1474</v>
      </c>
      <c r="G190" s="239" t="s">
        <v>1264</v>
      </c>
      <c r="H190" s="240">
        <v>2</v>
      </c>
      <c r="I190" s="241"/>
      <c r="J190" s="240">
        <f>ROUND(I190*H190,2)</f>
        <v>0</v>
      </c>
      <c r="K190" s="238" t="s">
        <v>1218</v>
      </c>
      <c r="L190" s="45"/>
      <c r="M190" s="242" t="s">
        <v>1</v>
      </c>
      <c r="N190" s="243" t="s">
        <v>38</v>
      </c>
      <c r="O190" s="92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6" t="s">
        <v>320</v>
      </c>
      <c r="AT190" s="246" t="s">
        <v>194</v>
      </c>
      <c r="AU190" s="246" t="s">
        <v>81</v>
      </c>
      <c r="AY190" s="18" t="s">
        <v>191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18" t="s">
        <v>81</v>
      </c>
      <c r="BK190" s="247">
        <f>ROUND(I190*H190,2)</f>
        <v>0</v>
      </c>
      <c r="BL190" s="18" t="s">
        <v>320</v>
      </c>
      <c r="BM190" s="246" t="s">
        <v>1475</v>
      </c>
    </row>
    <row r="191" s="2" customFormat="1">
      <c r="A191" s="39"/>
      <c r="B191" s="40"/>
      <c r="C191" s="41"/>
      <c r="D191" s="248" t="s">
        <v>200</v>
      </c>
      <c r="E191" s="41"/>
      <c r="F191" s="249" t="s">
        <v>1474</v>
      </c>
      <c r="G191" s="41"/>
      <c r="H191" s="41"/>
      <c r="I191" s="145"/>
      <c r="J191" s="41"/>
      <c r="K191" s="41"/>
      <c r="L191" s="45"/>
      <c r="M191" s="250"/>
      <c r="N191" s="251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200</v>
      </c>
      <c r="AU191" s="18" t="s">
        <v>81</v>
      </c>
    </row>
    <row r="192" s="2" customFormat="1" ht="21.75" customHeight="1">
      <c r="A192" s="39"/>
      <c r="B192" s="40"/>
      <c r="C192" s="236" t="s">
        <v>429</v>
      </c>
      <c r="D192" s="236" t="s">
        <v>194</v>
      </c>
      <c r="E192" s="237" t="s">
        <v>1476</v>
      </c>
      <c r="F192" s="238" t="s">
        <v>1477</v>
      </c>
      <c r="G192" s="239" t="s">
        <v>1264</v>
      </c>
      <c r="H192" s="240">
        <v>1</v>
      </c>
      <c r="I192" s="241"/>
      <c r="J192" s="240">
        <f>ROUND(I192*H192,2)</f>
        <v>0</v>
      </c>
      <c r="K192" s="238" t="s">
        <v>1218</v>
      </c>
      <c r="L192" s="45"/>
      <c r="M192" s="242" t="s">
        <v>1</v>
      </c>
      <c r="N192" s="243" t="s">
        <v>38</v>
      </c>
      <c r="O192" s="92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6" t="s">
        <v>320</v>
      </c>
      <c r="AT192" s="246" t="s">
        <v>194</v>
      </c>
      <c r="AU192" s="246" t="s">
        <v>81</v>
      </c>
      <c r="AY192" s="18" t="s">
        <v>191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8" t="s">
        <v>81</v>
      </c>
      <c r="BK192" s="247">
        <f>ROUND(I192*H192,2)</f>
        <v>0</v>
      </c>
      <c r="BL192" s="18" t="s">
        <v>320</v>
      </c>
      <c r="BM192" s="246" t="s">
        <v>1478</v>
      </c>
    </row>
    <row r="193" s="2" customFormat="1">
      <c r="A193" s="39"/>
      <c r="B193" s="40"/>
      <c r="C193" s="41"/>
      <c r="D193" s="248" t="s">
        <v>200</v>
      </c>
      <c r="E193" s="41"/>
      <c r="F193" s="249" t="s">
        <v>1477</v>
      </c>
      <c r="G193" s="41"/>
      <c r="H193" s="41"/>
      <c r="I193" s="145"/>
      <c r="J193" s="41"/>
      <c r="K193" s="41"/>
      <c r="L193" s="45"/>
      <c r="M193" s="250"/>
      <c r="N193" s="251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200</v>
      </c>
      <c r="AU193" s="18" t="s">
        <v>81</v>
      </c>
    </row>
    <row r="194" s="2" customFormat="1" ht="21.75" customHeight="1">
      <c r="A194" s="39"/>
      <c r="B194" s="40"/>
      <c r="C194" s="236" t="s">
        <v>436</v>
      </c>
      <c r="D194" s="236" t="s">
        <v>194</v>
      </c>
      <c r="E194" s="237" t="s">
        <v>1479</v>
      </c>
      <c r="F194" s="238" t="s">
        <v>1480</v>
      </c>
      <c r="G194" s="239" t="s">
        <v>1264</v>
      </c>
      <c r="H194" s="240">
        <v>13</v>
      </c>
      <c r="I194" s="241"/>
      <c r="J194" s="240">
        <f>ROUND(I194*H194,2)</f>
        <v>0</v>
      </c>
      <c r="K194" s="238" t="s">
        <v>1218</v>
      </c>
      <c r="L194" s="45"/>
      <c r="M194" s="242" t="s">
        <v>1</v>
      </c>
      <c r="N194" s="243" t="s">
        <v>38</v>
      </c>
      <c r="O194" s="92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6" t="s">
        <v>320</v>
      </c>
      <c r="AT194" s="246" t="s">
        <v>194</v>
      </c>
      <c r="AU194" s="246" t="s">
        <v>81</v>
      </c>
      <c r="AY194" s="18" t="s">
        <v>191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8" t="s">
        <v>81</v>
      </c>
      <c r="BK194" s="247">
        <f>ROUND(I194*H194,2)</f>
        <v>0</v>
      </c>
      <c r="BL194" s="18" t="s">
        <v>320</v>
      </c>
      <c r="BM194" s="246" t="s">
        <v>1481</v>
      </c>
    </row>
    <row r="195" s="2" customFormat="1">
      <c r="A195" s="39"/>
      <c r="B195" s="40"/>
      <c r="C195" s="41"/>
      <c r="D195" s="248" t="s">
        <v>200</v>
      </c>
      <c r="E195" s="41"/>
      <c r="F195" s="249" t="s">
        <v>1480</v>
      </c>
      <c r="G195" s="41"/>
      <c r="H195" s="41"/>
      <c r="I195" s="145"/>
      <c r="J195" s="41"/>
      <c r="K195" s="41"/>
      <c r="L195" s="45"/>
      <c r="M195" s="250"/>
      <c r="N195" s="251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200</v>
      </c>
      <c r="AU195" s="18" t="s">
        <v>81</v>
      </c>
    </row>
    <row r="196" s="2" customFormat="1" ht="21.75" customHeight="1">
      <c r="A196" s="39"/>
      <c r="B196" s="40"/>
      <c r="C196" s="236" t="s">
        <v>445</v>
      </c>
      <c r="D196" s="236" t="s">
        <v>194</v>
      </c>
      <c r="E196" s="237" t="s">
        <v>1482</v>
      </c>
      <c r="F196" s="238" t="s">
        <v>1483</v>
      </c>
      <c r="G196" s="239" t="s">
        <v>1264</v>
      </c>
      <c r="H196" s="240">
        <v>10</v>
      </c>
      <c r="I196" s="241"/>
      <c r="J196" s="240">
        <f>ROUND(I196*H196,2)</f>
        <v>0</v>
      </c>
      <c r="K196" s="238" t="s">
        <v>1218</v>
      </c>
      <c r="L196" s="45"/>
      <c r="M196" s="242" t="s">
        <v>1</v>
      </c>
      <c r="N196" s="243" t="s">
        <v>38</v>
      </c>
      <c r="O196" s="92"/>
      <c r="P196" s="244">
        <f>O196*H196</f>
        <v>0</v>
      </c>
      <c r="Q196" s="244">
        <v>0</v>
      </c>
      <c r="R196" s="244">
        <f>Q196*H196</f>
        <v>0</v>
      </c>
      <c r="S196" s="244">
        <v>0</v>
      </c>
      <c r="T196" s="245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6" t="s">
        <v>320</v>
      </c>
      <c r="AT196" s="246" t="s">
        <v>194</v>
      </c>
      <c r="AU196" s="246" t="s">
        <v>81</v>
      </c>
      <c r="AY196" s="18" t="s">
        <v>191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18" t="s">
        <v>81</v>
      </c>
      <c r="BK196" s="247">
        <f>ROUND(I196*H196,2)</f>
        <v>0</v>
      </c>
      <c r="BL196" s="18" t="s">
        <v>320</v>
      </c>
      <c r="BM196" s="246" t="s">
        <v>1484</v>
      </c>
    </row>
    <row r="197" s="2" customFormat="1">
      <c r="A197" s="39"/>
      <c r="B197" s="40"/>
      <c r="C197" s="41"/>
      <c r="D197" s="248" t="s">
        <v>200</v>
      </c>
      <c r="E197" s="41"/>
      <c r="F197" s="249" t="s">
        <v>1483</v>
      </c>
      <c r="G197" s="41"/>
      <c r="H197" s="41"/>
      <c r="I197" s="145"/>
      <c r="J197" s="41"/>
      <c r="K197" s="41"/>
      <c r="L197" s="45"/>
      <c r="M197" s="250"/>
      <c r="N197" s="251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200</v>
      </c>
      <c r="AU197" s="18" t="s">
        <v>81</v>
      </c>
    </row>
    <row r="198" s="2" customFormat="1" ht="21.75" customHeight="1">
      <c r="A198" s="39"/>
      <c r="B198" s="40"/>
      <c r="C198" s="236" t="s">
        <v>450</v>
      </c>
      <c r="D198" s="236" t="s">
        <v>194</v>
      </c>
      <c r="E198" s="237" t="s">
        <v>1485</v>
      </c>
      <c r="F198" s="238" t="s">
        <v>1486</v>
      </c>
      <c r="G198" s="239" t="s">
        <v>1264</v>
      </c>
      <c r="H198" s="240">
        <v>4</v>
      </c>
      <c r="I198" s="241"/>
      <c r="J198" s="240">
        <f>ROUND(I198*H198,2)</f>
        <v>0</v>
      </c>
      <c r="K198" s="238" t="s">
        <v>1218</v>
      </c>
      <c r="L198" s="45"/>
      <c r="M198" s="242" t="s">
        <v>1</v>
      </c>
      <c r="N198" s="243" t="s">
        <v>38</v>
      </c>
      <c r="O198" s="92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6" t="s">
        <v>320</v>
      </c>
      <c r="AT198" s="246" t="s">
        <v>194</v>
      </c>
      <c r="AU198" s="246" t="s">
        <v>81</v>
      </c>
      <c r="AY198" s="18" t="s">
        <v>191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8" t="s">
        <v>81</v>
      </c>
      <c r="BK198" s="247">
        <f>ROUND(I198*H198,2)</f>
        <v>0</v>
      </c>
      <c r="BL198" s="18" t="s">
        <v>320</v>
      </c>
      <c r="BM198" s="246" t="s">
        <v>1487</v>
      </c>
    </row>
    <row r="199" s="2" customFormat="1">
      <c r="A199" s="39"/>
      <c r="B199" s="40"/>
      <c r="C199" s="41"/>
      <c r="D199" s="248" t="s">
        <v>200</v>
      </c>
      <c r="E199" s="41"/>
      <c r="F199" s="249" t="s">
        <v>1486</v>
      </c>
      <c r="G199" s="41"/>
      <c r="H199" s="41"/>
      <c r="I199" s="145"/>
      <c r="J199" s="41"/>
      <c r="K199" s="41"/>
      <c r="L199" s="45"/>
      <c r="M199" s="250"/>
      <c r="N199" s="251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200</v>
      </c>
      <c r="AU199" s="18" t="s">
        <v>81</v>
      </c>
    </row>
    <row r="200" s="2" customFormat="1" ht="21.75" customHeight="1">
      <c r="A200" s="39"/>
      <c r="B200" s="40"/>
      <c r="C200" s="236" t="s">
        <v>373</v>
      </c>
      <c r="D200" s="236" t="s">
        <v>194</v>
      </c>
      <c r="E200" s="237" t="s">
        <v>1488</v>
      </c>
      <c r="F200" s="238" t="s">
        <v>1489</v>
      </c>
      <c r="G200" s="239" t="s">
        <v>1264</v>
      </c>
      <c r="H200" s="240">
        <v>10</v>
      </c>
      <c r="I200" s="241"/>
      <c r="J200" s="240">
        <f>ROUND(I200*H200,2)</f>
        <v>0</v>
      </c>
      <c r="K200" s="238" t="s">
        <v>1218</v>
      </c>
      <c r="L200" s="45"/>
      <c r="M200" s="242" t="s">
        <v>1</v>
      </c>
      <c r="N200" s="243" t="s">
        <v>38</v>
      </c>
      <c r="O200" s="92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6" t="s">
        <v>320</v>
      </c>
      <c r="AT200" s="246" t="s">
        <v>194</v>
      </c>
      <c r="AU200" s="246" t="s">
        <v>81</v>
      </c>
      <c r="AY200" s="18" t="s">
        <v>191</v>
      </c>
      <c r="BE200" s="247">
        <f>IF(N200="základní",J200,0)</f>
        <v>0</v>
      </c>
      <c r="BF200" s="247">
        <f>IF(N200="snížená",J200,0)</f>
        <v>0</v>
      </c>
      <c r="BG200" s="247">
        <f>IF(N200="zákl. přenesená",J200,0)</f>
        <v>0</v>
      </c>
      <c r="BH200" s="247">
        <f>IF(N200="sníž. přenesená",J200,0)</f>
        <v>0</v>
      </c>
      <c r="BI200" s="247">
        <f>IF(N200="nulová",J200,0)</f>
        <v>0</v>
      </c>
      <c r="BJ200" s="18" t="s">
        <v>81</v>
      </c>
      <c r="BK200" s="247">
        <f>ROUND(I200*H200,2)</f>
        <v>0</v>
      </c>
      <c r="BL200" s="18" t="s">
        <v>320</v>
      </c>
      <c r="BM200" s="246" t="s">
        <v>1490</v>
      </c>
    </row>
    <row r="201" s="2" customFormat="1">
      <c r="A201" s="39"/>
      <c r="B201" s="40"/>
      <c r="C201" s="41"/>
      <c r="D201" s="248" t="s">
        <v>200</v>
      </c>
      <c r="E201" s="41"/>
      <c r="F201" s="249" t="s">
        <v>1489</v>
      </c>
      <c r="G201" s="41"/>
      <c r="H201" s="41"/>
      <c r="I201" s="145"/>
      <c r="J201" s="41"/>
      <c r="K201" s="41"/>
      <c r="L201" s="45"/>
      <c r="M201" s="250"/>
      <c r="N201" s="251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200</v>
      </c>
      <c r="AU201" s="18" t="s">
        <v>81</v>
      </c>
    </row>
    <row r="202" s="2" customFormat="1" ht="21.75" customHeight="1">
      <c r="A202" s="39"/>
      <c r="B202" s="40"/>
      <c r="C202" s="236" t="s">
        <v>466</v>
      </c>
      <c r="D202" s="236" t="s">
        <v>194</v>
      </c>
      <c r="E202" s="237" t="s">
        <v>1491</v>
      </c>
      <c r="F202" s="238" t="s">
        <v>1492</v>
      </c>
      <c r="G202" s="239" t="s">
        <v>1264</v>
      </c>
      <c r="H202" s="240">
        <v>5</v>
      </c>
      <c r="I202" s="241"/>
      <c r="J202" s="240">
        <f>ROUND(I202*H202,2)</f>
        <v>0</v>
      </c>
      <c r="K202" s="238" t="s">
        <v>1218</v>
      </c>
      <c r="L202" s="45"/>
      <c r="M202" s="242" t="s">
        <v>1</v>
      </c>
      <c r="N202" s="243" t="s">
        <v>38</v>
      </c>
      <c r="O202" s="92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6" t="s">
        <v>320</v>
      </c>
      <c r="AT202" s="246" t="s">
        <v>194</v>
      </c>
      <c r="AU202" s="246" t="s">
        <v>81</v>
      </c>
      <c r="AY202" s="18" t="s">
        <v>191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18" t="s">
        <v>81</v>
      </c>
      <c r="BK202" s="247">
        <f>ROUND(I202*H202,2)</f>
        <v>0</v>
      </c>
      <c r="BL202" s="18" t="s">
        <v>320</v>
      </c>
      <c r="BM202" s="246" t="s">
        <v>1493</v>
      </c>
    </row>
    <row r="203" s="2" customFormat="1">
      <c r="A203" s="39"/>
      <c r="B203" s="40"/>
      <c r="C203" s="41"/>
      <c r="D203" s="248" t="s">
        <v>200</v>
      </c>
      <c r="E203" s="41"/>
      <c r="F203" s="249" t="s">
        <v>1492</v>
      </c>
      <c r="G203" s="41"/>
      <c r="H203" s="41"/>
      <c r="I203" s="145"/>
      <c r="J203" s="41"/>
      <c r="K203" s="41"/>
      <c r="L203" s="45"/>
      <c r="M203" s="250"/>
      <c r="N203" s="251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200</v>
      </c>
      <c r="AU203" s="18" t="s">
        <v>81</v>
      </c>
    </row>
    <row r="204" s="2" customFormat="1" ht="21.75" customHeight="1">
      <c r="A204" s="39"/>
      <c r="B204" s="40"/>
      <c r="C204" s="236" t="s">
        <v>473</v>
      </c>
      <c r="D204" s="236" t="s">
        <v>194</v>
      </c>
      <c r="E204" s="237" t="s">
        <v>1494</v>
      </c>
      <c r="F204" s="238" t="s">
        <v>1495</v>
      </c>
      <c r="G204" s="239" t="s">
        <v>1264</v>
      </c>
      <c r="H204" s="240">
        <v>5</v>
      </c>
      <c r="I204" s="241"/>
      <c r="J204" s="240">
        <f>ROUND(I204*H204,2)</f>
        <v>0</v>
      </c>
      <c r="K204" s="238" t="s">
        <v>1218</v>
      </c>
      <c r="L204" s="45"/>
      <c r="M204" s="242" t="s">
        <v>1</v>
      </c>
      <c r="N204" s="243" t="s">
        <v>38</v>
      </c>
      <c r="O204" s="92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6" t="s">
        <v>320</v>
      </c>
      <c r="AT204" s="246" t="s">
        <v>194</v>
      </c>
      <c r="AU204" s="246" t="s">
        <v>81</v>
      </c>
      <c r="AY204" s="18" t="s">
        <v>191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18" t="s">
        <v>81</v>
      </c>
      <c r="BK204" s="247">
        <f>ROUND(I204*H204,2)</f>
        <v>0</v>
      </c>
      <c r="BL204" s="18" t="s">
        <v>320</v>
      </c>
      <c r="BM204" s="246" t="s">
        <v>1496</v>
      </c>
    </row>
    <row r="205" s="2" customFormat="1">
      <c r="A205" s="39"/>
      <c r="B205" s="40"/>
      <c r="C205" s="41"/>
      <c r="D205" s="248" t="s">
        <v>200</v>
      </c>
      <c r="E205" s="41"/>
      <c r="F205" s="249" t="s">
        <v>1495</v>
      </c>
      <c r="G205" s="41"/>
      <c r="H205" s="41"/>
      <c r="I205" s="145"/>
      <c r="J205" s="41"/>
      <c r="K205" s="41"/>
      <c r="L205" s="45"/>
      <c r="M205" s="250"/>
      <c r="N205" s="251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200</v>
      </c>
      <c r="AU205" s="18" t="s">
        <v>81</v>
      </c>
    </row>
    <row r="206" s="2" customFormat="1" ht="21.75" customHeight="1">
      <c r="A206" s="39"/>
      <c r="B206" s="40"/>
      <c r="C206" s="236" t="s">
        <v>481</v>
      </c>
      <c r="D206" s="236" t="s">
        <v>194</v>
      </c>
      <c r="E206" s="237" t="s">
        <v>1316</v>
      </c>
      <c r="F206" s="238" t="s">
        <v>1317</v>
      </c>
      <c r="G206" s="239" t="s">
        <v>1314</v>
      </c>
      <c r="H206" s="240">
        <v>80</v>
      </c>
      <c r="I206" s="241"/>
      <c r="J206" s="240">
        <f>ROUND(I206*H206,2)</f>
        <v>0</v>
      </c>
      <c r="K206" s="238" t="s">
        <v>1233</v>
      </c>
      <c r="L206" s="45"/>
      <c r="M206" s="242" t="s">
        <v>1</v>
      </c>
      <c r="N206" s="243" t="s">
        <v>38</v>
      </c>
      <c r="O206" s="92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6" t="s">
        <v>320</v>
      </c>
      <c r="AT206" s="246" t="s">
        <v>194</v>
      </c>
      <c r="AU206" s="246" t="s">
        <v>81</v>
      </c>
      <c r="AY206" s="18" t="s">
        <v>191</v>
      </c>
      <c r="BE206" s="247">
        <f>IF(N206="základní",J206,0)</f>
        <v>0</v>
      </c>
      <c r="BF206" s="247">
        <f>IF(N206="snížená",J206,0)</f>
        <v>0</v>
      </c>
      <c r="BG206" s="247">
        <f>IF(N206="zákl. přenesená",J206,0)</f>
        <v>0</v>
      </c>
      <c r="BH206" s="247">
        <f>IF(N206="sníž. přenesená",J206,0)</f>
        <v>0</v>
      </c>
      <c r="BI206" s="247">
        <f>IF(N206="nulová",J206,0)</f>
        <v>0</v>
      </c>
      <c r="BJ206" s="18" t="s">
        <v>81</v>
      </c>
      <c r="BK206" s="247">
        <f>ROUND(I206*H206,2)</f>
        <v>0</v>
      </c>
      <c r="BL206" s="18" t="s">
        <v>320</v>
      </c>
      <c r="BM206" s="246" t="s">
        <v>1497</v>
      </c>
    </row>
    <row r="207" s="2" customFormat="1">
      <c r="A207" s="39"/>
      <c r="B207" s="40"/>
      <c r="C207" s="41"/>
      <c r="D207" s="248" t="s">
        <v>200</v>
      </c>
      <c r="E207" s="41"/>
      <c r="F207" s="249" t="s">
        <v>1317</v>
      </c>
      <c r="G207" s="41"/>
      <c r="H207" s="41"/>
      <c r="I207" s="145"/>
      <c r="J207" s="41"/>
      <c r="K207" s="41"/>
      <c r="L207" s="45"/>
      <c r="M207" s="250"/>
      <c r="N207" s="251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200</v>
      </c>
      <c r="AU207" s="18" t="s">
        <v>81</v>
      </c>
    </row>
    <row r="208" s="2" customFormat="1" ht="33" customHeight="1">
      <c r="A208" s="39"/>
      <c r="B208" s="40"/>
      <c r="C208" s="236" t="s">
        <v>488</v>
      </c>
      <c r="D208" s="236" t="s">
        <v>194</v>
      </c>
      <c r="E208" s="237" t="s">
        <v>1319</v>
      </c>
      <c r="F208" s="238" t="s">
        <v>1498</v>
      </c>
      <c r="G208" s="239" t="s">
        <v>1264</v>
      </c>
      <c r="H208" s="240">
        <v>1</v>
      </c>
      <c r="I208" s="241"/>
      <c r="J208" s="240">
        <f>ROUND(I208*H208,2)</f>
        <v>0</v>
      </c>
      <c r="K208" s="238" t="s">
        <v>1218</v>
      </c>
      <c r="L208" s="45"/>
      <c r="M208" s="242" t="s">
        <v>1</v>
      </c>
      <c r="N208" s="243" t="s">
        <v>38</v>
      </c>
      <c r="O208" s="92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6" t="s">
        <v>320</v>
      </c>
      <c r="AT208" s="246" t="s">
        <v>194</v>
      </c>
      <c r="AU208" s="246" t="s">
        <v>81</v>
      </c>
      <c r="AY208" s="18" t="s">
        <v>191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18" t="s">
        <v>81</v>
      </c>
      <c r="BK208" s="247">
        <f>ROUND(I208*H208,2)</f>
        <v>0</v>
      </c>
      <c r="BL208" s="18" t="s">
        <v>320</v>
      </c>
      <c r="BM208" s="246" t="s">
        <v>1499</v>
      </c>
    </row>
    <row r="209" s="2" customFormat="1">
      <c r="A209" s="39"/>
      <c r="B209" s="40"/>
      <c r="C209" s="41"/>
      <c r="D209" s="248" t="s">
        <v>200</v>
      </c>
      <c r="E209" s="41"/>
      <c r="F209" s="249" t="s">
        <v>1498</v>
      </c>
      <c r="G209" s="41"/>
      <c r="H209" s="41"/>
      <c r="I209" s="145"/>
      <c r="J209" s="41"/>
      <c r="K209" s="41"/>
      <c r="L209" s="45"/>
      <c r="M209" s="250"/>
      <c r="N209" s="251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200</v>
      </c>
      <c r="AU209" s="18" t="s">
        <v>81</v>
      </c>
    </row>
    <row r="210" s="2" customFormat="1" ht="16.5" customHeight="1">
      <c r="A210" s="39"/>
      <c r="B210" s="40"/>
      <c r="C210" s="236" t="s">
        <v>493</v>
      </c>
      <c r="D210" s="236" t="s">
        <v>194</v>
      </c>
      <c r="E210" s="237" t="s">
        <v>1500</v>
      </c>
      <c r="F210" s="238" t="s">
        <v>1501</v>
      </c>
      <c r="G210" s="239" t="s">
        <v>314</v>
      </c>
      <c r="H210" s="240">
        <v>45</v>
      </c>
      <c r="I210" s="241"/>
      <c r="J210" s="240">
        <f>ROUND(I210*H210,2)</f>
        <v>0</v>
      </c>
      <c r="K210" s="238" t="s">
        <v>1218</v>
      </c>
      <c r="L210" s="45"/>
      <c r="M210" s="242" t="s">
        <v>1</v>
      </c>
      <c r="N210" s="243" t="s">
        <v>38</v>
      </c>
      <c r="O210" s="92"/>
      <c r="P210" s="244">
        <f>O210*H210</f>
        <v>0</v>
      </c>
      <c r="Q210" s="244">
        <v>0</v>
      </c>
      <c r="R210" s="244">
        <f>Q210*H210</f>
        <v>0</v>
      </c>
      <c r="S210" s="244">
        <v>0</v>
      </c>
      <c r="T210" s="24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6" t="s">
        <v>320</v>
      </c>
      <c r="AT210" s="246" t="s">
        <v>194</v>
      </c>
      <c r="AU210" s="246" t="s">
        <v>81</v>
      </c>
      <c r="AY210" s="18" t="s">
        <v>191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8" t="s">
        <v>81</v>
      </c>
      <c r="BK210" s="247">
        <f>ROUND(I210*H210,2)</f>
        <v>0</v>
      </c>
      <c r="BL210" s="18" t="s">
        <v>320</v>
      </c>
      <c r="BM210" s="246" t="s">
        <v>1502</v>
      </c>
    </row>
    <row r="211" s="2" customFormat="1">
      <c r="A211" s="39"/>
      <c r="B211" s="40"/>
      <c r="C211" s="41"/>
      <c r="D211" s="248" t="s">
        <v>200</v>
      </c>
      <c r="E211" s="41"/>
      <c r="F211" s="249" t="s">
        <v>1501</v>
      </c>
      <c r="G211" s="41"/>
      <c r="H211" s="41"/>
      <c r="I211" s="145"/>
      <c r="J211" s="41"/>
      <c r="K211" s="41"/>
      <c r="L211" s="45"/>
      <c r="M211" s="250"/>
      <c r="N211" s="251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200</v>
      </c>
      <c r="AU211" s="18" t="s">
        <v>81</v>
      </c>
    </row>
    <row r="212" s="12" customFormat="1" ht="25.92" customHeight="1">
      <c r="A212" s="12"/>
      <c r="B212" s="220"/>
      <c r="C212" s="221"/>
      <c r="D212" s="222" t="s">
        <v>72</v>
      </c>
      <c r="E212" s="223" t="s">
        <v>751</v>
      </c>
      <c r="F212" s="223" t="s">
        <v>1347</v>
      </c>
      <c r="G212" s="221"/>
      <c r="H212" s="221"/>
      <c r="I212" s="224"/>
      <c r="J212" s="225">
        <f>BK212</f>
        <v>0</v>
      </c>
      <c r="K212" s="221"/>
      <c r="L212" s="226"/>
      <c r="M212" s="227"/>
      <c r="N212" s="228"/>
      <c r="O212" s="228"/>
      <c r="P212" s="229">
        <f>SUM(P213:P248)</f>
        <v>0</v>
      </c>
      <c r="Q212" s="228"/>
      <c r="R212" s="229">
        <f>SUM(R213:R248)</f>
        <v>0</v>
      </c>
      <c r="S212" s="228"/>
      <c r="T212" s="230">
        <f>SUM(T213:T248)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1" t="s">
        <v>83</v>
      </c>
      <c r="AT212" s="232" t="s">
        <v>72</v>
      </c>
      <c r="AU212" s="232" t="s">
        <v>73</v>
      </c>
      <c r="AY212" s="231" t="s">
        <v>191</v>
      </c>
      <c r="BK212" s="233">
        <f>SUM(BK213:BK248)</f>
        <v>0</v>
      </c>
    </row>
    <row r="213" s="2" customFormat="1" ht="21.75" customHeight="1">
      <c r="A213" s="39"/>
      <c r="B213" s="40"/>
      <c r="C213" s="236" t="s">
        <v>498</v>
      </c>
      <c r="D213" s="236" t="s">
        <v>194</v>
      </c>
      <c r="E213" s="237" t="s">
        <v>1390</v>
      </c>
      <c r="F213" s="238" t="s">
        <v>1391</v>
      </c>
      <c r="G213" s="239" t="s">
        <v>314</v>
      </c>
      <c r="H213" s="240">
        <v>4</v>
      </c>
      <c r="I213" s="241"/>
      <c r="J213" s="240">
        <f>ROUND(I213*H213,2)</f>
        <v>0</v>
      </c>
      <c r="K213" s="238" t="s">
        <v>1218</v>
      </c>
      <c r="L213" s="45"/>
      <c r="M213" s="242" t="s">
        <v>1</v>
      </c>
      <c r="N213" s="243" t="s">
        <v>38</v>
      </c>
      <c r="O213" s="92"/>
      <c r="P213" s="244">
        <f>O213*H213</f>
        <v>0</v>
      </c>
      <c r="Q213" s="244">
        <v>0</v>
      </c>
      <c r="R213" s="244">
        <f>Q213*H213</f>
        <v>0</v>
      </c>
      <c r="S213" s="244">
        <v>0</v>
      </c>
      <c r="T213" s="245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6" t="s">
        <v>320</v>
      </c>
      <c r="AT213" s="246" t="s">
        <v>194</v>
      </c>
      <c r="AU213" s="246" t="s">
        <v>81</v>
      </c>
      <c r="AY213" s="18" t="s">
        <v>191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8" t="s">
        <v>81</v>
      </c>
      <c r="BK213" s="247">
        <f>ROUND(I213*H213,2)</f>
        <v>0</v>
      </c>
      <c r="BL213" s="18" t="s">
        <v>320</v>
      </c>
      <c r="BM213" s="246" t="s">
        <v>1503</v>
      </c>
    </row>
    <row r="214" s="2" customFormat="1">
      <c r="A214" s="39"/>
      <c r="B214" s="40"/>
      <c r="C214" s="41"/>
      <c r="D214" s="248" t="s">
        <v>200</v>
      </c>
      <c r="E214" s="41"/>
      <c r="F214" s="249" t="s">
        <v>1391</v>
      </c>
      <c r="G214" s="41"/>
      <c r="H214" s="41"/>
      <c r="I214" s="145"/>
      <c r="J214" s="41"/>
      <c r="K214" s="41"/>
      <c r="L214" s="45"/>
      <c r="M214" s="250"/>
      <c r="N214" s="251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200</v>
      </c>
      <c r="AU214" s="18" t="s">
        <v>81</v>
      </c>
    </row>
    <row r="215" s="2" customFormat="1" ht="16.5" customHeight="1">
      <c r="A215" s="39"/>
      <c r="B215" s="40"/>
      <c r="C215" s="236" t="s">
        <v>503</v>
      </c>
      <c r="D215" s="236" t="s">
        <v>194</v>
      </c>
      <c r="E215" s="237" t="s">
        <v>1393</v>
      </c>
      <c r="F215" s="238" t="s">
        <v>1394</v>
      </c>
      <c r="G215" s="239" t="s">
        <v>314</v>
      </c>
      <c r="H215" s="240">
        <v>362</v>
      </c>
      <c r="I215" s="241"/>
      <c r="J215" s="240">
        <f>ROUND(I215*H215,2)</f>
        <v>0</v>
      </c>
      <c r="K215" s="238" t="s">
        <v>1218</v>
      </c>
      <c r="L215" s="45"/>
      <c r="M215" s="242" t="s">
        <v>1</v>
      </c>
      <c r="N215" s="243" t="s">
        <v>38</v>
      </c>
      <c r="O215" s="92"/>
      <c r="P215" s="244">
        <f>O215*H215</f>
        <v>0</v>
      </c>
      <c r="Q215" s="244">
        <v>0</v>
      </c>
      <c r="R215" s="244">
        <f>Q215*H215</f>
        <v>0</v>
      </c>
      <c r="S215" s="244">
        <v>0</v>
      </c>
      <c r="T215" s="245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6" t="s">
        <v>320</v>
      </c>
      <c r="AT215" s="246" t="s">
        <v>194</v>
      </c>
      <c r="AU215" s="246" t="s">
        <v>81</v>
      </c>
      <c r="AY215" s="18" t="s">
        <v>191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18" t="s">
        <v>81</v>
      </c>
      <c r="BK215" s="247">
        <f>ROUND(I215*H215,2)</f>
        <v>0</v>
      </c>
      <c r="BL215" s="18" t="s">
        <v>320</v>
      </c>
      <c r="BM215" s="246" t="s">
        <v>1504</v>
      </c>
    </row>
    <row r="216" s="2" customFormat="1">
      <c r="A216" s="39"/>
      <c r="B216" s="40"/>
      <c r="C216" s="41"/>
      <c r="D216" s="248" t="s">
        <v>200</v>
      </c>
      <c r="E216" s="41"/>
      <c r="F216" s="249" t="s">
        <v>1394</v>
      </c>
      <c r="G216" s="41"/>
      <c r="H216" s="41"/>
      <c r="I216" s="145"/>
      <c r="J216" s="41"/>
      <c r="K216" s="41"/>
      <c r="L216" s="45"/>
      <c r="M216" s="250"/>
      <c r="N216" s="251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200</v>
      </c>
      <c r="AU216" s="18" t="s">
        <v>81</v>
      </c>
    </row>
    <row r="217" s="2" customFormat="1" ht="16.5" customHeight="1">
      <c r="A217" s="39"/>
      <c r="B217" s="40"/>
      <c r="C217" s="236" t="s">
        <v>513</v>
      </c>
      <c r="D217" s="236" t="s">
        <v>194</v>
      </c>
      <c r="E217" s="237" t="s">
        <v>1396</v>
      </c>
      <c r="F217" s="238" t="s">
        <v>1397</v>
      </c>
      <c r="G217" s="239" t="s">
        <v>1264</v>
      </c>
      <c r="H217" s="240">
        <v>28</v>
      </c>
      <c r="I217" s="241"/>
      <c r="J217" s="240">
        <f>ROUND(I217*H217,2)</f>
        <v>0</v>
      </c>
      <c r="K217" s="238" t="s">
        <v>1218</v>
      </c>
      <c r="L217" s="45"/>
      <c r="M217" s="242" t="s">
        <v>1</v>
      </c>
      <c r="N217" s="243" t="s">
        <v>38</v>
      </c>
      <c r="O217" s="92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6" t="s">
        <v>320</v>
      </c>
      <c r="AT217" s="246" t="s">
        <v>194</v>
      </c>
      <c r="AU217" s="246" t="s">
        <v>81</v>
      </c>
      <c r="AY217" s="18" t="s">
        <v>191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8" t="s">
        <v>81</v>
      </c>
      <c r="BK217" s="247">
        <f>ROUND(I217*H217,2)</f>
        <v>0</v>
      </c>
      <c r="BL217" s="18" t="s">
        <v>320</v>
      </c>
      <c r="BM217" s="246" t="s">
        <v>1505</v>
      </c>
    </row>
    <row r="218" s="2" customFormat="1">
      <c r="A218" s="39"/>
      <c r="B218" s="40"/>
      <c r="C218" s="41"/>
      <c r="D218" s="248" t="s">
        <v>200</v>
      </c>
      <c r="E218" s="41"/>
      <c r="F218" s="249" t="s">
        <v>1397</v>
      </c>
      <c r="G218" s="41"/>
      <c r="H218" s="41"/>
      <c r="I218" s="145"/>
      <c r="J218" s="41"/>
      <c r="K218" s="41"/>
      <c r="L218" s="45"/>
      <c r="M218" s="250"/>
      <c r="N218" s="251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200</v>
      </c>
      <c r="AU218" s="18" t="s">
        <v>81</v>
      </c>
    </row>
    <row r="219" s="2" customFormat="1" ht="21.75" customHeight="1">
      <c r="A219" s="39"/>
      <c r="B219" s="40"/>
      <c r="C219" s="236" t="s">
        <v>519</v>
      </c>
      <c r="D219" s="236" t="s">
        <v>194</v>
      </c>
      <c r="E219" s="237" t="s">
        <v>1506</v>
      </c>
      <c r="F219" s="238" t="s">
        <v>1507</v>
      </c>
      <c r="G219" s="239" t="s">
        <v>1264</v>
      </c>
      <c r="H219" s="240">
        <v>5</v>
      </c>
      <c r="I219" s="241"/>
      <c r="J219" s="240">
        <f>ROUND(I219*H219,2)</f>
        <v>0</v>
      </c>
      <c r="K219" s="238" t="s">
        <v>1233</v>
      </c>
      <c r="L219" s="45"/>
      <c r="M219" s="242" t="s">
        <v>1</v>
      </c>
      <c r="N219" s="243" t="s">
        <v>38</v>
      </c>
      <c r="O219" s="92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6" t="s">
        <v>320</v>
      </c>
      <c r="AT219" s="246" t="s">
        <v>194</v>
      </c>
      <c r="AU219" s="246" t="s">
        <v>81</v>
      </c>
      <c r="AY219" s="18" t="s">
        <v>191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18" t="s">
        <v>81</v>
      </c>
      <c r="BK219" s="247">
        <f>ROUND(I219*H219,2)</f>
        <v>0</v>
      </c>
      <c r="BL219" s="18" t="s">
        <v>320</v>
      </c>
      <c r="BM219" s="246" t="s">
        <v>1508</v>
      </c>
    </row>
    <row r="220" s="2" customFormat="1">
      <c r="A220" s="39"/>
      <c r="B220" s="40"/>
      <c r="C220" s="41"/>
      <c r="D220" s="248" t="s">
        <v>200</v>
      </c>
      <c r="E220" s="41"/>
      <c r="F220" s="249" t="s">
        <v>1507</v>
      </c>
      <c r="G220" s="41"/>
      <c r="H220" s="41"/>
      <c r="I220" s="145"/>
      <c r="J220" s="41"/>
      <c r="K220" s="41"/>
      <c r="L220" s="45"/>
      <c r="M220" s="250"/>
      <c r="N220" s="251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200</v>
      </c>
      <c r="AU220" s="18" t="s">
        <v>81</v>
      </c>
    </row>
    <row r="221" s="2" customFormat="1" ht="21.75" customHeight="1">
      <c r="A221" s="39"/>
      <c r="B221" s="40"/>
      <c r="C221" s="236" t="s">
        <v>530</v>
      </c>
      <c r="D221" s="236" t="s">
        <v>194</v>
      </c>
      <c r="E221" s="237" t="s">
        <v>1278</v>
      </c>
      <c r="F221" s="238" t="s">
        <v>1279</v>
      </c>
      <c r="G221" s="239" t="s">
        <v>314</v>
      </c>
      <c r="H221" s="240">
        <v>185</v>
      </c>
      <c r="I221" s="241"/>
      <c r="J221" s="240">
        <f>ROUND(I221*H221,2)</f>
        <v>0</v>
      </c>
      <c r="K221" s="238" t="s">
        <v>1218</v>
      </c>
      <c r="L221" s="45"/>
      <c r="M221" s="242" t="s">
        <v>1</v>
      </c>
      <c r="N221" s="243" t="s">
        <v>38</v>
      </c>
      <c r="O221" s="92"/>
      <c r="P221" s="244">
        <f>O221*H221</f>
        <v>0</v>
      </c>
      <c r="Q221" s="244">
        <v>0</v>
      </c>
      <c r="R221" s="244">
        <f>Q221*H221</f>
        <v>0</v>
      </c>
      <c r="S221" s="244">
        <v>0</v>
      </c>
      <c r="T221" s="245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6" t="s">
        <v>320</v>
      </c>
      <c r="AT221" s="246" t="s">
        <v>194</v>
      </c>
      <c r="AU221" s="246" t="s">
        <v>81</v>
      </c>
      <c r="AY221" s="18" t="s">
        <v>191</v>
      </c>
      <c r="BE221" s="247">
        <f>IF(N221="základní",J221,0)</f>
        <v>0</v>
      </c>
      <c r="BF221" s="247">
        <f>IF(N221="snížená",J221,0)</f>
        <v>0</v>
      </c>
      <c r="BG221" s="247">
        <f>IF(N221="zákl. přenesená",J221,0)</f>
        <v>0</v>
      </c>
      <c r="BH221" s="247">
        <f>IF(N221="sníž. přenesená",J221,0)</f>
        <v>0</v>
      </c>
      <c r="BI221" s="247">
        <f>IF(N221="nulová",J221,0)</f>
        <v>0</v>
      </c>
      <c r="BJ221" s="18" t="s">
        <v>81</v>
      </c>
      <c r="BK221" s="247">
        <f>ROUND(I221*H221,2)</f>
        <v>0</v>
      </c>
      <c r="BL221" s="18" t="s">
        <v>320</v>
      </c>
      <c r="BM221" s="246" t="s">
        <v>1509</v>
      </c>
    </row>
    <row r="222" s="2" customFormat="1">
      <c r="A222" s="39"/>
      <c r="B222" s="40"/>
      <c r="C222" s="41"/>
      <c r="D222" s="248" t="s">
        <v>200</v>
      </c>
      <c r="E222" s="41"/>
      <c r="F222" s="249" t="s">
        <v>1279</v>
      </c>
      <c r="G222" s="41"/>
      <c r="H222" s="41"/>
      <c r="I222" s="145"/>
      <c r="J222" s="41"/>
      <c r="K222" s="41"/>
      <c r="L222" s="45"/>
      <c r="M222" s="250"/>
      <c r="N222" s="251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200</v>
      </c>
      <c r="AU222" s="18" t="s">
        <v>81</v>
      </c>
    </row>
    <row r="223" s="2" customFormat="1" ht="21.75" customHeight="1">
      <c r="A223" s="39"/>
      <c r="B223" s="40"/>
      <c r="C223" s="236" t="s">
        <v>534</v>
      </c>
      <c r="D223" s="236" t="s">
        <v>194</v>
      </c>
      <c r="E223" s="237" t="s">
        <v>1399</v>
      </c>
      <c r="F223" s="238" t="s">
        <v>1400</v>
      </c>
      <c r="G223" s="239" t="s">
        <v>314</v>
      </c>
      <c r="H223" s="240">
        <v>460</v>
      </c>
      <c r="I223" s="241"/>
      <c r="J223" s="240">
        <f>ROUND(I223*H223,2)</f>
        <v>0</v>
      </c>
      <c r="K223" s="238" t="s">
        <v>1218</v>
      </c>
      <c r="L223" s="45"/>
      <c r="M223" s="242" t="s">
        <v>1</v>
      </c>
      <c r="N223" s="243" t="s">
        <v>38</v>
      </c>
      <c r="O223" s="92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6" t="s">
        <v>320</v>
      </c>
      <c r="AT223" s="246" t="s">
        <v>194</v>
      </c>
      <c r="AU223" s="246" t="s">
        <v>81</v>
      </c>
      <c r="AY223" s="18" t="s">
        <v>191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18" t="s">
        <v>81</v>
      </c>
      <c r="BK223" s="247">
        <f>ROUND(I223*H223,2)</f>
        <v>0</v>
      </c>
      <c r="BL223" s="18" t="s">
        <v>320</v>
      </c>
      <c r="BM223" s="246" t="s">
        <v>1510</v>
      </c>
    </row>
    <row r="224" s="2" customFormat="1">
      <c r="A224" s="39"/>
      <c r="B224" s="40"/>
      <c r="C224" s="41"/>
      <c r="D224" s="248" t="s">
        <v>200</v>
      </c>
      <c r="E224" s="41"/>
      <c r="F224" s="249" t="s">
        <v>1400</v>
      </c>
      <c r="G224" s="41"/>
      <c r="H224" s="41"/>
      <c r="I224" s="145"/>
      <c r="J224" s="41"/>
      <c r="K224" s="41"/>
      <c r="L224" s="45"/>
      <c r="M224" s="250"/>
      <c r="N224" s="251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200</v>
      </c>
      <c r="AU224" s="18" t="s">
        <v>81</v>
      </c>
    </row>
    <row r="225" s="2" customFormat="1" ht="21.75" customHeight="1">
      <c r="A225" s="39"/>
      <c r="B225" s="40"/>
      <c r="C225" s="236" t="s">
        <v>540</v>
      </c>
      <c r="D225" s="236" t="s">
        <v>194</v>
      </c>
      <c r="E225" s="237" t="s">
        <v>1284</v>
      </c>
      <c r="F225" s="238" t="s">
        <v>1291</v>
      </c>
      <c r="G225" s="239" t="s">
        <v>1264</v>
      </c>
      <c r="H225" s="240">
        <v>28</v>
      </c>
      <c r="I225" s="241"/>
      <c r="J225" s="240">
        <f>ROUND(I225*H225,2)</f>
        <v>0</v>
      </c>
      <c r="K225" s="238" t="s">
        <v>1218</v>
      </c>
      <c r="L225" s="45"/>
      <c r="M225" s="242" t="s">
        <v>1</v>
      </c>
      <c r="N225" s="243" t="s">
        <v>38</v>
      </c>
      <c r="O225" s="92"/>
      <c r="P225" s="244">
        <f>O225*H225</f>
        <v>0</v>
      </c>
      <c r="Q225" s="244">
        <v>0</v>
      </c>
      <c r="R225" s="244">
        <f>Q225*H225</f>
        <v>0</v>
      </c>
      <c r="S225" s="244">
        <v>0</v>
      </c>
      <c r="T225" s="245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6" t="s">
        <v>320</v>
      </c>
      <c r="AT225" s="246" t="s">
        <v>194</v>
      </c>
      <c r="AU225" s="246" t="s">
        <v>81</v>
      </c>
      <c r="AY225" s="18" t="s">
        <v>191</v>
      </c>
      <c r="BE225" s="247">
        <f>IF(N225="základní",J225,0)</f>
        <v>0</v>
      </c>
      <c r="BF225" s="247">
        <f>IF(N225="snížená",J225,0)</f>
        <v>0</v>
      </c>
      <c r="BG225" s="247">
        <f>IF(N225="zákl. přenesená",J225,0)</f>
        <v>0</v>
      </c>
      <c r="BH225" s="247">
        <f>IF(N225="sníž. přenesená",J225,0)</f>
        <v>0</v>
      </c>
      <c r="BI225" s="247">
        <f>IF(N225="nulová",J225,0)</f>
        <v>0</v>
      </c>
      <c r="BJ225" s="18" t="s">
        <v>81</v>
      </c>
      <c r="BK225" s="247">
        <f>ROUND(I225*H225,2)</f>
        <v>0</v>
      </c>
      <c r="BL225" s="18" t="s">
        <v>320</v>
      </c>
      <c r="BM225" s="246" t="s">
        <v>1511</v>
      </c>
    </row>
    <row r="226" s="2" customFormat="1">
      <c r="A226" s="39"/>
      <c r="B226" s="40"/>
      <c r="C226" s="41"/>
      <c r="D226" s="248" t="s">
        <v>200</v>
      </c>
      <c r="E226" s="41"/>
      <c r="F226" s="249" t="s">
        <v>1291</v>
      </c>
      <c r="G226" s="41"/>
      <c r="H226" s="41"/>
      <c r="I226" s="145"/>
      <c r="J226" s="41"/>
      <c r="K226" s="41"/>
      <c r="L226" s="45"/>
      <c r="M226" s="250"/>
      <c r="N226" s="251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200</v>
      </c>
      <c r="AU226" s="18" t="s">
        <v>81</v>
      </c>
    </row>
    <row r="227" s="2" customFormat="1" ht="21.75" customHeight="1">
      <c r="A227" s="39"/>
      <c r="B227" s="40"/>
      <c r="C227" s="236" t="s">
        <v>548</v>
      </c>
      <c r="D227" s="236" t="s">
        <v>194</v>
      </c>
      <c r="E227" s="237" t="s">
        <v>1512</v>
      </c>
      <c r="F227" s="238" t="s">
        <v>1294</v>
      </c>
      <c r="G227" s="239" t="s">
        <v>1264</v>
      </c>
      <c r="H227" s="240">
        <v>28</v>
      </c>
      <c r="I227" s="241"/>
      <c r="J227" s="240">
        <f>ROUND(I227*H227,2)</f>
        <v>0</v>
      </c>
      <c r="K227" s="238" t="s">
        <v>1218</v>
      </c>
      <c r="L227" s="45"/>
      <c r="M227" s="242" t="s">
        <v>1</v>
      </c>
      <c r="N227" s="243" t="s">
        <v>38</v>
      </c>
      <c r="O227" s="92"/>
      <c r="P227" s="244">
        <f>O227*H227</f>
        <v>0</v>
      </c>
      <c r="Q227" s="244">
        <v>0</v>
      </c>
      <c r="R227" s="244">
        <f>Q227*H227</f>
        <v>0</v>
      </c>
      <c r="S227" s="244">
        <v>0</v>
      </c>
      <c r="T227" s="24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6" t="s">
        <v>320</v>
      </c>
      <c r="AT227" s="246" t="s">
        <v>194</v>
      </c>
      <c r="AU227" s="246" t="s">
        <v>81</v>
      </c>
      <c r="AY227" s="18" t="s">
        <v>191</v>
      </c>
      <c r="BE227" s="247">
        <f>IF(N227="základní",J227,0)</f>
        <v>0</v>
      </c>
      <c r="BF227" s="247">
        <f>IF(N227="snížená",J227,0)</f>
        <v>0</v>
      </c>
      <c r="BG227" s="247">
        <f>IF(N227="zákl. přenesená",J227,0)</f>
        <v>0</v>
      </c>
      <c r="BH227" s="247">
        <f>IF(N227="sníž. přenesená",J227,0)</f>
        <v>0</v>
      </c>
      <c r="BI227" s="247">
        <f>IF(N227="nulová",J227,0)</f>
        <v>0</v>
      </c>
      <c r="BJ227" s="18" t="s">
        <v>81</v>
      </c>
      <c r="BK227" s="247">
        <f>ROUND(I227*H227,2)</f>
        <v>0</v>
      </c>
      <c r="BL227" s="18" t="s">
        <v>320</v>
      </c>
      <c r="BM227" s="246" t="s">
        <v>1513</v>
      </c>
    </row>
    <row r="228" s="2" customFormat="1">
      <c r="A228" s="39"/>
      <c r="B228" s="40"/>
      <c r="C228" s="41"/>
      <c r="D228" s="248" t="s">
        <v>200</v>
      </c>
      <c r="E228" s="41"/>
      <c r="F228" s="249" t="s">
        <v>1294</v>
      </c>
      <c r="G228" s="41"/>
      <c r="H228" s="41"/>
      <c r="I228" s="145"/>
      <c r="J228" s="41"/>
      <c r="K228" s="41"/>
      <c r="L228" s="45"/>
      <c r="M228" s="250"/>
      <c r="N228" s="251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200</v>
      </c>
      <c r="AU228" s="18" t="s">
        <v>81</v>
      </c>
    </row>
    <row r="229" s="2" customFormat="1" ht="21.75" customHeight="1">
      <c r="A229" s="39"/>
      <c r="B229" s="40"/>
      <c r="C229" s="236" t="s">
        <v>555</v>
      </c>
      <c r="D229" s="236" t="s">
        <v>194</v>
      </c>
      <c r="E229" s="237" t="s">
        <v>1514</v>
      </c>
      <c r="F229" s="238" t="s">
        <v>1515</v>
      </c>
      <c r="G229" s="239" t="s">
        <v>1264</v>
      </c>
      <c r="H229" s="240">
        <v>2</v>
      </c>
      <c r="I229" s="241"/>
      <c r="J229" s="240">
        <f>ROUND(I229*H229,2)</f>
        <v>0</v>
      </c>
      <c r="K229" s="238" t="s">
        <v>1218</v>
      </c>
      <c r="L229" s="45"/>
      <c r="M229" s="242" t="s">
        <v>1</v>
      </c>
      <c r="N229" s="243" t="s">
        <v>38</v>
      </c>
      <c r="O229" s="92"/>
      <c r="P229" s="244">
        <f>O229*H229</f>
        <v>0</v>
      </c>
      <c r="Q229" s="244">
        <v>0</v>
      </c>
      <c r="R229" s="244">
        <f>Q229*H229</f>
        <v>0</v>
      </c>
      <c r="S229" s="244">
        <v>0</v>
      </c>
      <c r="T229" s="245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6" t="s">
        <v>320</v>
      </c>
      <c r="AT229" s="246" t="s">
        <v>194</v>
      </c>
      <c r="AU229" s="246" t="s">
        <v>81</v>
      </c>
      <c r="AY229" s="18" t="s">
        <v>191</v>
      </c>
      <c r="BE229" s="247">
        <f>IF(N229="základní",J229,0)</f>
        <v>0</v>
      </c>
      <c r="BF229" s="247">
        <f>IF(N229="snížená",J229,0)</f>
        <v>0</v>
      </c>
      <c r="BG229" s="247">
        <f>IF(N229="zákl. přenesená",J229,0)</f>
        <v>0</v>
      </c>
      <c r="BH229" s="247">
        <f>IF(N229="sníž. přenesená",J229,0)</f>
        <v>0</v>
      </c>
      <c r="BI229" s="247">
        <f>IF(N229="nulová",J229,0)</f>
        <v>0</v>
      </c>
      <c r="BJ229" s="18" t="s">
        <v>81</v>
      </c>
      <c r="BK229" s="247">
        <f>ROUND(I229*H229,2)</f>
        <v>0</v>
      </c>
      <c r="BL229" s="18" t="s">
        <v>320</v>
      </c>
      <c r="BM229" s="246" t="s">
        <v>1516</v>
      </c>
    </row>
    <row r="230" s="2" customFormat="1">
      <c r="A230" s="39"/>
      <c r="B230" s="40"/>
      <c r="C230" s="41"/>
      <c r="D230" s="248" t="s">
        <v>200</v>
      </c>
      <c r="E230" s="41"/>
      <c r="F230" s="249" t="s">
        <v>1515</v>
      </c>
      <c r="G230" s="41"/>
      <c r="H230" s="41"/>
      <c r="I230" s="145"/>
      <c r="J230" s="41"/>
      <c r="K230" s="41"/>
      <c r="L230" s="45"/>
      <c r="M230" s="250"/>
      <c r="N230" s="251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200</v>
      </c>
      <c r="AU230" s="18" t="s">
        <v>81</v>
      </c>
    </row>
    <row r="231" s="2" customFormat="1" ht="21.75" customHeight="1">
      <c r="A231" s="39"/>
      <c r="B231" s="40"/>
      <c r="C231" s="236" t="s">
        <v>570</v>
      </c>
      <c r="D231" s="236" t="s">
        <v>194</v>
      </c>
      <c r="E231" s="237" t="s">
        <v>1348</v>
      </c>
      <c r="F231" s="238" t="s">
        <v>1349</v>
      </c>
      <c r="G231" s="239" t="s">
        <v>314</v>
      </c>
      <c r="H231" s="240">
        <v>460</v>
      </c>
      <c r="I231" s="241"/>
      <c r="J231" s="240">
        <f>ROUND(I231*H231,2)</f>
        <v>0</v>
      </c>
      <c r="K231" s="238" t="s">
        <v>1218</v>
      </c>
      <c r="L231" s="45"/>
      <c r="M231" s="242" t="s">
        <v>1</v>
      </c>
      <c r="N231" s="243" t="s">
        <v>38</v>
      </c>
      <c r="O231" s="92"/>
      <c r="P231" s="244">
        <f>O231*H231</f>
        <v>0</v>
      </c>
      <c r="Q231" s="244">
        <v>0</v>
      </c>
      <c r="R231" s="244">
        <f>Q231*H231</f>
        <v>0</v>
      </c>
      <c r="S231" s="244">
        <v>0</v>
      </c>
      <c r="T231" s="245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6" t="s">
        <v>320</v>
      </c>
      <c r="AT231" s="246" t="s">
        <v>194</v>
      </c>
      <c r="AU231" s="246" t="s">
        <v>81</v>
      </c>
      <c r="AY231" s="18" t="s">
        <v>191</v>
      </c>
      <c r="BE231" s="247">
        <f>IF(N231="základní",J231,0)</f>
        <v>0</v>
      </c>
      <c r="BF231" s="247">
        <f>IF(N231="snížená",J231,0)</f>
        <v>0</v>
      </c>
      <c r="BG231" s="247">
        <f>IF(N231="zákl. přenesená",J231,0)</f>
        <v>0</v>
      </c>
      <c r="BH231" s="247">
        <f>IF(N231="sníž. přenesená",J231,0)</f>
        <v>0</v>
      </c>
      <c r="BI231" s="247">
        <f>IF(N231="nulová",J231,0)</f>
        <v>0</v>
      </c>
      <c r="BJ231" s="18" t="s">
        <v>81</v>
      </c>
      <c r="BK231" s="247">
        <f>ROUND(I231*H231,2)</f>
        <v>0</v>
      </c>
      <c r="BL231" s="18" t="s">
        <v>320</v>
      </c>
      <c r="BM231" s="246" t="s">
        <v>1517</v>
      </c>
    </row>
    <row r="232" s="2" customFormat="1">
      <c r="A232" s="39"/>
      <c r="B232" s="40"/>
      <c r="C232" s="41"/>
      <c r="D232" s="248" t="s">
        <v>200</v>
      </c>
      <c r="E232" s="41"/>
      <c r="F232" s="249" t="s">
        <v>1349</v>
      </c>
      <c r="G232" s="41"/>
      <c r="H232" s="41"/>
      <c r="I232" s="145"/>
      <c r="J232" s="41"/>
      <c r="K232" s="41"/>
      <c r="L232" s="45"/>
      <c r="M232" s="250"/>
      <c r="N232" s="251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200</v>
      </c>
      <c r="AU232" s="18" t="s">
        <v>81</v>
      </c>
    </row>
    <row r="233" s="2" customFormat="1" ht="16.5" customHeight="1">
      <c r="A233" s="39"/>
      <c r="B233" s="40"/>
      <c r="C233" s="236" t="s">
        <v>576</v>
      </c>
      <c r="D233" s="236" t="s">
        <v>194</v>
      </c>
      <c r="E233" s="237" t="s">
        <v>1351</v>
      </c>
      <c r="F233" s="238" t="s">
        <v>1352</v>
      </c>
      <c r="G233" s="239" t="s">
        <v>1264</v>
      </c>
      <c r="H233" s="240">
        <v>28</v>
      </c>
      <c r="I233" s="241"/>
      <c r="J233" s="240">
        <f>ROUND(I233*H233,2)</f>
        <v>0</v>
      </c>
      <c r="K233" s="238" t="s">
        <v>1218</v>
      </c>
      <c r="L233" s="45"/>
      <c r="M233" s="242" t="s">
        <v>1</v>
      </c>
      <c r="N233" s="243" t="s">
        <v>38</v>
      </c>
      <c r="O233" s="92"/>
      <c r="P233" s="244">
        <f>O233*H233</f>
        <v>0</v>
      </c>
      <c r="Q233" s="244">
        <v>0</v>
      </c>
      <c r="R233" s="244">
        <f>Q233*H233</f>
        <v>0</v>
      </c>
      <c r="S233" s="244">
        <v>0</v>
      </c>
      <c r="T233" s="245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6" t="s">
        <v>320</v>
      </c>
      <c r="AT233" s="246" t="s">
        <v>194</v>
      </c>
      <c r="AU233" s="246" t="s">
        <v>81</v>
      </c>
      <c r="AY233" s="18" t="s">
        <v>191</v>
      </c>
      <c r="BE233" s="247">
        <f>IF(N233="základní",J233,0)</f>
        <v>0</v>
      </c>
      <c r="BF233" s="247">
        <f>IF(N233="snížená",J233,0)</f>
        <v>0</v>
      </c>
      <c r="BG233" s="247">
        <f>IF(N233="zákl. přenesená",J233,0)</f>
        <v>0</v>
      </c>
      <c r="BH233" s="247">
        <f>IF(N233="sníž. přenesená",J233,0)</f>
        <v>0</v>
      </c>
      <c r="BI233" s="247">
        <f>IF(N233="nulová",J233,0)</f>
        <v>0</v>
      </c>
      <c r="BJ233" s="18" t="s">
        <v>81</v>
      </c>
      <c r="BK233" s="247">
        <f>ROUND(I233*H233,2)</f>
        <v>0</v>
      </c>
      <c r="BL233" s="18" t="s">
        <v>320</v>
      </c>
      <c r="BM233" s="246" t="s">
        <v>1518</v>
      </c>
    </row>
    <row r="234" s="2" customFormat="1">
      <c r="A234" s="39"/>
      <c r="B234" s="40"/>
      <c r="C234" s="41"/>
      <c r="D234" s="248" t="s">
        <v>200</v>
      </c>
      <c r="E234" s="41"/>
      <c r="F234" s="249" t="s">
        <v>1352</v>
      </c>
      <c r="G234" s="41"/>
      <c r="H234" s="41"/>
      <c r="I234" s="145"/>
      <c r="J234" s="41"/>
      <c r="K234" s="41"/>
      <c r="L234" s="45"/>
      <c r="M234" s="250"/>
      <c r="N234" s="251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200</v>
      </c>
      <c r="AU234" s="18" t="s">
        <v>81</v>
      </c>
    </row>
    <row r="235" s="2" customFormat="1" ht="21.75" customHeight="1">
      <c r="A235" s="39"/>
      <c r="B235" s="40"/>
      <c r="C235" s="236" t="s">
        <v>582</v>
      </c>
      <c r="D235" s="236" t="s">
        <v>194</v>
      </c>
      <c r="E235" s="237" t="s">
        <v>1519</v>
      </c>
      <c r="F235" s="238" t="s">
        <v>1520</v>
      </c>
      <c r="G235" s="239" t="s">
        <v>1521</v>
      </c>
      <c r="H235" s="240">
        <v>45</v>
      </c>
      <c r="I235" s="241"/>
      <c r="J235" s="240">
        <f>ROUND(I235*H235,2)</f>
        <v>0</v>
      </c>
      <c r="K235" s="238" t="s">
        <v>1218</v>
      </c>
      <c r="L235" s="45"/>
      <c r="M235" s="242" t="s">
        <v>1</v>
      </c>
      <c r="N235" s="243" t="s">
        <v>38</v>
      </c>
      <c r="O235" s="92"/>
      <c r="P235" s="244">
        <f>O235*H235</f>
        <v>0</v>
      </c>
      <c r="Q235" s="244">
        <v>0</v>
      </c>
      <c r="R235" s="244">
        <f>Q235*H235</f>
        <v>0</v>
      </c>
      <c r="S235" s="244">
        <v>0</v>
      </c>
      <c r="T235" s="245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6" t="s">
        <v>320</v>
      </c>
      <c r="AT235" s="246" t="s">
        <v>194</v>
      </c>
      <c r="AU235" s="246" t="s">
        <v>81</v>
      </c>
      <c r="AY235" s="18" t="s">
        <v>191</v>
      </c>
      <c r="BE235" s="247">
        <f>IF(N235="základní",J235,0)</f>
        <v>0</v>
      </c>
      <c r="BF235" s="247">
        <f>IF(N235="snížená",J235,0)</f>
        <v>0</v>
      </c>
      <c r="BG235" s="247">
        <f>IF(N235="zákl. přenesená",J235,0)</f>
        <v>0</v>
      </c>
      <c r="BH235" s="247">
        <f>IF(N235="sníž. přenesená",J235,0)</f>
        <v>0</v>
      </c>
      <c r="BI235" s="247">
        <f>IF(N235="nulová",J235,0)</f>
        <v>0</v>
      </c>
      <c r="BJ235" s="18" t="s">
        <v>81</v>
      </c>
      <c r="BK235" s="247">
        <f>ROUND(I235*H235,2)</f>
        <v>0</v>
      </c>
      <c r="BL235" s="18" t="s">
        <v>320</v>
      </c>
      <c r="BM235" s="246" t="s">
        <v>1522</v>
      </c>
    </row>
    <row r="236" s="2" customFormat="1">
      <c r="A236" s="39"/>
      <c r="B236" s="40"/>
      <c r="C236" s="41"/>
      <c r="D236" s="248" t="s">
        <v>200</v>
      </c>
      <c r="E236" s="41"/>
      <c r="F236" s="249" t="s">
        <v>1520</v>
      </c>
      <c r="G236" s="41"/>
      <c r="H236" s="41"/>
      <c r="I236" s="145"/>
      <c r="J236" s="41"/>
      <c r="K236" s="41"/>
      <c r="L236" s="45"/>
      <c r="M236" s="250"/>
      <c r="N236" s="251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200</v>
      </c>
      <c r="AU236" s="18" t="s">
        <v>81</v>
      </c>
    </row>
    <row r="237" s="2" customFormat="1" ht="33" customHeight="1">
      <c r="A237" s="39"/>
      <c r="B237" s="40"/>
      <c r="C237" s="236" t="s">
        <v>586</v>
      </c>
      <c r="D237" s="236" t="s">
        <v>194</v>
      </c>
      <c r="E237" s="237" t="s">
        <v>1303</v>
      </c>
      <c r="F237" s="238" t="s">
        <v>1304</v>
      </c>
      <c r="G237" s="239" t="s">
        <v>1264</v>
      </c>
      <c r="H237" s="240">
        <v>1</v>
      </c>
      <c r="I237" s="241"/>
      <c r="J237" s="240">
        <f>ROUND(I237*H237,2)</f>
        <v>0</v>
      </c>
      <c r="K237" s="238" t="s">
        <v>1233</v>
      </c>
      <c r="L237" s="45"/>
      <c r="M237" s="242" t="s">
        <v>1</v>
      </c>
      <c r="N237" s="243" t="s">
        <v>38</v>
      </c>
      <c r="O237" s="92"/>
      <c r="P237" s="244">
        <f>O237*H237</f>
        <v>0</v>
      </c>
      <c r="Q237" s="244">
        <v>0</v>
      </c>
      <c r="R237" s="244">
        <f>Q237*H237</f>
        <v>0</v>
      </c>
      <c r="S237" s="244">
        <v>0</v>
      </c>
      <c r="T237" s="245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6" t="s">
        <v>320</v>
      </c>
      <c r="AT237" s="246" t="s">
        <v>194</v>
      </c>
      <c r="AU237" s="246" t="s">
        <v>81</v>
      </c>
      <c r="AY237" s="18" t="s">
        <v>191</v>
      </c>
      <c r="BE237" s="247">
        <f>IF(N237="základní",J237,0)</f>
        <v>0</v>
      </c>
      <c r="BF237" s="247">
        <f>IF(N237="snížená",J237,0)</f>
        <v>0</v>
      </c>
      <c r="BG237" s="247">
        <f>IF(N237="zákl. přenesená",J237,0)</f>
        <v>0</v>
      </c>
      <c r="BH237" s="247">
        <f>IF(N237="sníž. přenesená",J237,0)</f>
        <v>0</v>
      </c>
      <c r="BI237" s="247">
        <f>IF(N237="nulová",J237,0)</f>
        <v>0</v>
      </c>
      <c r="BJ237" s="18" t="s">
        <v>81</v>
      </c>
      <c r="BK237" s="247">
        <f>ROUND(I237*H237,2)</f>
        <v>0</v>
      </c>
      <c r="BL237" s="18" t="s">
        <v>320</v>
      </c>
      <c r="BM237" s="246" t="s">
        <v>1523</v>
      </c>
    </row>
    <row r="238" s="2" customFormat="1">
      <c r="A238" s="39"/>
      <c r="B238" s="40"/>
      <c r="C238" s="41"/>
      <c r="D238" s="248" t="s">
        <v>200</v>
      </c>
      <c r="E238" s="41"/>
      <c r="F238" s="249" t="s">
        <v>1304</v>
      </c>
      <c r="G238" s="41"/>
      <c r="H238" s="41"/>
      <c r="I238" s="145"/>
      <c r="J238" s="41"/>
      <c r="K238" s="41"/>
      <c r="L238" s="45"/>
      <c r="M238" s="250"/>
      <c r="N238" s="251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200</v>
      </c>
      <c r="AU238" s="18" t="s">
        <v>81</v>
      </c>
    </row>
    <row r="239" s="2" customFormat="1" ht="21.75" customHeight="1">
      <c r="A239" s="39"/>
      <c r="B239" s="40"/>
      <c r="C239" s="236" t="s">
        <v>592</v>
      </c>
      <c r="D239" s="236" t="s">
        <v>194</v>
      </c>
      <c r="E239" s="237" t="s">
        <v>1309</v>
      </c>
      <c r="F239" s="238" t="s">
        <v>1310</v>
      </c>
      <c r="G239" s="239" t="s">
        <v>1264</v>
      </c>
      <c r="H239" s="240">
        <v>2</v>
      </c>
      <c r="I239" s="241"/>
      <c r="J239" s="240">
        <f>ROUND(I239*H239,2)</f>
        <v>0</v>
      </c>
      <c r="K239" s="238" t="s">
        <v>1218</v>
      </c>
      <c r="L239" s="45"/>
      <c r="M239" s="242" t="s">
        <v>1</v>
      </c>
      <c r="N239" s="243" t="s">
        <v>38</v>
      </c>
      <c r="O239" s="92"/>
      <c r="P239" s="244">
        <f>O239*H239</f>
        <v>0</v>
      </c>
      <c r="Q239" s="244">
        <v>0</v>
      </c>
      <c r="R239" s="244">
        <f>Q239*H239</f>
        <v>0</v>
      </c>
      <c r="S239" s="244">
        <v>0</v>
      </c>
      <c r="T239" s="245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6" t="s">
        <v>320</v>
      </c>
      <c r="AT239" s="246" t="s">
        <v>194</v>
      </c>
      <c r="AU239" s="246" t="s">
        <v>81</v>
      </c>
      <c r="AY239" s="18" t="s">
        <v>191</v>
      </c>
      <c r="BE239" s="247">
        <f>IF(N239="základní",J239,0)</f>
        <v>0</v>
      </c>
      <c r="BF239" s="247">
        <f>IF(N239="snížená",J239,0)</f>
        <v>0</v>
      </c>
      <c r="BG239" s="247">
        <f>IF(N239="zákl. přenesená",J239,0)</f>
        <v>0</v>
      </c>
      <c r="BH239" s="247">
        <f>IF(N239="sníž. přenesená",J239,0)</f>
        <v>0</v>
      </c>
      <c r="BI239" s="247">
        <f>IF(N239="nulová",J239,0)</f>
        <v>0</v>
      </c>
      <c r="BJ239" s="18" t="s">
        <v>81</v>
      </c>
      <c r="BK239" s="247">
        <f>ROUND(I239*H239,2)</f>
        <v>0</v>
      </c>
      <c r="BL239" s="18" t="s">
        <v>320</v>
      </c>
      <c r="BM239" s="246" t="s">
        <v>1524</v>
      </c>
    </row>
    <row r="240" s="2" customFormat="1">
      <c r="A240" s="39"/>
      <c r="B240" s="40"/>
      <c r="C240" s="41"/>
      <c r="D240" s="248" t="s">
        <v>200</v>
      </c>
      <c r="E240" s="41"/>
      <c r="F240" s="249" t="s">
        <v>1310</v>
      </c>
      <c r="G240" s="41"/>
      <c r="H240" s="41"/>
      <c r="I240" s="145"/>
      <c r="J240" s="41"/>
      <c r="K240" s="41"/>
      <c r="L240" s="45"/>
      <c r="M240" s="250"/>
      <c r="N240" s="251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200</v>
      </c>
      <c r="AU240" s="18" t="s">
        <v>81</v>
      </c>
    </row>
    <row r="241" s="2" customFormat="1" ht="21.75" customHeight="1">
      <c r="A241" s="39"/>
      <c r="B241" s="40"/>
      <c r="C241" s="236" t="s">
        <v>599</v>
      </c>
      <c r="D241" s="236" t="s">
        <v>194</v>
      </c>
      <c r="E241" s="237" t="s">
        <v>1525</v>
      </c>
      <c r="F241" s="238" t="s">
        <v>1526</v>
      </c>
      <c r="G241" s="239" t="s">
        <v>1264</v>
      </c>
      <c r="H241" s="240">
        <v>1</v>
      </c>
      <c r="I241" s="241"/>
      <c r="J241" s="240">
        <f>ROUND(I241*H241,2)</f>
        <v>0</v>
      </c>
      <c r="K241" s="238" t="s">
        <v>1218</v>
      </c>
      <c r="L241" s="45"/>
      <c r="M241" s="242" t="s">
        <v>1</v>
      </c>
      <c r="N241" s="243" t="s">
        <v>38</v>
      </c>
      <c r="O241" s="92"/>
      <c r="P241" s="244">
        <f>O241*H241</f>
        <v>0</v>
      </c>
      <c r="Q241" s="244">
        <v>0</v>
      </c>
      <c r="R241" s="244">
        <f>Q241*H241</f>
        <v>0</v>
      </c>
      <c r="S241" s="244">
        <v>0</v>
      </c>
      <c r="T241" s="245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6" t="s">
        <v>320</v>
      </c>
      <c r="AT241" s="246" t="s">
        <v>194</v>
      </c>
      <c r="AU241" s="246" t="s">
        <v>81</v>
      </c>
      <c r="AY241" s="18" t="s">
        <v>191</v>
      </c>
      <c r="BE241" s="247">
        <f>IF(N241="základní",J241,0)</f>
        <v>0</v>
      </c>
      <c r="BF241" s="247">
        <f>IF(N241="snížená",J241,0)</f>
        <v>0</v>
      </c>
      <c r="BG241" s="247">
        <f>IF(N241="zákl. přenesená",J241,0)</f>
        <v>0</v>
      </c>
      <c r="BH241" s="247">
        <f>IF(N241="sníž. přenesená",J241,0)</f>
        <v>0</v>
      </c>
      <c r="BI241" s="247">
        <f>IF(N241="nulová",J241,0)</f>
        <v>0</v>
      </c>
      <c r="BJ241" s="18" t="s">
        <v>81</v>
      </c>
      <c r="BK241" s="247">
        <f>ROUND(I241*H241,2)</f>
        <v>0</v>
      </c>
      <c r="BL241" s="18" t="s">
        <v>320</v>
      </c>
      <c r="BM241" s="246" t="s">
        <v>1527</v>
      </c>
    </row>
    <row r="242" s="2" customFormat="1">
      <c r="A242" s="39"/>
      <c r="B242" s="40"/>
      <c r="C242" s="41"/>
      <c r="D242" s="248" t="s">
        <v>200</v>
      </c>
      <c r="E242" s="41"/>
      <c r="F242" s="249" t="s">
        <v>1526</v>
      </c>
      <c r="G242" s="41"/>
      <c r="H242" s="41"/>
      <c r="I242" s="145"/>
      <c r="J242" s="41"/>
      <c r="K242" s="41"/>
      <c r="L242" s="45"/>
      <c r="M242" s="250"/>
      <c r="N242" s="251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200</v>
      </c>
      <c r="AU242" s="18" t="s">
        <v>81</v>
      </c>
    </row>
    <row r="243" s="2" customFormat="1" ht="21.75" customHeight="1">
      <c r="A243" s="39"/>
      <c r="B243" s="40"/>
      <c r="C243" s="236" t="s">
        <v>608</v>
      </c>
      <c r="D243" s="236" t="s">
        <v>194</v>
      </c>
      <c r="E243" s="237" t="s">
        <v>1354</v>
      </c>
      <c r="F243" s="238" t="s">
        <v>1355</v>
      </c>
      <c r="G243" s="239" t="s">
        <v>1314</v>
      </c>
      <c r="H243" s="240">
        <v>48</v>
      </c>
      <c r="I243" s="241"/>
      <c r="J243" s="240">
        <f>ROUND(I243*H243,2)</f>
        <v>0</v>
      </c>
      <c r="K243" s="238" t="s">
        <v>1218</v>
      </c>
      <c r="L243" s="45"/>
      <c r="M243" s="242" t="s">
        <v>1</v>
      </c>
      <c r="N243" s="243" t="s">
        <v>38</v>
      </c>
      <c r="O243" s="92"/>
      <c r="P243" s="244">
        <f>O243*H243</f>
        <v>0</v>
      </c>
      <c r="Q243" s="244">
        <v>0</v>
      </c>
      <c r="R243" s="244">
        <f>Q243*H243</f>
        <v>0</v>
      </c>
      <c r="S243" s="244">
        <v>0</v>
      </c>
      <c r="T243" s="24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6" t="s">
        <v>320</v>
      </c>
      <c r="AT243" s="246" t="s">
        <v>194</v>
      </c>
      <c r="AU243" s="246" t="s">
        <v>81</v>
      </c>
      <c r="AY243" s="18" t="s">
        <v>191</v>
      </c>
      <c r="BE243" s="247">
        <f>IF(N243="základní",J243,0)</f>
        <v>0</v>
      </c>
      <c r="BF243" s="247">
        <f>IF(N243="snížená",J243,0)</f>
        <v>0</v>
      </c>
      <c r="BG243" s="247">
        <f>IF(N243="zákl. přenesená",J243,0)</f>
        <v>0</v>
      </c>
      <c r="BH243" s="247">
        <f>IF(N243="sníž. přenesená",J243,0)</f>
        <v>0</v>
      </c>
      <c r="BI243" s="247">
        <f>IF(N243="nulová",J243,0)</f>
        <v>0</v>
      </c>
      <c r="BJ243" s="18" t="s">
        <v>81</v>
      </c>
      <c r="BK243" s="247">
        <f>ROUND(I243*H243,2)</f>
        <v>0</v>
      </c>
      <c r="BL243" s="18" t="s">
        <v>320</v>
      </c>
      <c r="BM243" s="246" t="s">
        <v>1528</v>
      </c>
    </row>
    <row r="244" s="2" customFormat="1">
      <c r="A244" s="39"/>
      <c r="B244" s="40"/>
      <c r="C244" s="41"/>
      <c r="D244" s="248" t="s">
        <v>200</v>
      </c>
      <c r="E244" s="41"/>
      <c r="F244" s="249" t="s">
        <v>1355</v>
      </c>
      <c r="G244" s="41"/>
      <c r="H244" s="41"/>
      <c r="I244" s="145"/>
      <c r="J244" s="41"/>
      <c r="K244" s="41"/>
      <c r="L244" s="45"/>
      <c r="M244" s="250"/>
      <c r="N244" s="251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200</v>
      </c>
      <c r="AU244" s="18" t="s">
        <v>81</v>
      </c>
    </row>
    <row r="245" s="2" customFormat="1" ht="21.75" customHeight="1">
      <c r="A245" s="39"/>
      <c r="B245" s="40"/>
      <c r="C245" s="236" t="s">
        <v>613</v>
      </c>
      <c r="D245" s="236" t="s">
        <v>194</v>
      </c>
      <c r="E245" s="237" t="s">
        <v>1529</v>
      </c>
      <c r="F245" s="238" t="s">
        <v>1530</v>
      </c>
      <c r="G245" s="239" t="s">
        <v>1314</v>
      </c>
      <c r="H245" s="240">
        <v>16</v>
      </c>
      <c r="I245" s="241"/>
      <c r="J245" s="240">
        <f>ROUND(I245*H245,2)</f>
        <v>0</v>
      </c>
      <c r="K245" s="238" t="s">
        <v>1218</v>
      </c>
      <c r="L245" s="45"/>
      <c r="M245" s="242" t="s">
        <v>1</v>
      </c>
      <c r="N245" s="243" t="s">
        <v>38</v>
      </c>
      <c r="O245" s="92"/>
      <c r="P245" s="244">
        <f>O245*H245</f>
        <v>0</v>
      </c>
      <c r="Q245" s="244">
        <v>0</v>
      </c>
      <c r="R245" s="244">
        <f>Q245*H245</f>
        <v>0</v>
      </c>
      <c r="S245" s="244">
        <v>0</v>
      </c>
      <c r="T245" s="245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6" t="s">
        <v>320</v>
      </c>
      <c r="AT245" s="246" t="s">
        <v>194</v>
      </c>
      <c r="AU245" s="246" t="s">
        <v>81</v>
      </c>
      <c r="AY245" s="18" t="s">
        <v>191</v>
      </c>
      <c r="BE245" s="247">
        <f>IF(N245="základní",J245,0)</f>
        <v>0</v>
      </c>
      <c r="BF245" s="247">
        <f>IF(N245="snížená",J245,0)</f>
        <v>0</v>
      </c>
      <c r="BG245" s="247">
        <f>IF(N245="zákl. přenesená",J245,0)</f>
        <v>0</v>
      </c>
      <c r="BH245" s="247">
        <f>IF(N245="sníž. přenesená",J245,0)</f>
        <v>0</v>
      </c>
      <c r="BI245" s="247">
        <f>IF(N245="nulová",J245,0)</f>
        <v>0</v>
      </c>
      <c r="BJ245" s="18" t="s">
        <v>81</v>
      </c>
      <c r="BK245" s="247">
        <f>ROUND(I245*H245,2)</f>
        <v>0</v>
      </c>
      <c r="BL245" s="18" t="s">
        <v>320</v>
      </c>
      <c r="BM245" s="246" t="s">
        <v>1531</v>
      </c>
    </row>
    <row r="246" s="2" customFormat="1">
      <c r="A246" s="39"/>
      <c r="B246" s="40"/>
      <c r="C246" s="41"/>
      <c r="D246" s="248" t="s">
        <v>200</v>
      </c>
      <c r="E246" s="41"/>
      <c r="F246" s="249" t="s">
        <v>1530</v>
      </c>
      <c r="G246" s="41"/>
      <c r="H246" s="41"/>
      <c r="I246" s="145"/>
      <c r="J246" s="41"/>
      <c r="K246" s="41"/>
      <c r="L246" s="45"/>
      <c r="M246" s="250"/>
      <c r="N246" s="251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200</v>
      </c>
      <c r="AU246" s="18" t="s">
        <v>81</v>
      </c>
    </row>
    <row r="247" s="2" customFormat="1" ht="16.5" customHeight="1">
      <c r="A247" s="39"/>
      <c r="B247" s="40"/>
      <c r="C247" s="236" t="s">
        <v>365</v>
      </c>
      <c r="D247" s="236" t="s">
        <v>194</v>
      </c>
      <c r="E247" s="237" t="s">
        <v>1532</v>
      </c>
      <c r="F247" s="238" t="s">
        <v>1533</v>
      </c>
      <c r="G247" s="239" t="s">
        <v>1264</v>
      </c>
      <c r="H247" s="240">
        <v>78</v>
      </c>
      <c r="I247" s="241"/>
      <c r="J247" s="240">
        <f>ROUND(I247*H247,2)</f>
        <v>0</v>
      </c>
      <c r="K247" s="238" t="s">
        <v>1218</v>
      </c>
      <c r="L247" s="45"/>
      <c r="M247" s="242" t="s">
        <v>1</v>
      </c>
      <c r="N247" s="243" t="s">
        <v>38</v>
      </c>
      <c r="O247" s="92"/>
      <c r="P247" s="244">
        <f>O247*H247</f>
        <v>0</v>
      </c>
      <c r="Q247" s="244">
        <v>0</v>
      </c>
      <c r="R247" s="244">
        <f>Q247*H247</f>
        <v>0</v>
      </c>
      <c r="S247" s="244">
        <v>0</v>
      </c>
      <c r="T247" s="245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6" t="s">
        <v>320</v>
      </c>
      <c r="AT247" s="246" t="s">
        <v>194</v>
      </c>
      <c r="AU247" s="246" t="s">
        <v>81</v>
      </c>
      <c r="AY247" s="18" t="s">
        <v>191</v>
      </c>
      <c r="BE247" s="247">
        <f>IF(N247="základní",J247,0)</f>
        <v>0</v>
      </c>
      <c r="BF247" s="247">
        <f>IF(N247="snížená",J247,0)</f>
        <v>0</v>
      </c>
      <c r="BG247" s="247">
        <f>IF(N247="zákl. přenesená",J247,0)</f>
        <v>0</v>
      </c>
      <c r="BH247" s="247">
        <f>IF(N247="sníž. přenesená",J247,0)</f>
        <v>0</v>
      </c>
      <c r="BI247" s="247">
        <f>IF(N247="nulová",J247,0)</f>
        <v>0</v>
      </c>
      <c r="BJ247" s="18" t="s">
        <v>81</v>
      </c>
      <c r="BK247" s="247">
        <f>ROUND(I247*H247,2)</f>
        <v>0</v>
      </c>
      <c r="BL247" s="18" t="s">
        <v>320</v>
      </c>
      <c r="BM247" s="246" t="s">
        <v>1534</v>
      </c>
    </row>
    <row r="248" s="2" customFormat="1">
      <c r="A248" s="39"/>
      <c r="B248" s="40"/>
      <c r="C248" s="41"/>
      <c r="D248" s="248" t="s">
        <v>200</v>
      </c>
      <c r="E248" s="41"/>
      <c r="F248" s="249" t="s">
        <v>1533</v>
      </c>
      <c r="G248" s="41"/>
      <c r="H248" s="41"/>
      <c r="I248" s="145"/>
      <c r="J248" s="41"/>
      <c r="K248" s="41"/>
      <c r="L248" s="45"/>
      <c r="M248" s="250"/>
      <c r="N248" s="251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200</v>
      </c>
      <c r="AU248" s="18" t="s">
        <v>81</v>
      </c>
    </row>
    <row r="249" s="12" customFormat="1" ht="25.92" customHeight="1">
      <c r="A249" s="12"/>
      <c r="B249" s="220"/>
      <c r="C249" s="221"/>
      <c r="D249" s="222" t="s">
        <v>72</v>
      </c>
      <c r="E249" s="223" t="s">
        <v>255</v>
      </c>
      <c r="F249" s="223" t="s">
        <v>1357</v>
      </c>
      <c r="G249" s="221"/>
      <c r="H249" s="221"/>
      <c r="I249" s="224"/>
      <c r="J249" s="225">
        <f>BK249</f>
        <v>0</v>
      </c>
      <c r="K249" s="221"/>
      <c r="L249" s="226"/>
      <c r="M249" s="227"/>
      <c r="N249" s="228"/>
      <c r="O249" s="228"/>
      <c r="P249" s="229">
        <f>SUM(P250:P253)</f>
        <v>0</v>
      </c>
      <c r="Q249" s="228"/>
      <c r="R249" s="229">
        <f>SUM(R250:R253)</f>
        <v>0</v>
      </c>
      <c r="S249" s="228"/>
      <c r="T249" s="230">
        <f>SUM(T250:T253)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1" t="s">
        <v>81</v>
      </c>
      <c r="AT249" s="232" t="s">
        <v>72</v>
      </c>
      <c r="AU249" s="232" t="s">
        <v>73</v>
      </c>
      <c r="AY249" s="231" t="s">
        <v>191</v>
      </c>
      <c r="BK249" s="233">
        <f>SUM(BK250:BK253)</f>
        <v>0</v>
      </c>
    </row>
    <row r="250" s="2" customFormat="1" ht="16.5" customHeight="1">
      <c r="A250" s="39"/>
      <c r="B250" s="40"/>
      <c r="C250" s="236" t="s">
        <v>627</v>
      </c>
      <c r="D250" s="236" t="s">
        <v>194</v>
      </c>
      <c r="E250" s="237" t="s">
        <v>1535</v>
      </c>
      <c r="F250" s="238" t="s">
        <v>1536</v>
      </c>
      <c r="G250" s="239" t="s">
        <v>314</v>
      </c>
      <c r="H250" s="240">
        <v>8</v>
      </c>
      <c r="I250" s="241"/>
      <c r="J250" s="240">
        <f>ROUND(I250*H250,2)</f>
        <v>0</v>
      </c>
      <c r="K250" s="238" t="s">
        <v>1218</v>
      </c>
      <c r="L250" s="45"/>
      <c r="M250" s="242" t="s">
        <v>1</v>
      </c>
      <c r="N250" s="243" t="s">
        <v>38</v>
      </c>
      <c r="O250" s="92"/>
      <c r="P250" s="244">
        <f>O250*H250</f>
        <v>0</v>
      </c>
      <c r="Q250" s="244">
        <v>0</v>
      </c>
      <c r="R250" s="244">
        <f>Q250*H250</f>
        <v>0</v>
      </c>
      <c r="S250" s="244">
        <v>0</v>
      </c>
      <c r="T250" s="24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6" t="s">
        <v>198</v>
      </c>
      <c r="AT250" s="246" t="s">
        <v>194</v>
      </c>
      <c r="AU250" s="246" t="s">
        <v>81</v>
      </c>
      <c r="AY250" s="18" t="s">
        <v>191</v>
      </c>
      <c r="BE250" s="247">
        <f>IF(N250="základní",J250,0)</f>
        <v>0</v>
      </c>
      <c r="BF250" s="247">
        <f>IF(N250="snížená",J250,0)</f>
        <v>0</v>
      </c>
      <c r="BG250" s="247">
        <f>IF(N250="zákl. přenesená",J250,0)</f>
        <v>0</v>
      </c>
      <c r="BH250" s="247">
        <f>IF(N250="sníž. přenesená",J250,0)</f>
        <v>0</v>
      </c>
      <c r="BI250" s="247">
        <f>IF(N250="nulová",J250,0)</f>
        <v>0</v>
      </c>
      <c r="BJ250" s="18" t="s">
        <v>81</v>
      </c>
      <c r="BK250" s="247">
        <f>ROUND(I250*H250,2)</f>
        <v>0</v>
      </c>
      <c r="BL250" s="18" t="s">
        <v>198</v>
      </c>
      <c r="BM250" s="246" t="s">
        <v>1537</v>
      </c>
    </row>
    <row r="251" s="2" customFormat="1">
      <c r="A251" s="39"/>
      <c r="B251" s="40"/>
      <c r="C251" s="41"/>
      <c r="D251" s="248" t="s">
        <v>200</v>
      </c>
      <c r="E251" s="41"/>
      <c r="F251" s="249" t="s">
        <v>1536</v>
      </c>
      <c r="G251" s="41"/>
      <c r="H251" s="41"/>
      <c r="I251" s="145"/>
      <c r="J251" s="41"/>
      <c r="K251" s="41"/>
      <c r="L251" s="45"/>
      <c r="M251" s="250"/>
      <c r="N251" s="251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200</v>
      </c>
      <c r="AU251" s="18" t="s">
        <v>81</v>
      </c>
    </row>
    <row r="252" s="2" customFormat="1" ht="21.75" customHeight="1">
      <c r="A252" s="39"/>
      <c r="B252" s="40"/>
      <c r="C252" s="236" t="s">
        <v>511</v>
      </c>
      <c r="D252" s="236" t="s">
        <v>194</v>
      </c>
      <c r="E252" s="237" t="s">
        <v>1358</v>
      </c>
      <c r="F252" s="238" t="s">
        <v>1359</v>
      </c>
      <c r="G252" s="239" t="s">
        <v>1229</v>
      </c>
      <c r="H252" s="240">
        <v>4</v>
      </c>
      <c r="I252" s="241"/>
      <c r="J252" s="240">
        <f>ROUND(I252*H252,2)</f>
        <v>0</v>
      </c>
      <c r="K252" s="238" t="s">
        <v>1218</v>
      </c>
      <c r="L252" s="45"/>
      <c r="M252" s="242" t="s">
        <v>1</v>
      </c>
      <c r="N252" s="243" t="s">
        <v>38</v>
      </c>
      <c r="O252" s="92"/>
      <c r="P252" s="244">
        <f>O252*H252</f>
        <v>0</v>
      </c>
      <c r="Q252" s="244">
        <v>0</v>
      </c>
      <c r="R252" s="244">
        <f>Q252*H252</f>
        <v>0</v>
      </c>
      <c r="S252" s="244">
        <v>0</v>
      </c>
      <c r="T252" s="24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6" t="s">
        <v>198</v>
      </c>
      <c r="AT252" s="246" t="s">
        <v>194</v>
      </c>
      <c r="AU252" s="246" t="s">
        <v>81</v>
      </c>
      <c r="AY252" s="18" t="s">
        <v>191</v>
      </c>
      <c r="BE252" s="247">
        <f>IF(N252="základní",J252,0)</f>
        <v>0</v>
      </c>
      <c r="BF252" s="247">
        <f>IF(N252="snížená",J252,0)</f>
        <v>0</v>
      </c>
      <c r="BG252" s="247">
        <f>IF(N252="zákl. přenesená",J252,0)</f>
        <v>0</v>
      </c>
      <c r="BH252" s="247">
        <f>IF(N252="sníž. přenesená",J252,0)</f>
        <v>0</v>
      </c>
      <c r="BI252" s="247">
        <f>IF(N252="nulová",J252,0)</f>
        <v>0</v>
      </c>
      <c r="BJ252" s="18" t="s">
        <v>81</v>
      </c>
      <c r="BK252" s="247">
        <f>ROUND(I252*H252,2)</f>
        <v>0</v>
      </c>
      <c r="BL252" s="18" t="s">
        <v>198</v>
      </c>
      <c r="BM252" s="246" t="s">
        <v>1538</v>
      </c>
    </row>
    <row r="253" s="2" customFormat="1">
      <c r="A253" s="39"/>
      <c r="B253" s="40"/>
      <c r="C253" s="41"/>
      <c r="D253" s="248" t="s">
        <v>200</v>
      </c>
      <c r="E253" s="41"/>
      <c r="F253" s="249" t="s">
        <v>1359</v>
      </c>
      <c r="G253" s="41"/>
      <c r="H253" s="41"/>
      <c r="I253" s="145"/>
      <c r="J253" s="41"/>
      <c r="K253" s="41"/>
      <c r="L253" s="45"/>
      <c r="M253" s="250"/>
      <c r="N253" s="251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200</v>
      </c>
      <c r="AU253" s="18" t="s">
        <v>81</v>
      </c>
    </row>
    <row r="254" s="12" customFormat="1" ht="25.92" customHeight="1">
      <c r="A254" s="12"/>
      <c r="B254" s="220"/>
      <c r="C254" s="221"/>
      <c r="D254" s="222" t="s">
        <v>72</v>
      </c>
      <c r="E254" s="223" t="s">
        <v>1539</v>
      </c>
      <c r="F254" s="223" t="s">
        <v>1540</v>
      </c>
      <c r="G254" s="221"/>
      <c r="H254" s="221"/>
      <c r="I254" s="224"/>
      <c r="J254" s="225">
        <f>BK254</f>
        <v>0</v>
      </c>
      <c r="K254" s="221"/>
      <c r="L254" s="226"/>
      <c r="M254" s="227"/>
      <c r="N254" s="228"/>
      <c r="O254" s="228"/>
      <c r="P254" s="229">
        <f>SUM(P255:P256)</f>
        <v>0</v>
      </c>
      <c r="Q254" s="228"/>
      <c r="R254" s="229">
        <f>SUM(R255:R256)</f>
        <v>0</v>
      </c>
      <c r="S254" s="228"/>
      <c r="T254" s="230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31" t="s">
        <v>81</v>
      </c>
      <c r="AT254" s="232" t="s">
        <v>72</v>
      </c>
      <c r="AU254" s="232" t="s">
        <v>73</v>
      </c>
      <c r="AY254" s="231" t="s">
        <v>191</v>
      </c>
      <c r="BK254" s="233">
        <f>SUM(BK255:BK256)</f>
        <v>0</v>
      </c>
    </row>
    <row r="255" s="2" customFormat="1" ht="21.75" customHeight="1">
      <c r="A255" s="39"/>
      <c r="B255" s="40"/>
      <c r="C255" s="236" t="s">
        <v>639</v>
      </c>
      <c r="D255" s="236" t="s">
        <v>194</v>
      </c>
      <c r="E255" s="237" t="s">
        <v>1541</v>
      </c>
      <c r="F255" s="238" t="s">
        <v>1542</v>
      </c>
      <c r="G255" s="239" t="s">
        <v>1229</v>
      </c>
      <c r="H255" s="240">
        <v>5</v>
      </c>
      <c r="I255" s="241"/>
      <c r="J255" s="240">
        <f>ROUND(I255*H255,2)</f>
        <v>0</v>
      </c>
      <c r="K255" s="238" t="s">
        <v>1218</v>
      </c>
      <c r="L255" s="45"/>
      <c r="M255" s="242" t="s">
        <v>1</v>
      </c>
      <c r="N255" s="243" t="s">
        <v>38</v>
      </c>
      <c r="O255" s="92"/>
      <c r="P255" s="244">
        <f>O255*H255</f>
        <v>0</v>
      </c>
      <c r="Q255" s="244">
        <v>0</v>
      </c>
      <c r="R255" s="244">
        <f>Q255*H255</f>
        <v>0</v>
      </c>
      <c r="S255" s="244">
        <v>0</v>
      </c>
      <c r="T255" s="24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6" t="s">
        <v>198</v>
      </c>
      <c r="AT255" s="246" t="s">
        <v>194</v>
      </c>
      <c r="AU255" s="246" t="s">
        <v>81</v>
      </c>
      <c r="AY255" s="18" t="s">
        <v>191</v>
      </c>
      <c r="BE255" s="247">
        <f>IF(N255="základní",J255,0)</f>
        <v>0</v>
      </c>
      <c r="BF255" s="247">
        <f>IF(N255="snížená",J255,0)</f>
        <v>0</v>
      </c>
      <c r="BG255" s="247">
        <f>IF(N255="zákl. přenesená",J255,0)</f>
        <v>0</v>
      </c>
      <c r="BH255" s="247">
        <f>IF(N255="sníž. přenesená",J255,0)</f>
        <v>0</v>
      </c>
      <c r="BI255" s="247">
        <f>IF(N255="nulová",J255,0)</f>
        <v>0</v>
      </c>
      <c r="BJ255" s="18" t="s">
        <v>81</v>
      </c>
      <c r="BK255" s="247">
        <f>ROUND(I255*H255,2)</f>
        <v>0</v>
      </c>
      <c r="BL255" s="18" t="s">
        <v>198</v>
      </c>
      <c r="BM255" s="246" t="s">
        <v>1543</v>
      </c>
    </row>
    <row r="256" s="2" customFormat="1">
      <c r="A256" s="39"/>
      <c r="B256" s="40"/>
      <c r="C256" s="41"/>
      <c r="D256" s="248" t="s">
        <v>200</v>
      </c>
      <c r="E256" s="41"/>
      <c r="F256" s="249" t="s">
        <v>1542</v>
      </c>
      <c r="G256" s="41"/>
      <c r="H256" s="41"/>
      <c r="I256" s="145"/>
      <c r="J256" s="41"/>
      <c r="K256" s="41"/>
      <c r="L256" s="45"/>
      <c r="M256" s="297"/>
      <c r="N256" s="298"/>
      <c r="O256" s="299"/>
      <c r="P256" s="299"/>
      <c r="Q256" s="299"/>
      <c r="R256" s="299"/>
      <c r="S256" s="299"/>
      <c r="T256" s="300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200</v>
      </c>
      <c r="AU256" s="18" t="s">
        <v>81</v>
      </c>
    </row>
    <row r="257" s="2" customFormat="1" ht="6.96" customHeight="1">
      <c r="A257" s="39"/>
      <c r="B257" s="67"/>
      <c r="C257" s="68"/>
      <c r="D257" s="68"/>
      <c r="E257" s="68"/>
      <c r="F257" s="68"/>
      <c r="G257" s="68"/>
      <c r="H257" s="68"/>
      <c r="I257" s="184"/>
      <c r="J257" s="68"/>
      <c r="K257" s="68"/>
      <c r="L257" s="45"/>
      <c r="M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</row>
  </sheetData>
  <sheetProtection sheet="1" autoFilter="0" formatColumns="0" formatRows="0" objects="1" scenarios="1" spinCount="100000" saltValue="IFPjN7+M7Vr+/dNgiMPlAUyggCFd7hmWp+8LDDOAeM9Je+1y7BdoYcpi++OZ8bviaf5OoxGsSflJYn25FFmUQA==" hashValue="hIm1gParvRCSXycCwihvb2hSPmq9yzsrKzzwOF1xQItGllVoOdFWscBYjtCBrpaUOoDaueMpsMUGUi8GKvYpww==" algorithmName="SHA-512" password="CC35"/>
  <autoFilter ref="C125:K256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1544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ROUND((SUM(BE120:BE148)),  2)</f>
        <v>0</v>
      </c>
      <c r="G33" s="39"/>
      <c r="H33" s="39"/>
      <c r="I33" s="163">
        <v>0.20999999999999999</v>
      </c>
      <c r="J33" s="162">
        <f>ROUND(((SUM(BE120:BE148))*I33),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ROUND((SUM(BF120:BF148)),  2)</f>
        <v>0</v>
      </c>
      <c r="G34" s="39"/>
      <c r="H34" s="39"/>
      <c r="I34" s="163">
        <v>0.14999999999999999</v>
      </c>
      <c r="J34" s="162">
        <f>ROUND(((SUM(BF120:BF148))*I34),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ROUND((SUM(BG120:BG148)),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ROUND((SUM(BH120:BH148)),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ROUND((SUM(BI120:BI148)),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15-61 - POPLACHOVÝ ZABEZPEČOVACÍ SYSTÉM (THERM)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1545</v>
      </c>
      <c r="E99" s="197"/>
      <c r="F99" s="197"/>
      <c r="G99" s="197"/>
      <c r="H99" s="197"/>
      <c r="I99" s="198"/>
      <c r="J99" s="199">
        <f>J131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202"/>
      <c r="D100" s="203" t="s">
        <v>1546</v>
      </c>
      <c r="E100" s="204"/>
      <c r="F100" s="204"/>
      <c r="G100" s="204"/>
      <c r="H100" s="204"/>
      <c r="I100" s="205"/>
      <c r="J100" s="206">
        <f>J132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 xml:space="preserve">SO 15-61 - POPLACHOVÝ ZABEZPEČOVACÍ SYSTÉM (THERM) 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P121+P131</f>
        <v>0</v>
      </c>
      <c r="Q120" s="105"/>
      <c r="R120" s="217">
        <f>R121+R131</f>
        <v>0</v>
      </c>
      <c r="S120" s="105"/>
      <c r="T120" s="218">
        <f>T121+T131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BK121+BK131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</f>
        <v>0</v>
      </c>
      <c r="Q121" s="228"/>
      <c r="R121" s="229">
        <f>R122</f>
        <v>0</v>
      </c>
      <c r="S121" s="228"/>
      <c r="T121" s="23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SUM(P123:P130)</f>
        <v>0</v>
      </c>
      <c r="Q122" s="228"/>
      <c r="R122" s="229">
        <f>SUM(R123:R130)</f>
        <v>0</v>
      </c>
      <c r="S122" s="228"/>
      <c r="T122" s="230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SUM(BK123:BK130)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81</v>
      </c>
      <c r="F123" s="238" t="s">
        <v>1547</v>
      </c>
      <c r="G123" s="239" t="s">
        <v>413</v>
      </c>
      <c r="H123" s="240">
        <v>1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1548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1547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2" customFormat="1" ht="16.5" customHeight="1">
      <c r="A125" s="39"/>
      <c r="B125" s="40"/>
      <c r="C125" s="236" t="s">
        <v>83</v>
      </c>
      <c r="D125" s="236" t="s">
        <v>194</v>
      </c>
      <c r="E125" s="237" t="s">
        <v>83</v>
      </c>
      <c r="F125" s="238" t="s">
        <v>1549</v>
      </c>
      <c r="G125" s="239" t="s">
        <v>314</v>
      </c>
      <c r="H125" s="240">
        <v>11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1550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1549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2" customFormat="1" ht="21.75" customHeight="1">
      <c r="A127" s="39"/>
      <c r="B127" s="40"/>
      <c r="C127" s="236" t="s">
        <v>212</v>
      </c>
      <c r="D127" s="236" t="s">
        <v>194</v>
      </c>
      <c r="E127" s="237" t="s">
        <v>212</v>
      </c>
      <c r="F127" s="238" t="s">
        <v>1551</v>
      </c>
      <c r="G127" s="239" t="s">
        <v>314</v>
      </c>
      <c r="H127" s="240">
        <v>2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1552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1551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2" customFormat="1" ht="21.75" customHeight="1">
      <c r="A129" s="39"/>
      <c r="B129" s="40"/>
      <c r="C129" s="236" t="s">
        <v>198</v>
      </c>
      <c r="D129" s="236" t="s">
        <v>194</v>
      </c>
      <c r="E129" s="237" t="s">
        <v>198</v>
      </c>
      <c r="F129" s="238" t="s">
        <v>1553</v>
      </c>
      <c r="G129" s="239" t="s">
        <v>314</v>
      </c>
      <c r="H129" s="240">
        <v>11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1554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1553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12" customFormat="1" ht="25.92" customHeight="1">
      <c r="A131" s="12"/>
      <c r="B131" s="220"/>
      <c r="C131" s="221"/>
      <c r="D131" s="222" t="s">
        <v>72</v>
      </c>
      <c r="E131" s="223" t="s">
        <v>1555</v>
      </c>
      <c r="F131" s="223" t="s">
        <v>1556</v>
      </c>
      <c r="G131" s="221"/>
      <c r="H131" s="221"/>
      <c r="I131" s="224"/>
      <c r="J131" s="225">
        <f>BK131</f>
        <v>0</v>
      </c>
      <c r="K131" s="221"/>
      <c r="L131" s="226"/>
      <c r="M131" s="227"/>
      <c r="N131" s="228"/>
      <c r="O131" s="228"/>
      <c r="P131" s="229">
        <f>P132</f>
        <v>0</v>
      </c>
      <c r="Q131" s="228"/>
      <c r="R131" s="229">
        <f>R132</f>
        <v>0</v>
      </c>
      <c r="S131" s="228"/>
      <c r="T131" s="23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1" t="s">
        <v>83</v>
      </c>
      <c r="AT131" s="232" t="s">
        <v>72</v>
      </c>
      <c r="AU131" s="232" t="s">
        <v>73</v>
      </c>
      <c r="AY131" s="231" t="s">
        <v>191</v>
      </c>
      <c r="BK131" s="233">
        <f>BK132</f>
        <v>0</v>
      </c>
    </row>
    <row r="132" s="12" customFormat="1" ht="22.8" customHeight="1">
      <c r="A132" s="12"/>
      <c r="B132" s="220"/>
      <c r="C132" s="221"/>
      <c r="D132" s="222" t="s">
        <v>72</v>
      </c>
      <c r="E132" s="234" t="s">
        <v>1557</v>
      </c>
      <c r="F132" s="234" t="s">
        <v>1558</v>
      </c>
      <c r="G132" s="221"/>
      <c r="H132" s="221"/>
      <c r="I132" s="224"/>
      <c r="J132" s="235">
        <f>BK132</f>
        <v>0</v>
      </c>
      <c r="K132" s="221"/>
      <c r="L132" s="226"/>
      <c r="M132" s="227"/>
      <c r="N132" s="228"/>
      <c r="O132" s="228"/>
      <c r="P132" s="229">
        <f>SUM(P133:P148)</f>
        <v>0</v>
      </c>
      <c r="Q132" s="228"/>
      <c r="R132" s="229">
        <f>SUM(R133:R148)</f>
        <v>0</v>
      </c>
      <c r="S132" s="228"/>
      <c r="T132" s="230">
        <f>SUM(T133:T148)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1" t="s">
        <v>83</v>
      </c>
      <c r="AT132" s="232" t="s">
        <v>72</v>
      </c>
      <c r="AU132" s="232" t="s">
        <v>81</v>
      </c>
      <c r="AY132" s="231" t="s">
        <v>191</v>
      </c>
      <c r="BK132" s="233">
        <f>SUM(BK133:BK148)</f>
        <v>0</v>
      </c>
    </row>
    <row r="133" s="2" customFormat="1" ht="16.5" customHeight="1">
      <c r="A133" s="39"/>
      <c r="B133" s="40"/>
      <c r="C133" s="236" t="s">
        <v>229</v>
      </c>
      <c r="D133" s="236" t="s">
        <v>194</v>
      </c>
      <c r="E133" s="237" t="s">
        <v>280</v>
      </c>
      <c r="F133" s="238" t="s">
        <v>1559</v>
      </c>
      <c r="G133" s="239" t="s">
        <v>413</v>
      </c>
      <c r="H133" s="240">
        <v>5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320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320</v>
      </c>
      <c r="BM133" s="246" t="s">
        <v>1560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1559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2" customFormat="1" ht="16.5" customHeight="1">
      <c r="A135" s="39"/>
      <c r="B135" s="40"/>
      <c r="C135" s="236" t="s">
        <v>238</v>
      </c>
      <c r="D135" s="236" t="s">
        <v>194</v>
      </c>
      <c r="E135" s="237" t="s">
        <v>192</v>
      </c>
      <c r="F135" s="238" t="s">
        <v>1561</v>
      </c>
      <c r="G135" s="239" t="s">
        <v>413</v>
      </c>
      <c r="H135" s="240">
        <v>3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320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320</v>
      </c>
      <c r="BM135" s="246" t="s">
        <v>1562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1561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2" customFormat="1" ht="16.5" customHeight="1">
      <c r="A137" s="39"/>
      <c r="B137" s="40"/>
      <c r="C137" s="236" t="s">
        <v>244</v>
      </c>
      <c r="D137" s="236" t="s">
        <v>194</v>
      </c>
      <c r="E137" s="237" t="s">
        <v>291</v>
      </c>
      <c r="F137" s="238" t="s">
        <v>1563</v>
      </c>
      <c r="G137" s="239" t="s">
        <v>413</v>
      </c>
      <c r="H137" s="240">
        <v>1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320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320</v>
      </c>
      <c r="BM137" s="246" t="s">
        <v>1564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1563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2" customFormat="1" ht="16.5" customHeight="1">
      <c r="A139" s="39"/>
      <c r="B139" s="40"/>
      <c r="C139" s="236" t="s">
        <v>255</v>
      </c>
      <c r="D139" s="236" t="s">
        <v>194</v>
      </c>
      <c r="E139" s="237" t="s">
        <v>229</v>
      </c>
      <c r="F139" s="238" t="s">
        <v>1565</v>
      </c>
      <c r="G139" s="239" t="s">
        <v>314</v>
      </c>
      <c r="H139" s="240">
        <v>6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320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320</v>
      </c>
      <c r="BM139" s="246" t="s">
        <v>1566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1565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2" customFormat="1" ht="16.5" customHeight="1">
      <c r="A141" s="39"/>
      <c r="B141" s="40"/>
      <c r="C141" s="236" t="s">
        <v>272</v>
      </c>
      <c r="D141" s="236" t="s">
        <v>194</v>
      </c>
      <c r="E141" s="237" t="s">
        <v>238</v>
      </c>
      <c r="F141" s="238" t="s">
        <v>1567</v>
      </c>
      <c r="G141" s="239" t="s">
        <v>314</v>
      </c>
      <c r="H141" s="240">
        <v>2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320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320</v>
      </c>
      <c r="BM141" s="246" t="s">
        <v>1568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1567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2" customFormat="1" ht="16.5" customHeight="1">
      <c r="A143" s="39"/>
      <c r="B143" s="40"/>
      <c r="C143" s="236" t="s">
        <v>280</v>
      </c>
      <c r="D143" s="236" t="s">
        <v>194</v>
      </c>
      <c r="E143" s="237" t="s">
        <v>244</v>
      </c>
      <c r="F143" s="238" t="s">
        <v>1569</v>
      </c>
      <c r="G143" s="239" t="s">
        <v>413</v>
      </c>
      <c r="H143" s="240">
        <v>3</v>
      </c>
      <c r="I143" s="241"/>
      <c r="J143" s="240">
        <f>ROUND(I143*H143,2)</f>
        <v>0</v>
      </c>
      <c r="K143" s="238" t="s">
        <v>1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320</v>
      </c>
      <c r="AT143" s="246" t="s">
        <v>194</v>
      </c>
      <c r="AU143" s="246" t="s">
        <v>83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320</v>
      </c>
      <c r="BM143" s="246" t="s">
        <v>1570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1569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83</v>
      </c>
    </row>
    <row r="145" s="2" customFormat="1" ht="16.5" customHeight="1">
      <c r="A145" s="39"/>
      <c r="B145" s="40"/>
      <c r="C145" s="236" t="s">
        <v>192</v>
      </c>
      <c r="D145" s="236" t="s">
        <v>194</v>
      </c>
      <c r="E145" s="237" t="s">
        <v>255</v>
      </c>
      <c r="F145" s="238" t="s">
        <v>1571</v>
      </c>
      <c r="G145" s="239" t="s">
        <v>413</v>
      </c>
      <c r="H145" s="240">
        <v>3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320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320</v>
      </c>
      <c r="BM145" s="246" t="s">
        <v>1572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1571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2" customFormat="1" ht="16.5" customHeight="1">
      <c r="A147" s="39"/>
      <c r="B147" s="40"/>
      <c r="C147" s="236" t="s">
        <v>291</v>
      </c>
      <c r="D147" s="236" t="s">
        <v>194</v>
      </c>
      <c r="E147" s="237" t="s">
        <v>272</v>
      </c>
      <c r="F147" s="238" t="s">
        <v>1573</v>
      </c>
      <c r="G147" s="239" t="s">
        <v>413</v>
      </c>
      <c r="H147" s="240">
        <v>5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320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320</v>
      </c>
      <c r="BM147" s="246" t="s">
        <v>1574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1573</v>
      </c>
      <c r="G148" s="41"/>
      <c r="H148" s="41"/>
      <c r="I148" s="145"/>
      <c r="J148" s="41"/>
      <c r="K148" s="41"/>
      <c r="L148" s="45"/>
      <c r="M148" s="297"/>
      <c r="N148" s="298"/>
      <c r="O148" s="299"/>
      <c r="P148" s="299"/>
      <c r="Q148" s="299"/>
      <c r="R148" s="299"/>
      <c r="S148" s="299"/>
      <c r="T148" s="300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2" customFormat="1" ht="6.96" customHeight="1">
      <c r="A149" s="39"/>
      <c r="B149" s="67"/>
      <c r="C149" s="68"/>
      <c r="D149" s="68"/>
      <c r="E149" s="68"/>
      <c r="F149" s="68"/>
      <c r="G149" s="68"/>
      <c r="H149" s="68"/>
      <c r="I149" s="184"/>
      <c r="J149" s="68"/>
      <c r="K149" s="68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v3jThu5cdFOPOPiwnNOl1nzQdl+JEYucIq40IQsIOfo2UkAszHUC41ft0n2y6VIOaVb7duebzopCia3q8SISsw==" hashValue="hSjzPMLAx+l79M6XfA7If0tQFDQzPPm4E1v+gKeBqV8Co9eB1+QtMnUgbLmVZgh9PznN9T44t6AQbg4CQPRf6w==" algorithmName="SHA-512" password="CC35"/>
  <autoFilter ref="C119:K14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7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21"/>
      <c r="AT3" s="18" t="s">
        <v>83</v>
      </c>
    </row>
    <row r="4" s="1" customFormat="1" ht="24.96" customHeight="1">
      <c r="B4" s="21"/>
      <c r="D4" s="141" t="s">
        <v>159</v>
      </c>
      <c r="I4" s="137"/>
      <c r="L4" s="21"/>
      <c r="M4" s="142" t="s">
        <v>10</v>
      </c>
      <c r="AT4" s="18" t="s">
        <v>4</v>
      </c>
    </row>
    <row r="5" s="1" customFormat="1" ht="6.96" customHeight="1">
      <c r="B5" s="21"/>
      <c r="I5" s="137"/>
      <c r="L5" s="21"/>
    </row>
    <row r="6" s="1" customFormat="1" ht="12" customHeight="1">
      <c r="B6" s="21"/>
      <c r="D6" s="143" t="s">
        <v>15</v>
      </c>
      <c r="I6" s="137"/>
      <c r="L6" s="21"/>
    </row>
    <row r="7" s="1" customFormat="1" ht="16.5" customHeight="1">
      <c r="B7" s="21"/>
      <c r="E7" s="144" t="str">
        <f>'Rekapitulace stavby'!K6</f>
        <v>Rekonstrukce TT na ul. Pavlova vč. zastávky Rodimcevova</v>
      </c>
      <c r="F7" s="143"/>
      <c r="G7" s="143"/>
      <c r="H7" s="143"/>
      <c r="I7" s="137"/>
      <c r="L7" s="21"/>
    </row>
    <row r="8" s="2" customFormat="1" ht="12" customHeight="1">
      <c r="A8" s="39"/>
      <c r="B8" s="45"/>
      <c r="C8" s="39"/>
      <c r="D8" s="143" t="s">
        <v>160</v>
      </c>
      <c r="E8" s="39"/>
      <c r="F8" s="39"/>
      <c r="G8" s="39"/>
      <c r="H8" s="39"/>
      <c r="I8" s="145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1575</v>
      </c>
      <c r="F9" s="39"/>
      <c r="G9" s="39"/>
      <c r="H9" s="39"/>
      <c r="I9" s="145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145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17</v>
      </c>
      <c r="E11" s="39"/>
      <c r="F11" s="147" t="s">
        <v>1</v>
      </c>
      <c r="G11" s="39"/>
      <c r="H11" s="39"/>
      <c r="I11" s="148" t="s">
        <v>18</v>
      </c>
      <c r="J11" s="147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19</v>
      </c>
      <c r="E12" s="39"/>
      <c r="F12" s="147" t="s">
        <v>20</v>
      </c>
      <c r="G12" s="39"/>
      <c r="H12" s="39"/>
      <c r="I12" s="148" t="s">
        <v>21</v>
      </c>
      <c r="J12" s="149" t="str">
        <f>'Rekapitulace stavby'!AN8</f>
        <v>19. 11. 2019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145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23</v>
      </c>
      <c r="E14" s="39"/>
      <c r="F14" s="39"/>
      <c r="G14" s="39"/>
      <c r="H14" s="39"/>
      <c r="I14" s="148" t="s">
        <v>24</v>
      </c>
      <c r="J14" s="147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7" t="s">
        <v>25</v>
      </c>
      <c r="F15" s="39"/>
      <c r="G15" s="39"/>
      <c r="H15" s="39"/>
      <c r="I15" s="148" t="s">
        <v>26</v>
      </c>
      <c r="J15" s="147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145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27</v>
      </c>
      <c r="E17" s="39"/>
      <c r="F17" s="39"/>
      <c r="G17" s="39"/>
      <c r="H17" s="39"/>
      <c r="I17" s="148" t="s">
        <v>24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7"/>
      <c r="G18" s="147"/>
      <c r="H18" s="147"/>
      <c r="I18" s="148" t="s">
        <v>26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145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29</v>
      </c>
      <c r="E20" s="39"/>
      <c r="F20" s="39"/>
      <c r="G20" s="39"/>
      <c r="H20" s="39"/>
      <c r="I20" s="148" t="s">
        <v>24</v>
      </c>
      <c r="J20" s="147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7" t="s">
        <v>25</v>
      </c>
      <c r="F21" s="39"/>
      <c r="G21" s="39"/>
      <c r="H21" s="39"/>
      <c r="I21" s="148" t="s">
        <v>26</v>
      </c>
      <c r="J21" s="147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145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31</v>
      </c>
      <c r="E23" s="39"/>
      <c r="F23" s="39"/>
      <c r="G23" s="39"/>
      <c r="H23" s="39"/>
      <c r="I23" s="148" t="s">
        <v>24</v>
      </c>
      <c r="J23" s="147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7" t="s">
        <v>25</v>
      </c>
      <c r="F24" s="39"/>
      <c r="G24" s="39"/>
      <c r="H24" s="39"/>
      <c r="I24" s="148" t="s">
        <v>26</v>
      </c>
      <c r="J24" s="147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145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32</v>
      </c>
      <c r="E26" s="39"/>
      <c r="F26" s="39"/>
      <c r="G26" s="39"/>
      <c r="H26" s="39"/>
      <c r="I26" s="145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0"/>
      <c r="B27" s="151"/>
      <c r="C27" s="150"/>
      <c r="D27" s="150"/>
      <c r="E27" s="152" t="s">
        <v>1</v>
      </c>
      <c r="F27" s="152"/>
      <c r="G27" s="152"/>
      <c r="H27" s="152"/>
      <c r="I27" s="153"/>
      <c r="J27" s="150"/>
      <c r="K27" s="150"/>
      <c r="L27" s="154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145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5"/>
      <c r="E29" s="155"/>
      <c r="F29" s="155"/>
      <c r="G29" s="155"/>
      <c r="H29" s="155"/>
      <c r="I29" s="156"/>
      <c r="J29" s="155"/>
      <c r="K29" s="155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33</v>
      </c>
      <c r="E30" s="39"/>
      <c r="F30" s="39"/>
      <c r="G30" s="39"/>
      <c r="H30" s="39"/>
      <c r="I30" s="145"/>
      <c r="J30" s="158">
        <f>ROUND(J120,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5"/>
      <c r="E31" s="155"/>
      <c r="F31" s="155"/>
      <c r="G31" s="155"/>
      <c r="H31" s="155"/>
      <c r="I31" s="156"/>
      <c r="J31" s="155"/>
      <c r="K31" s="155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35</v>
      </c>
      <c r="G32" s="39"/>
      <c r="H32" s="39"/>
      <c r="I32" s="160" t="s">
        <v>34</v>
      </c>
      <c r="J32" s="159" t="s">
        <v>36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1" t="s">
        <v>37</v>
      </c>
      <c r="E33" s="143" t="s">
        <v>38</v>
      </c>
      <c r="F33" s="162">
        <f>ROUND((SUM(BE120:BE204)),  2)</f>
        <v>0</v>
      </c>
      <c r="G33" s="39"/>
      <c r="H33" s="39"/>
      <c r="I33" s="163">
        <v>0.20999999999999999</v>
      </c>
      <c r="J33" s="162">
        <f>ROUND(((SUM(BE120:BE204))*I33),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39</v>
      </c>
      <c r="F34" s="162">
        <f>ROUND((SUM(BF120:BF204)),  2)</f>
        <v>0</v>
      </c>
      <c r="G34" s="39"/>
      <c r="H34" s="39"/>
      <c r="I34" s="163">
        <v>0.14999999999999999</v>
      </c>
      <c r="J34" s="162">
        <f>ROUND(((SUM(BF120:BF204))*I34),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40</v>
      </c>
      <c r="F35" s="162">
        <f>ROUND((SUM(BG120:BG204)),  2)</f>
        <v>0</v>
      </c>
      <c r="G35" s="39"/>
      <c r="H35" s="39"/>
      <c r="I35" s="163">
        <v>0.20999999999999999</v>
      </c>
      <c r="J35" s="162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41</v>
      </c>
      <c r="F36" s="162">
        <f>ROUND((SUM(BH120:BH204)),  2)</f>
        <v>0</v>
      </c>
      <c r="G36" s="39"/>
      <c r="H36" s="39"/>
      <c r="I36" s="163">
        <v>0.14999999999999999</v>
      </c>
      <c r="J36" s="162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42</v>
      </c>
      <c r="F37" s="162">
        <f>ROUND((SUM(BI120:BI204)),  2)</f>
        <v>0</v>
      </c>
      <c r="G37" s="39"/>
      <c r="H37" s="39"/>
      <c r="I37" s="163">
        <v>0</v>
      </c>
      <c r="J37" s="162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145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4"/>
      <c r="D39" s="165" t="s">
        <v>43</v>
      </c>
      <c r="E39" s="166"/>
      <c r="F39" s="166"/>
      <c r="G39" s="167" t="s">
        <v>44</v>
      </c>
      <c r="H39" s="168" t="s">
        <v>45</v>
      </c>
      <c r="I39" s="169"/>
      <c r="J39" s="170">
        <f>SUM(J30:J37)</f>
        <v>0</v>
      </c>
      <c r="K39" s="171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145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I41" s="137"/>
      <c r="L41" s="21"/>
    </row>
    <row r="42" s="1" customFormat="1" ht="14.4" customHeight="1">
      <c r="B42" s="21"/>
      <c r="I42" s="137"/>
      <c r="L42" s="21"/>
    </row>
    <row r="43" s="1" customFormat="1" ht="14.4" customHeight="1">
      <c r="B43" s="21"/>
      <c r="I43" s="137"/>
      <c r="L43" s="21"/>
    </row>
    <row r="44" s="1" customFormat="1" ht="14.4" customHeight="1">
      <c r="B44" s="21"/>
      <c r="I44" s="137"/>
      <c r="L44" s="21"/>
    </row>
    <row r="45" s="1" customFormat="1" ht="14.4" customHeight="1">
      <c r="B45" s="21"/>
      <c r="I45" s="137"/>
      <c r="L45" s="21"/>
    </row>
    <row r="46" s="1" customFormat="1" ht="14.4" customHeight="1">
      <c r="B46" s="21"/>
      <c r="I46" s="137"/>
      <c r="L46" s="21"/>
    </row>
    <row r="47" s="1" customFormat="1" ht="14.4" customHeight="1">
      <c r="B47" s="21"/>
      <c r="I47" s="137"/>
      <c r="L47" s="21"/>
    </row>
    <row r="48" s="1" customFormat="1" ht="14.4" customHeight="1">
      <c r="B48" s="21"/>
      <c r="I48" s="137"/>
      <c r="L48" s="21"/>
    </row>
    <row r="49" s="1" customFormat="1" ht="14.4" customHeight="1">
      <c r="B49" s="21"/>
      <c r="I49" s="137"/>
      <c r="L49" s="21"/>
    </row>
    <row r="50" s="2" customFormat="1" ht="14.4" customHeight="1">
      <c r="B50" s="64"/>
      <c r="D50" s="172" t="s">
        <v>46</v>
      </c>
      <c r="E50" s="173"/>
      <c r="F50" s="173"/>
      <c r="G50" s="172" t="s">
        <v>47</v>
      </c>
      <c r="H50" s="173"/>
      <c r="I50" s="174"/>
      <c r="J50" s="173"/>
      <c r="K50" s="173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5" t="s">
        <v>48</v>
      </c>
      <c r="E61" s="176"/>
      <c r="F61" s="177" t="s">
        <v>49</v>
      </c>
      <c r="G61" s="175" t="s">
        <v>48</v>
      </c>
      <c r="H61" s="176"/>
      <c r="I61" s="178"/>
      <c r="J61" s="179" t="s">
        <v>49</v>
      </c>
      <c r="K61" s="176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2" t="s">
        <v>50</v>
      </c>
      <c r="E65" s="180"/>
      <c r="F65" s="180"/>
      <c r="G65" s="172" t="s">
        <v>51</v>
      </c>
      <c r="H65" s="180"/>
      <c r="I65" s="181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5" t="s">
        <v>48</v>
      </c>
      <c r="E76" s="176"/>
      <c r="F76" s="177" t="s">
        <v>49</v>
      </c>
      <c r="G76" s="175" t="s">
        <v>48</v>
      </c>
      <c r="H76" s="176"/>
      <c r="I76" s="178"/>
      <c r="J76" s="179" t="s">
        <v>49</v>
      </c>
      <c r="K76" s="176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2"/>
      <c r="C77" s="183"/>
      <c r="D77" s="183"/>
      <c r="E77" s="183"/>
      <c r="F77" s="183"/>
      <c r="G77" s="183"/>
      <c r="H77" s="183"/>
      <c r="I77" s="184"/>
      <c r="J77" s="183"/>
      <c r="K77" s="18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5"/>
      <c r="C81" s="186"/>
      <c r="D81" s="186"/>
      <c r="E81" s="186"/>
      <c r="F81" s="186"/>
      <c r="G81" s="186"/>
      <c r="H81" s="186"/>
      <c r="I81" s="187"/>
      <c r="J81" s="186"/>
      <c r="K81" s="18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162</v>
      </c>
      <c r="D82" s="41"/>
      <c r="E82" s="41"/>
      <c r="F82" s="41"/>
      <c r="G82" s="41"/>
      <c r="H82" s="41"/>
      <c r="I82" s="145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145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145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8" t="str">
        <f>E7</f>
        <v>Rekonstrukce TT na ul. Pavlova vč. zastávky Rodimcevova</v>
      </c>
      <c r="F85" s="33"/>
      <c r="G85" s="33"/>
      <c r="H85" s="33"/>
      <c r="I85" s="145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160</v>
      </c>
      <c r="D86" s="41"/>
      <c r="E86" s="41"/>
      <c r="F86" s="41"/>
      <c r="G86" s="41"/>
      <c r="H86" s="41"/>
      <c r="I86" s="145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15-62 - SDĚLOVACÍ VEDENÍ (UPC) </v>
      </c>
      <c r="F87" s="41"/>
      <c r="G87" s="41"/>
      <c r="H87" s="41"/>
      <c r="I87" s="145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145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Ostrava</v>
      </c>
      <c r="G89" s="41"/>
      <c r="H89" s="41"/>
      <c r="I89" s="148" t="s">
        <v>21</v>
      </c>
      <c r="J89" s="80" t="str">
        <f>IF(J12="","",J12)</f>
        <v>19. 11. 2019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145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 xml:space="preserve"> </v>
      </c>
      <c r="G91" s="41"/>
      <c r="H91" s="41"/>
      <c r="I91" s="148" t="s">
        <v>29</v>
      </c>
      <c r="J91" s="37" t="str">
        <f>E21</f>
        <v xml:space="preserve"> 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148" t="s">
        <v>31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145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9" t="s">
        <v>163</v>
      </c>
      <c r="D94" s="190"/>
      <c r="E94" s="190"/>
      <c r="F94" s="190"/>
      <c r="G94" s="190"/>
      <c r="H94" s="190"/>
      <c r="I94" s="191"/>
      <c r="J94" s="192" t="s">
        <v>164</v>
      </c>
      <c r="K94" s="190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145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3" t="s">
        <v>165</v>
      </c>
      <c r="D96" s="41"/>
      <c r="E96" s="41"/>
      <c r="F96" s="41"/>
      <c r="G96" s="41"/>
      <c r="H96" s="41"/>
      <c r="I96" s="145"/>
      <c r="J96" s="111">
        <f>J120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166</v>
      </c>
    </row>
    <row r="97" s="9" customFormat="1" ht="24.96" customHeight="1">
      <c r="A97" s="9"/>
      <c r="B97" s="194"/>
      <c r="C97" s="195"/>
      <c r="D97" s="196" t="s">
        <v>167</v>
      </c>
      <c r="E97" s="197"/>
      <c r="F97" s="197"/>
      <c r="G97" s="197"/>
      <c r="H97" s="197"/>
      <c r="I97" s="198"/>
      <c r="J97" s="199">
        <f>J121</f>
        <v>0</v>
      </c>
      <c r="K97" s="195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202"/>
      <c r="D98" s="203" t="s">
        <v>1058</v>
      </c>
      <c r="E98" s="204"/>
      <c r="F98" s="204"/>
      <c r="G98" s="204"/>
      <c r="H98" s="204"/>
      <c r="I98" s="205"/>
      <c r="J98" s="206">
        <f>J122</f>
        <v>0</v>
      </c>
      <c r="K98" s="202"/>
      <c r="L98" s="20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4"/>
      <c r="C99" s="195"/>
      <c r="D99" s="196" t="s">
        <v>1545</v>
      </c>
      <c r="E99" s="197"/>
      <c r="F99" s="197"/>
      <c r="G99" s="197"/>
      <c r="H99" s="197"/>
      <c r="I99" s="198"/>
      <c r="J99" s="199">
        <f>J157</f>
        <v>0</v>
      </c>
      <c r="K99" s="195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202"/>
      <c r="D100" s="203" t="s">
        <v>1546</v>
      </c>
      <c r="E100" s="204"/>
      <c r="F100" s="204"/>
      <c r="G100" s="204"/>
      <c r="H100" s="204"/>
      <c r="I100" s="205"/>
      <c r="J100" s="206">
        <f>J158</f>
        <v>0</v>
      </c>
      <c r="K100" s="202"/>
      <c r="L100" s="20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145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184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187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176</v>
      </c>
      <c r="D107" s="41"/>
      <c r="E107" s="41"/>
      <c r="F107" s="41"/>
      <c r="G107" s="41"/>
      <c r="H107" s="41"/>
      <c r="I107" s="145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145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145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8" t="str">
        <f>E7</f>
        <v>Rekonstrukce TT na ul. Pavlova vč. zastávky Rodimcevova</v>
      </c>
      <c r="F110" s="33"/>
      <c r="G110" s="33"/>
      <c r="H110" s="33"/>
      <c r="I110" s="145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160</v>
      </c>
      <c r="D111" s="41"/>
      <c r="E111" s="41"/>
      <c r="F111" s="41"/>
      <c r="G111" s="41"/>
      <c r="H111" s="41"/>
      <c r="I111" s="145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77" t="str">
        <f>E9</f>
        <v xml:space="preserve">SO 15-62 - SDĚLOVACÍ VEDENÍ (UPC) </v>
      </c>
      <c r="F112" s="41"/>
      <c r="G112" s="41"/>
      <c r="H112" s="41"/>
      <c r="I112" s="145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145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Ostrava</v>
      </c>
      <c r="G114" s="41"/>
      <c r="H114" s="41"/>
      <c r="I114" s="148" t="s">
        <v>21</v>
      </c>
      <c r="J114" s="80" t="str">
        <f>IF(J12="","",J12)</f>
        <v>19. 11. 2019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145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 xml:space="preserve"> </v>
      </c>
      <c r="G116" s="41"/>
      <c r="H116" s="41"/>
      <c r="I116" s="148" t="s">
        <v>29</v>
      </c>
      <c r="J116" s="37" t="str">
        <f>E21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148" t="s">
        <v>31</v>
      </c>
      <c r="J117" s="37" t="str">
        <f>E24</f>
        <v xml:space="preserve"> 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145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8"/>
      <c r="B119" s="209"/>
      <c r="C119" s="210" t="s">
        <v>177</v>
      </c>
      <c r="D119" s="211" t="s">
        <v>58</v>
      </c>
      <c r="E119" s="211" t="s">
        <v>54</v>
      </c>
      <c r="F119" s="211" t="s">
        <v>55</v>
      </c>
      <c r="G119" s="211" t="s">
        <v>178</v>
      </c>
      <c r="H119" s="211" t="s">
        <v>179</v>
      </c>
      <c r="I119" s="212" t="s">
        <v>180</v>
      </c>
      <c r="J119" s="211" t="s">
        <v>164</v>
      </c>
      <c r="K119" s="213" t="s">
        <v>181</v>
      </c>
      <c r="L119" s="214"/>
      <c r="M119" s="101" t="s">
        <v>1</v>
      </c>
      <c r="N119" s="102" t="s">
        <v>37</v>
      </c>
      <c r="O119" s="102" t="s">
        <v>182</v>
      </c>
      <c r="P119" s="102" t="s">
        <v>183</v>
      </c>
      <c r="Q119" s="102" t="s">
        <v>184</v>
      </c>
      <c r="R119" s="102" t="s">
        <v>185</v>
      </c>
      <c r="S119" s="102" t="s">
        <v>186</v>
      </c>
      <c r="T119" s="103" t="s">
        <v>187</v>
      </c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</row>
    <row r="120" s="2" customFormat="1" ht="22.8" customHeight="1">
      <c r="A120" s="39"/>
      <c r="B120" s="40"/>
      <c r="C120" s="108" t="s">
        <v>188</v>
      </c>
      <c r="D120" s="41"/>
      <c r="E120" s="41"/>
      <c r="F120" s="41"/>
      <c r="G120" s="41"/>
      <c r="H120" s="41"/>
      <c r="I120" s="145"/>
      <c r="J120" s="215">
        <f>BK120</f>
        <v>0</v>
      </c>
      <c r="K120" s="41"/>
      <c r="L120" s="45"/>
      <c r="M120" s="104"/>
      <c r="N120" s="216"/>
      <c r="O120" s="105"/>
      <c r="P120" s="217">
        <f>P121+P157</f>
        <v>0</v>
      </c>
      <c r="Q120" s="105"/>
      <c r="R120" s="217">
        <f>R121+R157</f>
        <v>0</v>
      </c>
      <c r="S120" s="105"/>
      <c r="T120" s="218">
        <f>T121+T157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72</v>
      </c>
      <c r="AU120" s="18" t="s">
        <v>166</v>
      </c>
      <c r="BK120" s="219">
        <f>BK121+BK157</f>
        <v>0</v>
      </c>
    </row>
    <row r="121" s="12" customFormat="1" ht="25.92" customHeight="1">
      <c r="A121" s="12"/>
      <c r="B121" s="220"/>
      <c r="C121" s="221"/>
      <c r="D121" s="222" t="s">
        <v>72</v>
      </c>
      <c r="E121" s="223" t="s">
        <v>189</v>
      </c>
      <c r="F121" s="223" t="s">
        <v>190</v>
      </c>
      <c r="G121" s="221"/>
      <c r="H121" s="221"/>
      <c r="I121" s="224"/>
      <c r="J121" s="225">
        <f>BK121</f>
        <v>0</v>
      </c>
      <c r="K121" s="221"/>
      <c r="L121" s="226"/>
      <c r="M121" s="227"/>
      <c r="N121" s="228"/>
      <c r="O121" s="228"/>
      <c r="P121" s="229">
        <f>P122</f>
        <v>0</v>
      </c>
      <c r="Q121" s="228"/>
      <c r="R121" s="229">
        <f>R122</f>
        <v>0</v>
      </c>
      <c r="S121" s="228"/>
      <c r="T121" s="23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1" t="s">
        <v>81</v>
      </c>
      <c r="AT121" s="232" t="s">
        <v>72</v>
      </c>
      <c r="AU121" s="232" t="s">
        <v>73</v>
      </c>
      <c r="AY121" s="231" t="s">
        <v>191</v>
      </c>
      <c r="BK121" s="233">
        <f>BK122</f>
        <v>0</v>
      </c>
    </row>
    <row r="122" s="12" customFormat="1" ht="22.8" customHeight="1">
      <c r="A122" s="12"/>
      <c r="B122" s="220"/>
      <c r="C122" s="221"/>
      <c r="D122" s="222" t="s">
        <v>72</v>
      </c>
      <c r="E122" s="234" t="s">
        <v>81</v>
      </c>
      <c r="F122" s="234" t="s">
        <v>1059</v>
      </c>
      <c r="G122" s="221"/>
      <c r="H122" s="221"/>
      <c r="I122" s="224"/>
      <c r="J122" s="235">
        <f>BK122</f>
        <v>0</v>
      </c>
      <c r="K122" s="221"/>
      <c r="L122" s="226"/>
      <c r="M122" s="227"/>
      <c r="N122" s="228"/>
      <c r="O122" s="228"/>
      <c r="P122" s="229">
        <f>SUM(P123:P156)</f>
        <v>0</v>
      </c>
      <c r="Q122" s="228"/>
      <c r="R122" s="229">
        <f>SUM(R123:R156)</f>
        <v>0</v>
      </c>
      <c r="S122" s="228"/>
      <c r="T122" s="230">
        <f>SUM(T123:T156)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1" t="s">
        <v>81</v>
      </c>
      <c r="AT122" s="232" t="s">
        <v>72</v>
      </c>
      <c r="AU122" s="232" t="s">
        <v>81</v>
      </c>
      <c r="AY122" s="231" t="s">
        <v>191</v>
      </c>
      <c r="BK122" s="233">
        <f>SUM(BK123:BK156)</f>
        <v>0</v>
      </c>
    </row>
    <row r="123" s="2" customFormat="1" ht="16.5" customHeight="1">
      <c r="A123" s="39"/>
      <c r="B123" s="40"/>
      <c r="C123" s="236" t="s">
        <v>81</v>
      </c>
      <c r="D123" s="236" t="s">
        <v>194</v>
      </c>
      <c r="E123" s="237" t="s">
        <v>1576</v>
      </c>
      <c r="F123" s="238" t="s">
        <v>1547</v>
      </c>
      <c r="G123" s="239" t="s">
        <v>413</v>
      </c>
      <c r="H123" s="240">
        <v>1</v>
      </c>
      <c r="I123" s="241"/>
      <c r="J123" s="240">
        <f>ROUND(I123*H123,2)</f>
        <v>0</v>
      </c>
      <c r="K123" s="238" t="s">
        <v>1</v>
      </c>
      <c r="L123" s="45"/>
      <c r="M123" s="242" t="s">
        <v>1</v>
      </c>
      <c r="N123" s="243" t="s">
        <v>38</v>
      </c>
      <c r="O123" s="92"/>
      <c r="P123" s="244">
        <f>O123*H123</f>
        <v>0</v>
      </c>
      <c r="Q123" s="244">
        <v>0</v>
      </c>
      <c r="R123" s="244">
        <f>Q123*H123</f>
        <v>0</v>
      </c>
      <c r="S123" s="244">
        <v>0</v>
      </c>
      <c r="T123" s="24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6" t="s">
        <v>198</v>
      </c>
      <c r="AT123" s="246" t="s">
        <v>194</v>
      </c>
      <c r="AU123" s="246" t="s">
        <v>83</v>
      </c>
      <c r="AY123" s="18" t="s">
        <v>191</v>
      </c>
      <c r="BE123" s="247">
        <f>IF(N123="základní",J123,0)</f>
        <v>0</v>
      </c>
      <c r="BF123" s="247">
        <f>IF(N123="snížená",J123,0)</f>
        <v>0</v>
      </c>
      <c r="BG123" s="247">
        <f>IF(N123="zákl. přenesená",J123,0)</f>
        <v>0</v>
      </c>
      <c r="BH123" s="247">
        <f>IF(N123="sníž. přenesená",J123,0)</f>
        <v>0</v>
      </c>
      <c r="BI123" s="247">
        <f>IF(N123="nulová",J123,0)</f>
        <v>0</v>
      </c>
      <c r="BJ123" s="18" t="s">
        <v>81</v>
      </c>
      <c r="BK123" s="247">
        <f>ROUND(I123*H123,2)</f>
        <v>0</v>
      </c>
      <c r="BL123" s="18" t="s">
        <v>198</v>
      </c>
      <c r="BM123" s="246" t="s">
        <v>1577</v>
      </c>
    </row>
    <row r="124" s="2" customFormat="1">
      <c r="A124" s="39"/>
      <c r="B124" s="40"/>
      <c r="C124" s="41"/>
      <c r="D124" s="248" t="s">
        <v>200</v>
      </c>
      <c r="E124" s="41"/>
      <c r="F124" s="249" t="s">
        <v>1547</v>
      </c>
      <c r="G124" s="41"/>
      <c r="H124" s="41"/>
      <c r="I124" s="145"/>
      <c r="J124" s="41"/>
      <c r="K124" s="41"/>
      <c r="L124" s="45"/>
      <c r="M124" s="250"/>
      <c r="N124" s="251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200</v>
      </c>
      <c r="AU124" s="18" t="s">
        <v>83</v>
      </c>
    </row>
    <row r="125" s="2" customFormat="1" ht="16.5" customHeight="1">
      <c r="A125" s="39"/>
      <c r="B125" s="40"/>
      <c r="C125" s="236" t="s">
        <v>83</v>
      </c>
      <c r="D125" s="236" t="s">
        <v>194</v>
      </c>
      <c r="E125" s="237" t="s">
        <v>1578</v>
      </c>
      <c r="F125" s="238" t="s">
        <v>1579</v>
      </c>
      <c r="G125" s="239" t="s">
        <v>314</v>
      </c>
      <c r="H125" s="240">
        <v>6</v>
      </c>
      <c r="I125" s="241"/>
      <c r="J125" s="240">
        <f>ROUND(I125*H125,2)</f>
        <v>0</v>
      </c>
      <c r="K125" s="238" t="s">
        <v>1</v>
      </c>
      <c r="L125" s="45"/>
      <c r="M125" s="242" t="s">
        <v>1</v>
      </c>
      <c r="N125" s="243" t="s">
        <v>38</v>
      </c>
      <c r="O125" s="92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6" t="s">
        <v>198</v>
      </c>
      <c r="AT125" s="246" t="s">
        <v>194</v>
      </c>
      <c r="AU125" s="246" t="s">
        <v>83</v>
      </c>
      <c r="AY125" s="18" t="s">
        <v>191</v>
      </c>
      <c r="BE125" s="247">
        <f>IF(N125="základní",J125,0)</f>
        <v>0</v>
      </c>
      <c r="BF125" s="247">
        <f>IF(N125="snížená",J125,0)</f>
        <v>0</v>
      </c>
      <c r="BG125" s="247">
        <f>IF(N125="zákl. přenesená",J125,0)</f>
        <v>0</v>
      </c>
      <c r="BH125" s="247">
        <f>IF(N125="sníž. přenesená",J125,0)</f>
        <v>0</v>
      </c>
      <c r="BI125" s="247">
        <f>IF(N125="nulová",J125,0)</f>
        <v>0</v>
      </c>
      <c r="BJ125" s="18" t="s">
        <v>81</v>
      </c>
      <c r="BK125" s="247">
        <f>ROUND(I125*H125,2)</f>
        <v>0</v>
      </c>
      <c r="BL125" s="18" t="s">
        <v>198</v>
      </c>
      <c r="BM125" s="246" t="s">
        <v>1580</v>
      </c>
    </row>
    <row r="126" s="2" customFormat="1">
      <c r="A126" s="39"/>
      <c r="B126" s="40"/>
      <c r="C126" s="41"/>
      <c r="D126" s="248" t="s">
        <v>200</v>
      </c>
      <c r="E126" s="41"/>
      <c r="F126" s="249" t="s">
        <v>1579</v>
      </c>
      <c r="G126" s="41"/>
      <c r="H126" s="41"/>
      <c r="I126" s="145"/>
      <c r="J126" s="41"/>
      <c r="K126" s="41"/>
      <c r="L126" s="45"/>
      <c r="M126" s="250"/>
      <c r="N126" s="251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200</v>
      </c>
      <c r="AU126" s="18" t="s">
        <v>83</v>
      </c>
    </row>
    <row r="127" s="2" customFormat="1" ht="16.5" customHeight="1">
      <c r="A127" s="39"/>
      <c r="B127" s="40"/>
      <c r="C127" s="236" t="s">
        <v>212</v>
      </c>
      <c r="D127" s="236" t="s">
        <v>194</v>
      </c>
      <c r="E127" s="237" t="s">
        <v>1581</v>
      </c>
      <c r="F127" s="238" t="s">
        <v>1549</v>
      </c>
      <c r="G127" s="239" t="s">
        <v>314</v>
      </c>
      <c r="H127" s="240">
        <v>118</v>
      </c>
      <c r="I127" s="241"/>
      <c r="J127" s="240">
        <f>ROUND(I127*H127,2)</f>
        <v>0</v>
      </c>
      <c r="K127" s="238" t="s">
        <v>1</v>
      </c>
      <c r="L127" s="45"/>
      <c r="M127" s="242" t="s">
        <v>1</v>
      </c>
      <c r="N127" s="243" t="s">
        <v>38</v>
      </c>
      <c r="O127" s="92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6" t="s">
        <v>198</v>
      </c>
      <c r="AT127" s="246" t="s">
        <v>194</v>
      </c>
      <c r="AU127" s="246" t="s">
        <v>83</v>
      </c>
      <c r="AY127" s="18" t="s">
        <v>191</v>
      </c>
      <c r="BE127" s="247">
        <f>IF(N127="základní",J127,0)</f>
        <v>0</v>
      </c>
      <c r="BF127" s="247">
        <f>IF(N127="snížená",J127,0)</f>
        <v>0</v>
      </c>
      <c r="BG127" s="247">
        <f>IF(N127="zákl. přenesená",J127,0)</f>
        <v>0</v>
      </c>
      <c r="BH127" s="247">
        <f>IF(N127="sníž. přenesená",J127,0)</f>
        <v>0</v>
      </c>
      <c r="BI127" s="247">
        <f>IF(N127="nulová",J127,0)</f>
        <v>0</v>
      </c>
      <c r="BJ127" s="18" t="s">
        <v>81</v>
      </c>
      <c r="BK127" s="247">
        <f>ROUND(I127*H127,2)</f>
        <v>0</v>
      </c>
      <c r="BL127" s="18" t="s">
        <v>198</v>
      </c>
      <c r="BM127" s="246" t="s">
        <v>1582</v>
      </c>
    </row>
    <row r="128" s="2" customFormat="1">
      <c r="A128" s="39"/>
      <c r="B128" s="40"/>
      <c r="C128" s="41"/>
      <c r="D128" s="248" t="s">
        <v>200</v>
      </c>
      <c r="E128" s="41"/>
      <c r="F128" s="249" t="s">
        <v>1549</v>
      </c>
      <c r="G128" s="41"/>
      <c r="H128" s="41"/>
      <c r="I128" s="145"/>
      <c r="J128" s="41"/>
      <c r="K128" s="41"/>
      <c r="L128" s="45"/>
      <c r="M128" s="250"/>
      <c r="N128" s="251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200</v>
      </c>
      <c r="AU128" s="18" t="s">
        <v>83</v>
      </c>
    </row>
    <row r="129" s="2" customFormat="1" ht="16.5" customHeight="1">
      <c r="A129" s="39"/>
      <c r="B129" s="40"/>
      <c r="C129" s="236" t="s">
        <v>198</v>
      </c>
      <c r="D129" s="236" t="s">
        <v>194</v>
      </c>
      <c r="E129" s="237" t="s">
        <v>1583</v>
      </c>
      <c r="F129" s="238" t="s">
        <v>1584</v>
      </c>
      <c r="G129" s="239" t="s">
        <v>413</v>
      </c>
      <c r="H129" s="240">
        <v>2</v>
      </c>
      <c r="I129" s="241"/>
      <c r="J129" s="240">
        <f>ROUND(I129*H129,2)</f>
        <v>0</v>
      </c>
      <c r="K129" s="238" t="s">
        <v>1</v>
      </c>
      <c r="L129" s="45"/>
      <c r="M129" s="242" t="s">
        <v>1</v>
      </c>
      <c r="N129" s="243" t="s">
        <v>38</v>
      </c>
      <c r="O129" s="92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6" t="s">
        <v>198</v>
      </c>
      <c r="AT129" s="246" t="s">
        <v>194</v>
      </c>
      <c r="AU129" s="246" t="s">
        <v>83</v>
      </c>
      <c r="AY129" s="18" t="s">
        <v>191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8" t="s">
        <v>81</v>
      </c>
      <c r="BK129" s="247">
        <f>ROUND(I129*H129,2)</f>
        <v>0</v>
      </c>
      <c r="BL129" s="18" t="s">
        <v>198</v>
      </c>
      <c r="BM129" s="246" t="s">
        <v>1585</v>
      </c>
    </row>
    <row r="130" s="2" customFormat="1">
      <c r="A130" s="39"/>
      <c r="B130" s="40"/>
      <c r="C130" s="41"/>
      <c r="D130" s="248" t="s">
        <v>200</v>
      </c>
      <c r="E130" s="41"/>
      <c r="F130" s="249" t="s">
        <v>1584</v>
      </c>
      <c r="G130" s="41"/>
      <c r="H130" s="41"/>
      <c r="I130" s="145"/>
      <c r="J130" s="41"/>
      <c r="K130" s="41"/>
      <c r="L130" s="45"/>
      <c r="M130" s="250"/>
      <c r="N130" s="251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200</v>
      </c>
      <c r="AU130" s="18" t="s">
        <v>83</v>
      </c>
    </row>
    <row r="131" s="2" customFormat="1" ht="21.75" customHeight="1">
      <c r="A131" s="39"/>
      <c r="B131" s="40"/>
      <c r="C131" s="236" t="s">
        <v>229</v>
      </c>
      <c r="D131" s="236" t="s">
        <v>194</v>
      </c>
      <c r="E131" s="237" t="s">
        <v>1586</v>
      </c>
      <c r="F131" s="238" t="s">
        <v>1551</v>
      </c>
      <c r="G131" s="239" t="s">
        <v>314</v>
      </c>
      <c r="H131" s="240">
        <v>118</v>
      </c>
      <c r="I131" s="241"/>
      <c r="J131" s="240">
        <f>ROUND(I131*H131,2)</f>
        <v>0</v>
      </c>
      <c r="K131" s="238" t="s">
        <v>1</v>
      </c>
      <c r="L131" s="45"/>
      <c r="M131" s="242" t="s">
        <v>1</v>
      </c>
      <c r="N131" s="243" t="s">
        <v>38</v>
      </c>
      <c r="O131" s="92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6" t="s">
        <v>198</v>
      </c>
      <c r="AT131" s="246" t="s">
        <v>194</v>
      </c>
      <c r="AU131" s="246" t="s">
        <v>83</v>
      </c>
      <c r="AY131" s="18" t="s">
        <v>191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8" t="s">
        <v>81</v>
      </c>
      <c r="BK131" s="247">
        <f>ROUND(I131*H131,2)</f>
        <v>0</v>
      </c>
      <c r="BL131" s="18" t="s">
        <v>198</v>
      </c>
      <c r="BM131" s="246" t="s">
        <v>1587</v>
      </c>
    </row>
    <row r="132" s="2" customFormat="1">
      <c r="A132" s="39"/>
      <c r="B132" s="40"/>
      <c r="C132" s="41"/>
      <c r="D132" s="248" t="s">
        <v>200</v>
      </c>
      <c r="E132" s="41"/>
      <c r="F132" s="249" t="s">
        <v>1551</v>
      </c>
      <c r="G132" s="41"/>
      <c r="H132" s="41"/>
      <c r="I132" s="145"/>
      <c r="J132" s="41"/>
      <c r="K132" s="41"/>
      <c r="L132" s="45"/>
      <c r="M132" s="250"/>
      <c r="N132" s="251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200</v>
      </c>
      <c r="AU132" s="18" t="s">
        <v>83</v>
      </c>
    </row>
    <row r="133" s="2" customFormat="1" ht="16.5" customHeight="1">
      <c r="A133" s="39"/>
      <c r="B133" s="40"/>
      <c r="C133" s="236" t="s">
        <v>238</v>
      </c>
      <c r="D133" s="236" t="s">
        <v>194</v>
      </c>
      <c r="E133" s="237" t="s">
        <v>1588</v>
      </c>
      <c r="F133" s="238" t="s">
        <v>1589</v>
      </c>
      <c r="G133" s="239" t="s">
        <v>314</v>
      </c>
      <c r="H133" s="240">
        <v>110</v>
      </c>
      <c r="I133" s="241"/>
      <c r="J133" s="240">
        <f>ROUND(I133*H133,2)</f>
        <v>0</v>
      </c>
      <c r="K133" s="238" t="s">
        <v>1</v>
      </c>
      <c r="L133" s="45"/>
      <c r="M133" s="242" t="s">
        <v>1</v>
      </c>
      <c r="N133" s="243" t="s">
        <v>38</v>
      </c>
      <c r="O133" s="92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6" t="s">
        <v>198</v>
      </c>
      <c r="AT133" s="246" t="s">
        <v>194</v>
      </c>
      <c r="AU133" s="246" t="s">
        <v>83</v>
      </c>
      <c r="AY133" s="18" t="s">
        <v>191</v>
      </c>
      <c r="BE133" s="247">
        <f>IF(N133="základní",J133,0)</f>
        <v>0</v>
      </c>
      <c r="BF133" s="247">
        <f>IF(N133="snížená",J133,0)</f>
        <v>0</v>
      </c>
      <c r="BG133" s="247">
        <f>IF(N133="zákl. přenesená",J133,0)</f>
        <v>0</v>
      </c>
      <c r="BH133" s="247">
        <f>IF(N133="sníž. přenesená",J133,0)</f>
        <v>0</v>
      </c>
      <c r="BI133" s="247">
        <f>IF(N133="nulová",J133,0)</f>
        <v>0</v>
      </c>
      <c r="BJ133" s="18" t="s">
        <v>81</v>
      </c>
      <c r="BK133" s="247">
        <f>ROUND(I133*H133,2)</f>
        <v>0</v>
      </c>
      <c r="BL133" s="18" t="s">
        <v>198</v>
      </c>
      <c r="BM133" s="246" t="s">
        <v>1590</v>
      </c>
    </row>
    <row r="134" s="2" customFormat="1">
      <c r="A134" s="39"/>
      <c r="B134" s="40"/>
      <c r="C134" s="41"/>
      <c r="D134" s="248" t="s">
        <v>200</v>
      </c>
      <c r="E134" s="41"/>
      <c r="F134" s="249" t="s">
        <v>1589</v>
      </c>
      <c r="G134" s="41"/>
      <c r="H134" s="41"/>
      <c r="I134" s="145"/>
      <c r="J134" s="41"/>
      <c r="K134" s="41"/>
      <c r="L134" s="45"/>
      <c r="M134" s="250"/>
      <c r="N134" s="251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200</v>
      </c>
      <c r="AU134" s="18" t="s">
        <v>83</v>
      </c>
    </row>
    <row r="135" s="2" customFormat="1" ht="16.5" customHeight="1">
      <c r="A135" s="39"/>
      <c r="B135" s="40"/>
      <c r="C135" s="236" t="s">
        <v>244</v>
      </c>
      <c r="D135" s="236" t="s">
        <v>194</v>
      </c>
      <c r="E135" s="237" t="s">
        <v>1591</v>
      </c>
      <c r="F135" s="238" t="s">
        <v>1592</v>
      </c>
      <c r="G135" s="239" t="s">
        <v>215</v>
      </c>
      <c r="H135" s="240">
        <v>1.5</v>
      </c>
      <c r="I135" s="241"/>
      <c r="J135" s="240">
        <f>ROUND(I135*H135,2)</f>
        <v>0</v>
      </c>
      <c r="K135" s="238" t="s">
        <v>1</v>
      </c>
      <c r="L135" s="45"/>
      <c r="M135" s="242" t="s">
        <v>1</v>
      </c>
      <c r="N135" s="243" t="s">
        <v>38</v>
      </c>
      <c r="O135" s="92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6" t="s">
        <v>198</v>
      </c>
      <c r="AT135" s="246" t="s">
        <v>194</v>
      </c>
      <c r="AU135" s="246" t="s">
        <v>83</v>
      </c>
      <c r="AY135" s="18" t="s">
        <v>191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8" t="s">
        <v>81</v>
      </c>
      <c r="BK135" s="247">
        <f>ROUND(I135*H135,2)</f>
        <v>0</v>
      </c>
      <c r="BL135" s="18" t="s">
        <v>198</v>
      </c>
      <c r="BM135" s="246" t="s">
        <v>1593</v>
      </c>
    </row>
    <row r="136" s="2" customFormat="1">
      <c r="A136" s="39"/>
      <c r="B136" s="40"/>
      <c r="C136" s="41"/>
      <c r="D136" s="248" t="s">
        <v>200</v>
      </c>
      <c r="E136" s="41"/>
      <c r="F136" s="249" t="s">
        <v>1592</v>
      </c>
      <c r="G136" s="41"/>
      <c r="H136" s="41"/>
      <c r="I136" s="145"/>
      <c r="J136" s="41"/>
      <c r="K136" s="41"/>
      <c r="L136" s="45"/>
      <c r="M136" s="250"/>
      <c r="N136" s="251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200</v>
      </c>
      <c r="AU136" s="18" t="s">
        <v>83</v>
      </c>
    </row>
    <row r="137" s="2" customFormat="1" ht="16.5" customHeight="1">
      <c r="A137" s="39"/>
      <c r="B137" s="40"/>
      <c r="C137" s="236" t="s">
        <v>255</v>
      </c>
      <c r="D137" s="236" t="s">
        <v>194</v>
      </c>
      <c r="E137" s="237" t="s">
        <v>1594</v>
      </c>
      <c r="F137" s="238" t="s">
        <v>1595</v>
      </c>
      <c r="G137" s="239" t="s">
        <v>215</v>
      </c>
      <c r="H137" s="240">
        <v>1.5</v>
      </c>
      <c r="I137" s="241"/>
      <c r="J137" s="240">
        <f>ROUND(I137*H137,2)</f>
        <v>0</v>
      </c>
      <c r="K137" s="238" t="s">
        <v>1</v>
      </c>
      <c r="L137" s="45"/>
      <c r="M137" s="242" t="s">
        <v>1</v>
      </c>
      <c r="N137" s="243" t="s">
        <v>38</v>
      </c>
      <c r="O137" s="92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6" t="s">
        <v>198</v>
      </c>
      <c r="AT137" s="246" t="s">
        <v>194</v>
      </c>
      <c r="AU137" s="246" t="s">
        <v>83</v>
      </c>
      <c r="AY137" s="18" t="s">
        <v>191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8" t="s">
        <v>81</v>
      </c>
      <c r="BK137" s="247">
        <f>ROUND(I137*H137,2)</f>
        <v>0</v>
      </c>
      <c r="BL137" s="18" t="s">
        <v>198</v>
      </c>
      <c r="BM137" s="246" t="s">
        <v>1596</v>
      </c>
    </row>
    <row r="138" s="2" customFormat="1">
      <c r="A138" s="39"/>
      <c r="B138" s="40"/>
      <c r="C138" s="41"/>
      <c r="D138" s="248" t="s">
        <v>200</v>
      </c>
      <c r="E138" s="41"/>
      <c r="F138" s="249" t="s">
        <v>1595</v>
      </c>
      <c r="G138" s="41"/>
      <c r="H138" s="41"/>
      <c r="I138" s="145"/>
      <c r="J138" s="41"/>
      <c r="K138" s="41"/>
      <c r="L138" s="45"/>
      <c r="M138" s="250"/>
      <c r="N138" s="251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200</v>
      </c>
      <c r="AU138" s="18" t="s">
        <v>83</v>
      </c>
    </row>
    <row r="139" s="2" customFormat="1" ht="16.5" customHeight="1">
      <c r="A139" s="39"/>
      <c r="B139" s="40"/>
      <c r="C139" s="236" t="s">
        <v>272</v>
      </c>
      <c r="D139" s="236" t="s">
        <v>194</v>
      </c>
      <c r="E139" s="237" t="s">
        <v>1597</v>
      </c>
      <c r="F139" s="238" t="s">
        <v>1598</v>
      </c>
      <c r="G139" s="239" t="s">
        <v>314</v>
      </c>
      <c r="H139" s="240">
        <v>6</v>
      </c>
      <c r="I139" s="241"/>
      <c r="J139" s="240">
        <f>ROUND(I139*H139,2)</f>
        <v>0</v>
      </c>
      <c r="K139" s="238" t="s">
        <v>1</v>
      </c>
      <c r="L139" s="45"/>
      <c r="M139" s="242" t="s">
        <v>1</v>
      </c>
      <c r="N139" s="243" t="s">
        <v>38</v>
      </c>
      <c r="O139" s="92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6" t="s">
        <v>198</v>
      </c>
      <c r="AT139" s="246" t="s">
        <v>194</v>
      </c>
      <c r="AU139" s="246" t="s">
        <v>83</v>
      </c>
      <c r="AY139" s="18" t="s">
        <v>191</v>
      </c>
      <c r="BE139" s="247">
        <f>IF(N139="základní",J139,0)</f>
        <v>0</v>
      </c>
      <c r="BF139" s="247">
        <f>IF(N139="snížená",J139,0)</f>
        <v>0</v>
      </c>
      <c r="BG139" s="247">
        <f>IF(N139="zákl. přenesená",J139,0)</f>
        <v>0</v>
      </c>
      <c r="BH139" s="247">
        <f>IF(N139="sníž. přenesená",J139,0)</f>
        <v>0</v>
      </c>
      <c r="BI139" s="247">
        <f>IF(N139="nulová",J139,0)</f>
        <v>0</v>
      </c>
      <c r="BJ139" s="18" t="s">
        <v>81</v>
      </c>
      <c r="BK139" s="247">
        <f>ROUND(I139*H139,2)</f>
        <v>0</v>
      </c>
      <c r="BL139" s="18" t="s">
        <v>198</v>
      </c>
      <c r="BM139" s="246" t="s">
        <v>1599</v>
      </c>
    </row>
    <row r="140" s="2" customFormat="1">
      <c r="A140" s="39"/>
      <c r="B140" s="40"/>
      <c r="C140" s="41"/>
      <c r="D140" s="248" t="s">
        <v>200</v>
      </c>
      <c r="E140" s="41"/>
      <c r="F140" s="249" t="s">
        <v>1598</v>
      </c>
      <c r="G140" s="41"/>
      <c r="H140" s="41"/>
      <c r="I140" s="145"/>
      <c r="J140" s="41"/>
      <c r="K140" s="41"/>
      <c r="L140" s="45"/>
      <c r="M140" s="250"/>
      <c r="N140" s="251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200</v>
      </c>
      <c r="AU140" s="18" t="s">
        <v>83</v>
      </c>
    </row>
    <row r="141" s="2" customFormat="1" ht="16.5" customHeight="1">
      <c r="A141" s="39"/>
      <c r="B141" s="40"/>
      <c r="C141" s="236" t="s">
        <v>280</v>
      </c>
      <c r="D141" s="236" t="s">
        <v>194</v>
      </c>
      <c r="E141" s="237" t="s">
        <v>1600</v>
      </c>
      <c r="F141" s="238" t="s">
        <v>1601</v>
      </c>
      <c r="G141" s="239" t="s">
        <v>314</v>
      </c>
      <c r="H141" s="240">
        <v>12</v>
      </c>
      <c r="I141" s="241"/>
      <c r="J141" s="240">
        <f>ROUND(I141*H141,2)</f>
        <v>0</v>
      </c>
      <c r="K141" s="238" t="s">
        <v>1</v>
      </c>
      <c r="L141" s="45"/>
      <c r="M141" s="242" t="s">
        <v>1</v>
      </c>
      <c r="N141" s="243" t="s">
        <v>38</v>
      </c>
      <c r="O141" s="92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6" t="s">
        <v>198</v>
      </c>
      <c r="AT141" s="246" t="s">
        <v>194</v>
      </c>
      <c r="AU141" s="246" t="s">
        <v>83</v>
      </c>
      <c r="AY141" s="18" t="s">
        <v>191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8" t="s">
        <v>81</v>
      </c>
      <c r="BK141" s="247">
        <f>ROUND(I141*H141,2)</f>
        <v>0</v>
      </c>
      <c r="BL141" s="18" t="s">
        <v>198</v>
      </c>
      <c r="BM141" s="246" t="s">
        <v>1602</v>
      </c>
    </row>
    <row r="142" s="2" customFormat="1">
      <c r="A142" s="39"/>
      <c r="B142" s="40"/>
      <c r="C142" s="41"/>
      <c r="D142" s="248" t="s">
        <v>200</v>
      </c>
      <c r="E142" s="41"/>
      <c r="F142" s="249" t="s">
        <v>1601</v>
      </c>
      <c r="G142" s="41"/>
      <c r="H142" s="41"/>
      <c r="I142" s="145"/>
      <c r="J142" s="41"/>
      <c r="K142" s="41"/>
      <c r="L142" s="45"/>
      <c r="M142" s="250"/>
      <c r="N142" s="251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200</v>
      </c>
      <c r="AU142" s="18" t="s">
        <v>83</v>
      </c>
    </row>
    <row r="143" s="2" customFormat="1" ht="21.75" customHeight="1">
      <c r="A143" s="39"/>
      <c r="B143" s="40"/>
      <c r="C143" s="236" t="s">
        <v>192</v>
      </c>
      <c r="D143" s="236" t="s">
        <v>194</v>
      </c>
      <c r="E143" s="237" t="s">
        <v>1603</v>
      </c>
      <c r="F143" s="238" t="s">
        <v>1604</v>
      </c>
      <c r="G143" s="239" t="s">
        <v>314</v>
      </c>
      <c r="H143" s="240">
        <v>6</v>
      </c>
      <c r="I143" s="241"/>
      <c r="J143" s="240">
        <f>ROUND(I143*H143,2)</f>
        <v>0</v>
      </c>
      <c r="K143" s="238" t="s">
        <v>1</v>
      </c>
      <c r="L143" s="45"/>
      <c r="M143" s="242" t="s">
        <v>1</v>
      </c>
      <c r="N143" s="243" t="s">
        <v>38</v>
      </c>
      <c r="O143" s="92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6" t="s">
        <v>198</v>
      </c>
      <c r="AT143" s="246" t="s">
        <v>194</v>
      </c>
      <c r="AU143" s="246" t="s">
        <v>83</v>
      </c>
      <c r="AY143" s="18" t="s">
        <v>191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8" t="s">
        <v>81</v>
      </c>
      <c r="BK143" s="247">
        <f>ROUND(I143*H143,2)</f>
        <v>0</v>
      </c>
      <c r="BL143" s="18" t="s">
        <v>198</v>
      </c>
      <c r="BM143" s="246" t="s">
        <v>1605</v>
      </c>
    </row>
    <row r="144" s="2" customFormat="1">
      <c r="A144" s="39"/>
      <c r="B144" s="40"/>
      <c r="C144" s="41"/>
      <c r="D144" s="248" t="s">
        <v>200</v>
      </c>
      <c r="E144" s="41"/>
      <c r="F144" s="249" t="s">
        <v>1604</v>
      </c>
      <c r="G144" s="41"/>
      <c r="H144" s="41"/>
      <c r="I144" s="145"/>
      <c r="J144" s="41"/>
      <c r="K144" s="41"/>
      <c r="L144" s="45"/>
      <c r="M144" s="250"/>
      <c r="N144" s="251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200</v>
      </c>
      <c r="AU144" s="18" t="s">
        <v>83</v>
      </c>
    </row>
    <row r="145" s="2" customFormat="1" ht="21.75" customHeight="1">
      <c r="A145" s="39"/>
      <c r="B145" s="40"/>
      <c r="C145" s="236" t="s">
        <v>291</v>
      </c>
      <c r="D145" s="236" t="s">
        <v>194</v>
      </c>
      <c r="E145" s="237" t="s">
        <v>1606</v>
      </c>
      <c r="F145" s="238" t="s">
        <v>1553</v>
      </c>
      <c r="G145" s="239" t="s">
        <v>314</v>
      </c>
      <c r="H145" s="240">
        <v>118</v>
      </c>
      <c r="I145" s="241"/>
      <c r="J145" s="240">
        <f>ROUND(I145*H145,2)</f>
        <v>0</v>
      </c>
      <c r="K145" s="238" t="s">
        <v>1</v>
      </c>
      <c r="L145" s="45"/>
      <c r="M145" s="242" t="s">
        <v>1</v>
      </c>
      <c r="N145" s="243" t="s">
        <v>38</v>
      </c>
      <c r="O145" s="92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6" t="s">
        <v>198</v>
      </c>
      <c r="AT145" s="246" t="s">
        <v>194</v>
      </c>
      <c r="AU145" s="246" t="s">
        <v>83</v>
      </c>
      <c r="AY145" s="18" t="s">
        <v>191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8" t="s">
        <v>81</v>
      </c>
      <c r="BK145" s="247">
        <f>ROUND(I145*H145,2)</f>
        <v>0</v>
      </c>
      <c r="BL145" s="18" t="s">
        <v>198</v>
      </c>
      <c r="BM145" s="246" t="s">
        <v>1607</v>
      </c>
    </row>
    <row r="146" s="2" customFormat="1">
      <c r="A146" s="39"/>
      <c r="B146" s="40"/>
      <c r="C146" s="41"/>
      <c r="D146" s="248" t="s">
        <v>200</v>
      </c>
      <c r="E146" s="41"/>
      <c r="F146" s="249" t="s">
        <v>1553</v>
      </c>
      <c r="G146" s="41"/>
      <c r="H146" s="41"/>
      <c r="I146" s="145"/>
      <c r="J146" s="41"/>
      <c r="K146" s="41"/>
      <c r="L146" s="45"/>
      <c r="M146" s="250"/>
      <c r="N146" s="251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200</v>
      </c>
      <c r="AU146" s="18" t="s">
        <v>83</v>
      </c>
    </row>
    <row r="147" s="2" customFormat="1" ht="16.5" customHeight="1">
      <c r="A147" s="39"/>
      <c r="B147" s="40"/>
      <c r="C147" s="236" t="s">
        <v>299</v>
      </c>
      <c r="D147" s="236" t="s">
        <v>194</v>
      </c>
      <c r="E147" s="237" t="s">
        <v>1608</v>
      </c>
      <c r="F147" s="238" t="s">
        <v>1609</v>
      </c>
      <c r="G147" s="239" t="s">
        <v>314</v>
      </c>
      <c r="H147" s="240">
        <v>12</v>
      </c>
      <c r="I147" s="241"/>
      <c r="J147" s="240">
        <f>ROUND(I147*H147,2)</f>
        <v>0</v>
      </c>
      <c r="K147" s="238" t="s">
        <v>1</v>
      </c>
      <c r="L147" s="45"/>
      <c r="M147" s="242" t="s">
        <v>1</v>
      </c>
      <c r="N147" s="243" t="s">
        <v>38</v>
      </c>
      <c r="O147" s="92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6" t="s">
        <v>198</v>
      </c>
      <c r="AT147" s="246" t="s">
        <v>194</v>
      </c>
      <c r="AU147" s="246" t="s">
        <v>83</v>
      </c>
      <c r="AY147" s="18" t="s">
        <v>191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8" t="s">
        <v>81</v>
      </c>
      <c r="BK147" s="247">
        <f>ROUND(I147*H147,2)</f>
        <v>0</v>
      </c>
      <c r="BL147" s="18" t="s">
        <v>198</v>
      </c>
      <c r="BM147" s="246" t="s">
        <v>1610</v>
      </c>
    </row>
    <row r="148" s="2" customFormat="1">
      <c r="A148" s="39"/>
      <c r="B148" s="40"/>
      <c r="C148" s="41"/>
      <c r="D148" s="248" t="s">
        <v>200</v>
      </c>
      <c r="E148" s="41"/>
      <c r="F148" s="249" t="s">
        <v>1609</v>
      </c>
      <c r="G148" s="41"/>
      <c r="H148" s="41"/>
      <c r="I148" s="145"/>
      <c r="J148" s="41"/>
      <c r="K148" s="41"/>
      <c r="L148" s="45"/>
      <c r="M148" s="250"/>
      <c r="N148" s="251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200</v>
      </c>
      <c r="AU148" s="18" t="s">
        <v>83</v>
      </c>
    </row>
    <row r="149" s="2" customFormat="1" ht="16.5" customHeight="1">
      <c r="A149" s="39"/>
      <c r="B149" s="40"/>
      <c r="C149" s="236" t="s">
        <v>305</v>
      </c>
      <c r="D149" s="236" t="s">
        <v>194</v>
      </c>
      <c r="E149" s="237" t="s">
        <v>1611</v>
      </c>
      <c r="F149" s="238" t="s">
        <v>1612</v>
      </c>
      <c r="G149" s="239" t="s">
        <v>215</v>
      </c>
      <c r="H149" s="240">
        <v>5</v>
      </c>
      <c r="I149" s="241"/>
      <c r="J149" s="240">
        <f>ROUND(I149*H149,2)</f>
        <v>0</v>
      </c>
      <c r="K149" s="238" t="s">
        <v>1</v>
      </c>
      <c r="L149" s="45"/>
      <c r="M149" s="242" t="s">
        <v>1</v>
      </c>
      <c r="N149" s="243" t="s">
        <v>38</v>
      </c>
      <c r="O149" s="92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6" t="s">
        <v>198</v>
      </c>
      <c r="AT149" s="246" t="s">
        <v>194</v>
      </c>
      <c r="AU149" s="246" t="s">
        <v>83</v>
      </c>
      <c r="AY149" s="18" t="s">
        <v>191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8" t="s">
        <v>81</v>
      </c>
      <c r="BK149" s="247">
        <f>ROUND(I149*H149,2)</f>
        <v>0</v>
      </c>
      <c r="BL149" s="18" t="s">
        <v>198</v>
      </c>
      <c r="BM149" s="246" t="s">
        <v>1613</v>
      </c>
    </row>
    <row r="150" s="2" customFormat="1">
      <c r="A150" s="39"/>
      <c r="B150" s="40"/>
      <c r="C150" s="41"/>
      <c r="D150" s="248" t="s">
        <v>200</v>
      </c>
      <c r="E150" s="41"/>
      <c r="F150" s="249" t="s">
        <v>1612</v>
      </c>
      <c r="G150" s="41"/>
      <c r="H150" s="41"/>
      <c r="I150" s="145"/>
      <c r="J150" s="41"/>
      <c r="K150" s="41"/>
      <c r="L150" s="45"/>
      <c r="M150" s="250"/>
      <c r="N150" s="251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200</v>
      </c>
      <c r="AU150" s="18" t="s">
        <v>83</v>
      </c>
    </row>
    <row r="151" s="2" customFormat="1" ht="16.5" customHeight="1">
      <c r="A151" s="39"/>
      <c r="B151" s="40"/>
      <c r="C151" s="236" t="s">
        <v>8</v>
      </c>
      <c r="D151" s="236" t="s">
        <v>194</v>
      </c>
      <c r="E151" s="237" t="s">
        <v>1614</v>
      </c>
      <c r="F151" s="238" t="s">
        <v>1615</v>
      </c>
      <c r="G151" s="239" t="s">
        <v>215</v>
      </c>
      <c r="H151" s="240">
        <v>12</v>
      </c>
      <c r="I151" s="241"/>
      <c r="J151" s="240">
        <f>ROUND(I151*H151,2)</f>
        <v>0</v>
      </c>
      <c r="K151" s="238" t="s">
        <v>1</v>
      </c>
      <c r="L151" s="45"/>
      <c r="M151" s="242" t="s">
        <v>1</v>
      </c>
      <c r="N151" s="243" t="s">
        <v>38</v>
      </c>
      <c r="O151" s="92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6" t="s">
        <v>198</v>
      </c>
      <c r="AT151" s="246" t="s">
        <v>194</v>
      </c>
      <c r="AU151" s="246" t="s">
        <v>83</v>
      </c>
      <c r="AY151" s="18" t="s">
        <v>191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8" t="s">
        <v>81</v>
      </c>
      <c r="BK151" s="247">
        <f>ROUND(I151*H151,2)</f>
        <v>0</v>
      </c>
      <c r="BL151" s="18" t="s">
        <v>198</v>
      </c>
      <c r="BM151" s="246" t="s">
        <v>1616</v>
      </c>
    </row>
    <row r="152" s="2" customFormat="1">
      <c r="A152" s="39"/>
      <c r="B152" s="40"/>
      <c r="C152" s="41"/>
      <c r="D152" s="248" t="s">
        <v>200</v>
      </c>
      <c r="E152" s="41"/>
      <c r="F152" s="249" t="s">
        <v>1615</v>
      </c>
      <c r="G152" s="41"/>
      <c r="H152" s="41"/>
      <c r="I152" s="145"/>
      <c r="J152" s="41"/>
      <c r="K152" s="41"/>
      <c r="L152" s="45"/>
      <c r="M152" s="250"/>
      <c r="N152" s="251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200</v>
      </c>
      <c r="AU152" s="18" t="s">
        <v>83</v>
      </c>
    </row>
    <row r="153" s="2" customFormat="1" ht="16.5" customHeight="1">
      <c r="A153" s="39"/>
      <c r="B153" s="40"/>
      <c r="C153" s="236" t="s">
        <v>320</v>
      </c>
      <c r="D153" s="236" t="s">
        <v>194</v>
      </c>
      <c r="E153" s="237" t="s">
        <v>1617</v>
      </c>
      <c r="F153" s="238" t="s">
        <v>1618</v>
      </c>
      <c r="G153" s="239" t="s">
        <v>215</v>
      </c>
      <c r="H153" s="240">
        <v>5</v>
      </c>
      <c r="I153" s="241"/>
      <c r="J153" s="240">
        <f>ROUND(I153*H153,2)</f>
        <v>0</v>
      </c>
      <c r="K153" s="238" t="s">
        <v>1</v>
      </c>
      <c r="L153" s="45"/>
      <c r="M153" s="242" t="s">
        <v>1</v>
      </c>
      <c r="N153" s="243" t="s">
        <v>38</v>
      </c>
      <c r="O153" s="92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6" t="s">
        <v>198</v>
      </c>
      <c r="AT153" s="246" t="s">
        <v>194</v>
      </c>
      <c r="AU153" s="246" t="s">
        <v>83</v>
      </c>
      <c r="AY153" s="18" t="s">
        <v>191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8" t="s">
        <v>81</v>
      </c>
      <c r="BK153" s="247">
        <f>ROUND(I153*H153,2)</f>
        <v>0</v>
      </c>
      <c r="BL153" s="18" t="s">
        <v>198</v>
      </c>
      <c r="BM153" s="246" t="s">
        <v>1619</v>
      </c>
    </row>
    <row r="154" s="2" customFormat="1">
      <c r="A154" s="39"/>
      <c r="B154" s="40"/>
      <c r="C154" s="41"/>
      <c r="D154" s="248" t="s">
        <v>200</v>
      </c>
      <c r="E154" s="41"/>
      <c r="F154" s="249" t="s">
        <v>1618</v>
      </c>
      <c r="G154" s="41"/>
      <c r="H154" s="41"/>
      <c r="I154" s="145"/>
      <c r="J154" s="41"/>
      <c r="K154" s="41"/>
      <c r="L154" s="45"/>
      <c r="M154" s="250"/>
      <c r="N154" s="251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200</v>
      </c>
      <c r="AU154" s="18" t="s">
        <v>83</v>
      </c>
    </row>
    <row r="155" s="2" customFormat="1" ht="16.5" customHeight="1">
      <c r="A155" s="39"/>
      <c r="B155" s="40"/>
      <c r="C155" s="236" t="s">
        <v>328</v>
      </c>
      <c r="D155" s="236" t="s">
        <v>194</v>
      </c>
      <c r="E155" s="237" t="s">
        <v>1620</v>
      </c>
      <c r="F155" s="238" t="s">
        <v>1621</v>
      </c>
      <c r="G155" s="239" t="s">
        <v>413</v>
      </c>
      <c r="H155" s="240">
        <v>2</v>
      </c>
      <c r="I155" s="241"/>
      <c r="J155" s="240">
        <f>ROUND(I155*H155,2)</f>
        <v>0</v>
      </c>
      <c r="K155" s="238" t="s">
        <v>1</v>
      </c>
      <c r="L155" s="45"/>
      <c r="M155" s="242" t="s">
        <v>1</v>
      </c>
      <c r="N155" s="243" t="s">
        <v>38</v>
      </c>
      <c r="O155" s="92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6" t="s">
        <v>198</v>
      </c>
      <c r="AT155" s="246" t="s">
        <v>194</v>
      </c>
      <c r="AU155" s="246" t="s">
        <v>83</v>
      </c>
      <c r="AY155" s="18" t="s">
        <v>191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8" t="s">
        <v>81</v>
      </c>
      <c r="BK155" s="247">
        <f>ROUND(I155*H155,2)</f>
        <v>0</v>
      </c>
      <c r="BL155" s="18" t="s">
        <v>198</v>
      </c>
      <c r="BM155" s="246" t="s">
        <v>1622</v>
      </c>
    </row>
    <row r="156" s="2" customFormat="1">
      <c r="A156" s="39"/>
      <c r="B156" s="40"/>
      <c r="C156" s="41"/>
      <c r="D156" s="248" t="s">
        <v>200</v>
      </c>
      <c r="E156" s="41"/>
      <c r="F156" s="249" t="s">
        <v>1621</v>
      </c>
      <c r="G156" s="41"/>
      <c r="H156" s="41"/>
      <c r="I156" s="145"/>
      <c r="J156" s="41"/>
      <c r="K156" s="41"/>
      <c r="L156" s="45"/>
      <c r="M156" s="250"/>
      <c r="N156" s="251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200</v>
      </c>
      <c r="AU156" s="18" t="s">
        <v>83</v>
      </c>
    </row>
    <row r="157" s="12" customFormat="1" ht="25.92" customHeight="1">
      <c r="A157" s="12"/>
      <c r="B157" s="220"/>
      <c r="C157" s="221"/>
      <c r="D157" s="222" t="s">
        <v>72</v>
      </c>
      <c r="E157" s="223" t="s">
        <v>1555</v>
      </c>
      <c r="F157" s="223" t="s">
        <v>1556</v>
      </c>
      <c r="G157" s="221"/>
      <c r="H157" s="221"/>
      <c r="I157" s="224"/>
      <c r="J157" s="225">
        <f>BK157</f>
        <v>0</v>
      </c>
      <c r="K157" s="221"/>
      <c r="L157" s="226"/>
      <c r="M157" s="227"/>
      <c r="N157" s="228"/>
      <c r="O157" s="228"/>
      <c r="P157" s="229">
        <f>P158</f>
        <v>0</v>
      </c>
      <c r="Q157" s="228"/>
      <c r="R157" s="229">
        <f>R158</f>
        <v>0</v>
      </c>
      <c r="S157" s="228"/>
      <c r="T157" s="230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1" t="s">
        <v>83</v>
      </c>
      <c r="AT157" s="232" t="s">
        <v>72</v>
      </c>
      <c r="AU157" s="232" t="s">
        <v>73</v>
      </c>
      <c r="AY157" s="231" t="s">
        <v>191</v>
      </c>
      <c r="BK157" s="233">
        <f>BK158</f>
        <v>0</v>
      </c>
    </row>
    <row r="158" s="12" customFormat="1" ht="22.8" customHeight="1">
      <c r="A158" s="12"/>
      <c r="B158" s="220"/>
      <c r="C158" s="221"/>
      <c r="D158" s="222" t="s">
        <v>72</v>
      </c>
      <c r="E158" s="234" t="s">
        <v>1557</v>
      </c>
      <c r="F158" s="234" t="s">
        <v>1558</v>
      </c>
      <c r="G158" s="221"/>
      <c r="H158" s="221"/>
      <c r="I158" s="224"/>
      <c r="J158" s="235">
        <f>BK158</f>
        <v>0</v>
      </c>
      <c r="K158" s="221"/>
      <c r="L158" s="226"/>
      <c r="M158" s="227"/>
      <c r="N158" s="228"/>
      <c r="O158" s="228"/>
      <c r="P158" s="229">
        <f>SUM(P159:P204)</f>
        <v>0</v>
      </c>
      <c r="Q158" s="228"/>
      <c r="R158" s="229">
        <f>SUM(R159:R204)</f>
        <v>0</v>
      </c>
      <c r="S158" s="228"/>
      <c r="T158" s="230">
        <f>SUM(T159:T204)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1" t="s">
        <v>83</v>
      </c>
      <c r="AT158" s="232" t="s">
        <v>72</v>
      </c>
      <c r="AU158" s="232" t="s">
        <v>81</v>
      </c>
      <c r="AY158" s="231" t="s">
        <v>191</v>
      </c>
      <c r="BK158" s="233">
        <f>SUM(BK159:BK204)</f>
        <v>0</v>
      </c>
    </row>
    <row r="159" s="2" customFormat="1" ht="16.5" customHeight="1">
      <c r="A159" s="39"/>
      <c r="B159" s="40"/>
      <c r="C159" s="236" t="s">
        <v>334</v>
      </c>
      <c r="D159" s="236" t="s">
        <v>194</v>
      </c>
      <c r="E159" s="237" t="s">
        <v>1623</v>
      </c>
      <c r="F159" s="238" t="s">
        <v>1624</v>
      </c>
      <c r="G159" s="239" t="s">
        <v>314</v>
      </c>
      <c r="H159" s="240">
        <v>120</v>
      </c>
      <c r="I159" s="241"/>
      <c r="J159" s="240">
        <f>ROUND(I159*H159,2)</f>
        <v>0</v>
      </c>
      <c r="K159" s="238" t="s">
        <v>1</v>
      </c>
      <c r="L159" s="45"/>
      <c r="M159" s="242" t="s">
        <v>1</v>
      </c>
      <c r="N159" s="243" t="s">
        <v>38</v>
      </c>
      <c r="O159" s="92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6" t="s">
        <v>320</v>
      </c>
      <c r="AT159" s="246" t="s">
        <v>194</v>
      </c>
      <c r="AU159" s="246" t="s">
        <v>83</v>
      </c>
      <c r="AY159" s="18" t="s">
        <v>191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8" t="s">
        <v>81</v>
      </c>
      <c r="BK159" s="247">
        <f>ROUND(I159*H159,2)</f>
        <v>0</v>
      </c>
      <c r="BL159" s="18" t="s">
        <v>320</v>
      </c>
      <c r="BM159" s="246" t="s">
        <v>1625</v>
      </c>
    </row>
    <row r="160" s="2" customFormat="1">
      <c r="A160" s="39"/>
      <c r="B160" s="40"/>
      <c r="C160" s="41"/>
      <c r="D160" s="248" t="s">
        <v>200</v>
      </c>
      <c r="E160" s="41"/>
      <c r="F160" s="249" t="s">
        <v>1624</v>
      </c>
      <c r="G160" s="41"/>
      <c r="H160" s="41"/>
      <c r="I160" s="145"/>
      <c r="J160" s="41"/>
      <c r="K160" s="41"/>
      <c r="L160" s="45"/>
      <c r="M160" s="250"/>
      <c r="N160" s="251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200</v>
      </c>
      <c r="AU160" s="18" t="s">
        <v>83</v>
      </c>
    </row>
    <row r="161" s="2" customFormat="1" ht="16.5" customHeight="1">
      <c r="A161" s="39"/>
      <c r="B161" s="40"/>
      <c r="C161" s="236" t="s">
        <v>340</v>
      </c>
      <c r="D161" s="236" t="s">
        <v>194</v>
      </c>
      <c r="E161" s="237" t="s">
        <v>1626</v>
      </c>
      <c r="F161" s="238" t="s">
        <v>1627</v>
      </c>
      <c r="G161" s="239" t="s">
        <v>314</v>
      </c>
      <c r="H161" s="240">
        <v>120</v>
      </c>
      <c r="I161" s="241"/>
      <c r="J161" s="240">
        <f>ROUND(I161*H161,2)</f>
        <v>0</v>
      </c>
      <c r="K161" s="238" t="s">
        <v>1</v>
      </c>
      <c r="L161" s="45"/>
      <c r="M161" s="242" t="s">
        <v>1</v>
      </c>
      <c r="N161" s="243" t="s">
        <v>38</v>
      </c>
      <c r="O161" s="92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6" t="s">
        <v>320</v>
      </c>
      <c r="AT161" s="246" t="s">
        <v>194</v>
      </c>
      <c r="AU161" s="246" t="s">
        <v>83</v>
      </c>
      <c r="AY161" s="18" t="s">
        <v>191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8" t="s">
        <v>81</v>
      </c>
      <c r="BK161" s="247">
        <f>ROUND(I161*H161,2)</f>
        <v>0</v>
      </c>
      <c r="BL161" s="18" t="s">
        <v>320</v>
      </c>
      <c r="BM161" s="246" t="s">
        <v>1628</v>
      </c>
    </row>
    <row r="162" s="2" customFormat="1">
      <c r="A162" s="39"/>
      <c r="B162" s="40"/>
      <c r="C162" s="41"/>
      <c r="D162" s="248" t="s">
        <v>200</v>
      </c>
      <c r="E162" s="41"/>
      <c r="F162" s="249" t="s">
        <v>1629</v>
      </c>
      <c r="G162" s="41"/>
      <c r="H162" s="41"/>
      <c r="I162" s="145"/>
      <c r="J162" s="41"/>
      <c r="K162" s="41"/>
      <c r="L162" s="45"/>
      <c r="M162" s="250"/>
      <c r="N162" s="251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200</v>
      </c>
      <c r="AU162" s="18" t="s">
        <v>83</v>
      </c>
    </row>
    <row r="163" s="2" customFormat="1" ht="16.5" customHeight="1">
      <c r="A163" s="39"/>
      <c r="B163" s="40"/>
      <c r="C163" s="236" t="s">
        <v>346</v>
      </c>
      <c r="D163" s="236" t="s">
        <v>194</v>
      </c>
      <c r="E163" s="237" t="s">
        <v>1630</v>
      </c>
      <c r="F163" s="238" t="s">
        <v>1631</v>
      </c>
      <c r="G163" s="239" t="s">
        <v>413</v>
      </c>
      <c r="H163" s="240">
        <v>2</v>
      </c>
      <c r="I163" s="241"/>
      <c r="J163" s="240">
        <f>ROUND(I163*H163,2)</f>
        <v>0</v>
      </c>
      <c r="K163" s="238" t="s">
        <v>1</v>
      </c>
      <c r="L163" s="45"/>
      <c r="M163" s="242" t="s">
        <v>1</v>
      </c>
      <c r="N163" s="243" t="s">
        <v>38</v>
      </c>
      <c r="O163" s="92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6" t="s">
        <v>320</v>
      </c>
      <c r="AT163" s="246" t="s">
        <v>194</v>
      </c>
      <c r="AU163" s="246" t="s">
        <v>83</v>
      </c>
      <c r="AY163" s="18" t="s">
        <v>191</v>
      </c>
      <c r="BE163" s="247">
        <f>IF(N163="základní",J163,0)</f>
        <v>0</v>
      </c>
      <c r="BF163" s="247">
        <f>IF(N163="snížená",J163,0)</f>
        <v>0</v>
      </c>
      <c r="BG163" s="247">
        <f>IF(N163="zákl. přenesená",J163,0)</f>
        <v>0</v>
      </c>
      <c r="BH163" s="247">
        <f>IF(N163="sníž. přenesená",J163,0)</f>
        <v>0</v>
      </c>
      <c r="BI163" s="247">
        <f>IF(N163="nulová",J163,0)</f>
        <v>0</v>
      </c>
      <c r="BJ163" s="18" t="s">
        <v>81</v>
      </c>
      <c r="BK163" s="247">
        <f>ROUND(I163*H163,2)</f>
        <v>0</v>
      </c>
      <c r="BL163" s="18" t="s">
        <v>320</v>
      </c>
      <c r="BM163" s="246" t="s">
        <v>1632</v>
      </c>
    </row>
    <row r="164" s="2" customFormat="1">
      <c r="A164" s="39"/>
      <c r="B164" s="40"/>
      <c r="C164" s="41"/>
      <c r="D164" s="248" t="s">
        <v>200</v>
      </c>
      <c r="E164" s="41"/>
      <c r="F164" s="249" t="s">
        <v>1631</v>
      </c>
      <c r="G164" s="41"/>
      <c r="H164" s="41"/>
      <c r="I164" s="145"/>
      <c r="J164" s="41"/>
      <c r="K164" s="41"/>
      <c r="L164" s="45"/>
      <c r="M164" s="250"/>
      <c r="N164" s="251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200</v>
      </c>
      <c r="AU164" s="18" t="s">
        <v>83</v>
      </c>
    </row>
    <row r="165" s="2" customFormat="1" ht="16.5" customHeight="1">
      <c r="A165" s="39"/>
      <c r="B165" s="40"/>
      <c r="C165" s="236" t="s">
        <v>7</v>
      </c>
      <c r="D165" s="236" t="s">
        <v>194</v>
      </c>
      <c r="E165" s="237" t="s">
        <v>1633</v>
      </c>
      <c r="F165" s="238" t="s">
        <v>1634</v>
      </c>
      <c r="G165" s="239" t="s">
        <v>413</v>
      </c>
      <c r="H165" s="240">
        <v>2</v>
      </c>
      <c r="I165" s="241"/>
      <c r="J165" s="240">
        <f>ROUND(I165*H165,2)</f>
        <v>0</v>
      </c>
      <c r="K165" s="238" t="s">
        <v>1</v>
      </c>
      <c r="L165" s="45"/>
      <c r="M165" s="242" t="s">
        <v>1</v>
      </c>
      <c r="N165" s="243" t="s">
        <v>38</v>
      </c>
      <c r="O165" s="92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6" t="s">
        <v>320</v>
      </c>
      <c r="AT165" s="246" t="s">
        <v>194</v>
      </c>
      <c r="AU165" s="246" t="s">
        <v>83</v>
      </c>
      <c r="AY165" s="18" t="s">
        <v>191</v>
      </c>
      <c r="BE165" s="247">
        <f>IF(N165="základní",J165,0)</f>
        <v>0</v>
      </c>
      <c r="BF165" s="247">
        <f>IF(N165="snížená",J165,0)</f>
        <v>0</v>
      </c>
      <c r="BG165" s="247">
        <f>IF(N165="zákl. přenesená",J165,0)</f>
        <v>0</v>
      </c>
      <c r="BH165" s="247">
        <f>IF(N165="sníž. přenesená",J165,0)</f>
        <v>0</v>
      </c>
      <c r="BI165" s="247">
        <f>IF(N165="nulová",J165,0)</f>
        <v>0</v>
      </c>
      <c r="BJ165" s="18" t="s">
        <v>81</v>
      </c>
      <c r="BK165" s="247">
        <f>ROUND(I165*H165,2)</f>
        <v>0</v>
      </c>
      <c r="BL165" s="18" t="s">
        <v>320</v>
      </c>
      <c r="BM165" s="246" t="s">
        <v>1635</v>
      </c>
    </row>
    <row r="166" s="2" customFormat="1">
      <c r="A166" s="39"/>
      <c r="B166" s="40"/>
      <c r="C166" s="41"/>
      <c r="D166" s="248" t="s">
        <v>200</v>
      </c>
      <c r="E166" s="41"/>
      <c r="F166" s="249" t="s">
        <v>1634</v>
      </c>
      <c r="G166" s="41"/>
      <c r="H166" s="41"/>
      <c r="I166" s="145"/>
      <c r="J166" s="41"/>
      <c r="K166" s="41"/>
      <c r="L166" s="45"/>
      <c r="M166" s="250"/>
      <c r="N166" s="251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200</v>
      </c>
      <c r="AU166" s="18" t="s">
        <v>83</v>
      </c>
    </row>
    <row r="167" s="2" customFormat="1" ht="16.5" customHeight="1">
      <c r="A167" s="39"/>
      <c r="B167" s="40"/>
      <c r="C167" s="236" t="s">
        <v>367</v>
      </c>
      <c r="D167" s="236" t="s">
        <v>194</v>
      </c>
      <c r="E167" s="237" t="s">
        <v>1636</v>
      </c>
      <c r="F167" s="238" t="s">
        <v>1637</v>
      </c>
      <c r="G167" s="239" t="s">
        <v>413</v>
      </c>
      <c r="H167" s="240">
        <v>2</v>
      </c>
      <c r="I167" s="241"/>
      <c r="J167" s="240">
        <f>ROUND(I167*H167,2)</f>
        <v>0</v>
      </c>
      <c r="K167" s="238" t="s">
        <v>1</v>
      </c>
      <c r="L167" s="45"/>
      <c r="M167" s="242" t="s">
        <v>1</v>
      </c>
      <c r="N167" s="243" t="s">
        <v>38</v>
      </c>
      <c r="O167" s="92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6" t="s">
        <v>320</v>
      </c>
      <c r="AT167" s="246" t="s">
        <v>194</v>
      </c>
      <c r="AU167" s="246" t="s">
        <v>83</v>
      </c>
      <c r="AY167" s="18" t="s">
        <v>191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8" t="s">
        <v>81</v>
      </c>
      <c r="BK167" s="247">
        <f>ROUND(I167*H167,2)</f>
        <v>0</v>
      </c>
      <c r="BL167" s="18" t="s">
        <v>320</v>
      </c>
      <c r="BM167" s="246" t="s">
        <v>1638</v>
      </c>
    </row>
    <row r="168" s="2" customFormat="1">
      <c r="A168" s="39"/>
      <c r="B168" s="40"/>
      <c r="C168" s="41"/>
      <c r="D168" s="248" t="s">
        <v>200</v>
      </c>
      <c r="E168" s="41"/>
      <c r="F168" s="249" t="s">
        <v>1637</v>
      </c>
      <c r="G168" s="41"/>
      <c r="H168" s="41"/>
      <c r="I168" s="145"/>
      <c r="J168" s="41"/>
      <c r="K168" s="41"/>
      <c r="L168" s="45"/>
      <c r="M168" s="250"/>
      <c r="N168" s="251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200</v>
      </c>
      <c r="AU168" s="18" t="s">
        <v>83</v>
      </c>
    </row>
    <row r="169" s="2" customFormat="1" ht="16.5" customHeight="1">
      <c r="A169" s="39"/>
      <c r="B169" s="40"/>
      <c r="C169" s="236" t="s">
        <v>376</v>
      </c>
      <c r="D169" s="236" t="s">
        <v>194</v>
      </c>
      <c r="E169" s="237" t="s">
        <v>1639</v>
      </c>
      <c r="F169" s="238" t="s">
        <v>1640</v>
      </c>
      <c r="G169" s="239" t="s">
        <v>413</v>
      </c>
      <c r="H169" s="240">
        <v>4</v>
      </c>
      <c r="I169" s="241"/>
      <c r="J169" s="240">
        <f>ROUND(I169*H169,2)</f>
        <v>0</v>
      </c>
      <c r="K169" s="238" t="s">
        <v>1</v>
      </c>
      <c r="L169" s="45"/>
      <c r="M169" s="242" t="s">
        <v>1</v>
      </c>
      <c r="N169" s="243" t="s">
        <v>38</v>
      </c>
      <c r="O169" s="92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6" t="s">
        <v>320</v>
      </c>
      <c r="AT169" s="246" t="s">
        <v>194</v>
      </c>
      <c r="AU169" s="246" t="s">
        <v>83</v>
      </c>
      <c r="AY169" s="18" t="s">
        <v>191</v>
      </c>
      <c r="BE169" s="247">
        <f>IF(N169="základní",J169,0)</f>
        <v>0</v>
      </c>
      <c r="BF169" s="247">
        <f>IF(N169="snížená",J169,0)</f>
        <v>0</v>
      </c>
      <c r="BG169" s="247">
        <f>IF(N169="zákl. přenesená",J169,0)</f>
        <v>0</v>
      </c>
      <c r="BH169" s="247">
        <f>IF(N169="sníž. přenesená",J169,0)</f>
        <v>0</v>
      </c>
      <c r="BI169" s="247">
        <f>IF(N169="nulová",J169,0)</f>
        <v>0</v>
      </c>
      <c r="BJ169" s="18" t="s">
        <v>81</v>
      </c>
      <c r="BK169" s="247">
        <f>ROUND(I169*H169,2)</f>
        <v>0</v>
      </c>
      <c r="BL169" s="18" t="s">
        <v>320</v>
      </c>
      <c r="BM169" s="246" t="s">
        <v>1641</v>
      </c>
    </row>
    <row r="170" s="2" customFormat="1">
      <c r="A170" s="39"/>
      <c r="B170" s="40"/>
      <c r="C170" s="41"/>
      <c r="D170" s="248" t="s">
        <v>200</v>
      </c>
      <c r="E170" s="41"/>
      <c r="F170" s="249" t="s">
        <v>1640</v>
      </c>
      <c r="G170" s="41"/>
      <c r="H170" s="41"/>
      <c r="I170" s="145"/>
      <c r="J170" s="41"/>
      <c r="K170" s="41"/>
      <c r="L170" s="45"/>
      <c r="M170" s="250"/>
      <c r="N170" s="251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200</v>
      </c>
      <c r="AU170" s="18" t="s">
        <v>83</v>
      </c>
    </row>
    <row r="171" s="2" customFormat="1" ht="16.5" customHeight="1">
      <c r="A171" s="39"/>
      <c r="B171" s="40"/>
      <c r="C171" s="236" t="s">
        <v>387</v>
      </c>
      <c r="D171" s="236" t="s">
        <v>194</v>
      </c>
      <c r="E171" s="237" t="s">
        <v>1642</v>
      </c>
      <c r="F171" s="238" t="s">
        <v>1643</v>
      </c>
      <c r="G171" s="239" t="s">
        <v>413</v>
      </c>
      <c r="H171" s="240">
        <v>2</v>
      </c>
      <c r="I171" s="241"/>
      <c r="J171" s="240">
        <f>ROUND(I171*H171,2)</f>
        <v>0</v>
      </c>
      <c r="K171" s="238" t="s">
        <v>1</v>
      </c>
      <c r="L171" s="45"/>
      <c r="M171" s="242" t="s">
        <v>1</v>
      </c>
      <c r="N171" s="243" t="s">
        <v>38</v>
      </c>
      <c r="O171" s="92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6" t="s">
        <v>320</v>
      </c>
      <c r="AT171" s="246" t="s">
        <v>194</v>
      </c>
      <c r="AU171" s="246" t="s">
        <v>83</v>
      </c>
      <c r="AY171" s="18" t="s">
        <v>191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8" t="s">
        <v>81</v>
      </c>
      <c r="BK171" s="247">
        <f>ROUND(I171*H171,2)</f>
        <v>0</v>
      </c>
      <c r="BL171" s="18" t="s">
        <v>320</v>
      </c>
      <c r="BM171" s="246" t="s">
        <v>1644</v>
      </c>
    </row>
    <row r="172" s="2" customFormat="1">
      <c r="A172" s="39"/>
      <c r="B172" s="40"/>
      <c r="C172" s="41"/>
      <c r="D172" s="248" t="s">
        <v>200</v>
      </c>
      <c r="E172" s="41"/>
      <c r="F172" s="249" t="s">
        <v>1643</v>
      </c>
      <c r="G172" s="41"/>
      <c r="H172" s="41"/>
      <c r="I172" s="145"/>
      <c r="J172" s="41"/>
      <c r="K172" s="41"/>
      <c r="L172" s="45"/>
      <c r="M172" s="250"/>
      <c r="N172" s="251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200</v>
      </c>
      <c r="AU172" s="18" t="s">
        <v>83</v>
      </c>
    </row>
    <row r="173" s="2" customFormat="1" ht="16.5" customHeight="1">
      <c r="A173" s="39"/>
      <c r="B173" s="40"/>
      <c r="C173" s="236" t="s">
        <v>395</v>
      </c>
      <c r="D173" s="236" t="s">
        <v>194</v>
      </c>
      <c r="E173" s="237" t="s">
        <v>1645</v>
      </c>
      <c r="F173" s="238" t="s">
        <v>1646</v>
      </c>
      <c r="G173" s="239" t="s">
        <v>413</v>
      </c>
      <c r="H173" s="240">
        <v>2</v>
      </c>
      <c r="I173" s="241"/>
      <c r="J173" s="240">
        <f>ROUND(I173*H173,2)</f>
        <v>0</v>
      </c>
      <c r="K173" s="238" t="s">
        <v>1</v>
      </c>
      <c r="L173" s="45"/>
      <c r="M173" s="242" t="s">
        <v>1</v>
      </c>
      <c r="N173" s="243" t="s">
        <v>38</v>
      </c>
      <c r="O173" s="92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6" t="s">
        <v>320</v>
      </c>
      <c r="AT173" s="246" t="s">
        <v>194</v>
      </c>
      <c r="AU173" s="246" t="s">
        <v>83</v>
      </c>
      <c r="AY173" s="18" t="s">
        <v>191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8" t="s">
        <v>81</v>
      </c>
      <c r="BK173" s="247">
        <f>ROUND(I173*H173,2)</f>
        <v>0</v>
      </c>
      <c r="BL173" s="18" t="s">
        <v>320</v>
      </c>
      <c r="BM173" s="246" t="s">
        <v>1647</v>
      </c>
    </row>
    <row r="174" s="2" customFormat="1">
      <c r="A174" s="39"/>
      <c r="B174" s="40"/>
      <c r="C174" s="41"/>
      <c r="D174" s="248" t="s">
        <v>200</v>
      </c>
      <c r="E174" s="41"/>
      <c r="F174" s="249" t="s">
        <v>1646</v>
      </c>
      <c r="G174" s="41"/>
      <c r="H174" s="41"/>
      <c r="I174" s="145"/>
      <c r="J174" s="41"/>
      <c r="K174" s="41"/>
      <c r="L174" s="45"/>
      <c r="M174" s="250"/>
      <c r="N174" s="251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200</v>
      </c>
      <c r="AU174" s="18" t="s">
        <v>83</v>
      </c>
    </row>
    <row r="175" s="2" customFormat="1" ht="16.5" customHeight="1">
      <c r="A175" s="39"/>
      <c r="B175" s="40"/>
      <c r="C175" s="236" t="s">
        <v>404</v>
      </c>
      <c r="D175" s="236" t="s">
        <v>194</v>
      </c>
      <c r="E175" s="237" t="s">
        <v>1648</v>
      </c>
      <c r="F175" s="238" t="s">
        <v>1649</v>
      </c>
      <c r="G175" s="239" t="s">
        <v>1062</v>
      </c>
      <c r="H175" s="240">
        <v>6</v>
      </c>
      <c r="I175" s="241"/>
      <c r="J175" s="240">
        <f>ROUND(I175*H175,2)</f>
        <v>0</v>
      </c>
      <c r="K175" s="238" t="s">
        <v>1</v>
      </c>
      <c r="L175" s="45"/>
      <c r="M175" s="242" t="s">
        <v>1</v>
      </c>
      <c r="N175" s="243" t="s">
        <v>38</v>
      </c>
      <c r="O175" s="92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6" t="s">
        <v>320</v>
      </c>
      <c r="AT175" s="246" t="s">
        <v>194</v>
      </c>
      <c r="AU175" s="246" t="s">
        <v>83</v>
      </c>
      <c r="AY175" s="18" t="s">
        <v>191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8" t="s">
        <v>81</v>
      </c>
      <c r="BK175" s="247">
        <f>ROUND(I175*H175,2)</f>
        <v>0</v>
      </c>
      <c r="BL175" s="18" t="s">
        <v>320</v>
      </c>
      <c r="BM175" s="246" t="s">
        <v>1650</v>
      </c>
    </row>
    <row r="176" s="2" customFormat="1">
      <c r="A176" s="39"/>
      <c r="B176" s="40"/>
      <c r="C176" s="41"/>
      <c r="D176" s="248" t="s">
        <v>200</v>
      </c>
      <c r="E176" s="41"/>
      <c r="F176" s="249" t="s">
        <v>1649</v>
      </c>
      <c r="G176" s="41"/>
      <c r="H176" s="41"/>
      <c r="I176" s="145"/>
      <c r="J176" s="41"/>
      <c r="K176" s="41"/>
      <c r="L176" s="45"/>
      <c r="M176" s="250"/>
      <c r="N176" s="251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200</v>
      </c>
      <c r="AU176" s="18" t="s">
        <v>83</v>
      </c>
    </row>
    <row r="177" s="2" customFormat="1" ht="16.5" customHeight="1">
      <c r="A177" s="39"/>
      <c r="B177" s="40"/>
      <c r="C177" s="236" t="s">
        <v>410</v>
      </c>
      <c r="D177" s="236" t="s">
        <v>194</v>
      </c>
      <c r="E177" s="237" t="s">
        <v>1651</v>
      </c>
      <c r="F177" s="238" t="s">
        <v>1652</v>
      </c>
      <c r="G177" s="239" t="s">
        <v>1062</v>
      </c>
      <c r="H177" s="240">
        <v>6</v>
      </c>
      <c r="I177" s="241"/>
      <c r="J177" s="240">
        <f>ROUND(I177*H177,2)</f>
        <v>0</v>
      </c>
      <c r="K177" s="238" t="s">
        <v>1</v>
      </c>
      <c r="L177" s="45"/>
      <c r="M177" s="242" t="s">
        <v>1</v>
      </c>
      <c r="N177" s="243" t="s">
        <v>38</v>
      </c>
      <c r="O177" s="92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6" t="s">
        <v>320</v>
      </c>
      <c r="AT177" s="246" t="s">
        <v>194</v>
      </c>
      <c r="AU177" s="246" t="s">
        <v>83</v>
      </c>
      <c r="AY177" s="18" t="s">
        <v>191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8" t="s">
        <v>81</v>
      </c>
      <c r="BK177" s="247">
        <f>ROUND(I177*H177,2)</f>
        <v>0</v>
      </c>
      <c r="BL177" s="18" t="s">
        <v>320</v>
      </c>
      <c r="BM177" s="246" t="s">
        <v>1653</v>
      </c>
    </row>
    <row r="178" s="2" customFormat="1">
      <c r="A178" s="39"/>
      <c r="B178" s="40"/>
      <c r="C178" s="41"/>
      <c r="D178" s="248" t="s">
        <v>200</v>
      </c>
      <c r="E178" s="41"/>
      <c r="F178" s="249" t="s">
        <v>1652</v>
      </c>
      <c r="G178" s="41"/>
      <c r="H178" s="41"/>
      <c r="I178" s="145"/>
      <c r="J178" s="41"/>
      <c r="K178" s="41"/>
      <c r="L178" s="45"/>
      <c r="M178" s="250"/>
      <c r="N178" s="251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200</v>
      </c>
      <c r="AU178" s="18" t="s">
        <v>83</v>
      </c>
    </row>
    <row r="179" s="2" customFormat="1" ht="16.5" customHeight="1">
      <c r="A179" s="39"/>
      <c r="B179" s="40"/>
      <c r="C179" s="236" t="s">
        <v>416</v>
      </c>
      <c r="D179" s="236" t="s">
        <v>194</v>
      </c>
      <c r="E179" s="237" t="s">
        <v>1654</v>
      </c>
      <c r="F179" s="238" t="s">
        <v>1655</v>
      </c>
      <c r="G179" s="239" t="s">
        <v>1656</v>
      </c>
      <c r="H179" s="240">
        <v>0.5</v>
      </c>
      <c r="I179" s="241"/>
      <c r="J179" s="240">
        <f>ROUND(I179*H179,2)</f>
        <v>0</v>
      </c>
      <c r="K179" s="238" t="s">
        <v>1</v>
      </c>
      <c r="L179" s="45"/>
      <c r="M179" s="242" t="s">
        <v>1</v>
      </c>
      <c r="N179" s="243" t="s">
        <v>38</v>
      </c>
      <c r="O179" s="92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6" t="s">
        <v>320</v>
      </c>
      <c r="AT179" s="246" t="s">
        <v>194</v>
      </c>
      <c r="AU179" s="246" t="s">
        <v>83</v>
      </c>
      <c r="AY179" s="18" t="s">
        <v>191</v>
      </c>
      <c r="BE179" s="247">
        <f>IF(N179="základní",J179,0)</f>
        <v>0</v>
      </c>
      <c r="BF179" s="247">
        <f>IF(N179="snížená",J179,0)</f>
        <v>0</v>
      </c>
      <c r="BG179" s="247">
        <f>IF(N179="zákl. přenesená",J179,0)</f>
        <v>0</v>
      </c>
      <c r="BH179" s="247">
        <f>IF(N179="sníž. přenesená",J179,0)</f>
        <v>0</v>
      </c>
      <c r="BI179" s="247">
        <f>IF(N179="nulová",J179,0)</f>
        <v>0</v>
      </c>
      <c r="BJ179" s="18" t="s">
        <v>81</v>
      </c>
      <c r="BK179" s="247">
        <f>ROUND(I179*H179,2)</f>
        <v>0</v>
      </c>
      <c r="BL179" s="18" t="s">
        <v>320</v>
      </c>
      <c r="BM179" s="246" t="s">
        <v>1657</v>
      </c>
    </row>
    <row r="180" s="2" customFormat="1">
      <c r="A180" s="39"/>
      <c r="B180" s="40"/>
      <c r="C180" s="41"/>
      <c r="D180" s="248" t="s">
        <v>200</v>
      </c>
      <c r="E180" s="41"/>
      <c r="F180" s="249" t="s">
        <v>1655</v>
      </c>
      <c r="G180" s="41"/>
      <c r="H180" s="41"/>
      <c r="I180" s="145"/>
      <c r="J180" s="41"/>
      <c r="K180" s="41"/>
      <c r="L180" s="45"/>
      <c r="M180" s="250"/>
      <c r="N180" s="251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200</v>
      </c>
      <c r="AU180" s="18" t="s">
        <v>83</v>
      </c>
    </row>
    <row r="181" s="2" customFormat="1" ht="16.5" customHeight="1">
      <c r="A181" s="39"/>
      <c r="B181" s="40"/>
      <c r="C181" s="236" t="s">
        <v>422</v>
      </c>
      <c r="D181" s="236" t="s">
        <v>194</v>
      </c>
      <c r="E181" s="237" t="s">
        <v>1658</v>
      </c>
      <c r="F181" s="238" t="s">
        <v>1659</v>
      </c>
      <c r="G181" s="239" t="s">
        <v>1062</v>
      </c>
      <c r="H181" s="240">
        <v>8</v>
      </c>
      <c r="I181" s="241"/>
      <c r="J181" s="240">
        <f>ROUND(I181*H181,2)</f>
        <v>0</v>
      </c>
      <c r="K181" s="238" t="s">
        <v>1</v>
      </c>
      <c r="L181" s="45"/>
      <c r="M181" s="242" t="s">
        <v>1</v>
      </c>
      <c r="N181" s="243" t="s">
        <v>38</v>
      </c>
      <c r="O181" s="92"/>
      <c r="P181" s="244">
        <f>O181*H181</f>
        <v>0</v>
      </c>
      <c r="Q181" s="244">
        <v>0</v>
      </c>
      <c r="R181" s="244">
        <f>Q181*H181</f>
        <v>0</v>
      </c>
      <c r="S181" s="244">
        <v>0</v>
      </c>
      <c r="T181" s="245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6" t="s">
        <v>320</v>
      </c>
      <c r="AT181" s="246" t="s">
        <v>194</v>
      </c>
      <c r="AU181" s="246" t="s">
        <v>83</v>
      </c>
      <c r="AY181" s="18" t="s">
        <v>191</v>
      </c>
      <c r="BE181" s="247">
        <f>IF(N181="základní",J181,0)</f>
        <v>0</v>
      </c>
      <c r="BF181" s="247">
        <f>IF(N181="snížená",J181,0)</f>
        <v>0</v>
      </c>
      <c r="BG181" s="247">
        <f>IF(N181="zákl. přenesená",J181,0)</f>
        <v>0</v>
      </c>
      <c r="BH181" s="247">
        <f>IF(N181="sníž. přenesená",J181,0)</f>
        <v>0</v>
      </c>
      <c r="BI181" s="247">
        <f>IF(N181="nulová",J181,0)</f>
        <v>0</v>
      </c>
      <c r="BJ181" s="18" t="s">
        <v>81</v>
      </c>
      <c r="BK181" s="247">
        <f>ROUND(I181*H181,2)</f>
        <v>0</v>
      </c>
      <c r="BL181" s="18" t="s">
        <v>320</v>
      </c>
      <c r="BM181" s="246" t="s">
        <v>1660</v>
      </c>
    </row>
    <row r="182" s="2" customFormat="1">
      <c r="A182" s="39"/>
      <c r="B182" s="40"/>
      <c r="C182" s="41"/>
      <c r="D182" s="248" t="s">
        <v>200</v>
      </c>
      <c r="E182" s="41"/>
      <c r="F182" s="249" t="s">
        <v>1659</v>
      </c>
      <c r="G182" s="41"/>
      <c r="H182" s="41"/>
      <c r="I182" s="145"/>
      <c r="J182" s="41"/>
      <c r="K182" s="41"/>
      <c r="L182" s="45"/>
      <c r="M182" s="250"/>
      <c r="N182" s="251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200</v>
      </c>
      <c r="AU182" s="18" t="s">
        <v>83</v>
      </c>
    </row>
    <row r="183" s="2" customFormat="1" ht="16.5" customHeight="1">
      <c r="A183" s="39"/>
      <c r="B183" s="40"/>
      <c r="C183" s="236" t="s">
        <v>429</v>
      </c>
      <c r="D183" s="236" t="s">
        <v>194</v>
      </c>
      <c r="E183" s="237" t="s">
        <v>1661</v>
      </c>
      <c r="F183" s="238" t="s">
        <v>1662</v>
      </c>
      <c r="G183" s="239" t="s">
        <v>1062</v>
      </c>
      <c r="H183" s="240">
        <v>8</v>
      </c>
      <c r="I183" s="241"/>
      <c r="J183" s="240">
        <f>ROUND(I183*H183,2)</f>
        <v>0</v>
      </c>
      <c r="K183" s="238" t="s">
        <v>1</v>
      </c>
      <c r="L183" s="45"/>
      <c r="M183" s="242" t="s">
        <v>1</v>
      </c>
      <c r="N183" s="243" t="s">
        <v>38</v>
      </c>
      <c r="O183" s="92"/>
      <c r="P183" s="244">
        <f>O183*H183</f>
        <v>0</v>
      </c>
      <c r="Q183" s="244">
        <v>0</v>
      </c>
      <c r="R183" s="244">
        <f>Q183*H183</f>
        <v>0</v>
      </c>
      <c r="S183" s="244">
        <v>0</v>
      </c>
      <c r="T183" s="245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6" t="s">
        <v>320</v>
      </c>
      <c r="AT183" s="246" t="s">
        <v>194</v>
      </c>
      <c r="AU183" s="246" t="s">
        <v>83</v>
      </c>
      <c r="AY183" s="18" t="s">
        <v>191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8" t="s">
        <v>81</v>
      </c>
      <c r="BK183" s="247">
        <f>ROUND(I183*H183,2)</f>
        <v>0</v>
      </c>
      <c r="BL183" s="18" t="s">
        <v>320</v>
      </c>
      <c r="BM183" s="246" t="s">
        <v>1663</v>
      </c>
    </row>
    <row r="184" s="2" customFormat="1">
      <c r="A184" s="39"/>
      <c r="B184" s="40"/>
      <c r="C184" s="41"/>
      <c r="D184" s="248" t="s">
        <v>200</v>
      </c>
      <c r="E184" s="41"/>
      <c r="F184" s="249" t="s">
        <v>1662</v>
      </c>
      <c r="G184" s="41"/>
      <c r="H184" s="41"/>
      <c r="I184" s="145"/>
      <c r="J184" s="41"/>
      <c r="K184" s="41"/>
      <c r="L184" s="45"/>
      <c r="M184" s="250"/>
      <c r="N184" s="251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200</v>
      </c>
      <c r="AU184" s="18" t="s">
        <v>83</v>
      </c>
    </row>
    <row r="185" s="2" customFormat="1" ht="16.5" customHeight="1">
      <c r="A185" s="39"/>
      <c r="B185" s="40"/>
      <c r="C185" s="236" t="s">
        <v>436</v>
      </c>
      <c r="D185" s="236" t="s">
        <v>194</v>
      </c>
      <c r="E185" s="237" t="s">
        <v>1664</v>
      </c>
      <c r="F185" s="238" t="s">
        <v>1665</v>
      </c>
      <c r="G185" s="239" t="s">
        <v>1062</v>
      </c>
      <c r="H185" s="240">
        <v>6</v>
      </c>
      <c r="I185" s="241"/>
      <c r="J185" s="240">
        <f>ROUND(I185*H185,2)</f>
        <v>0</v>
      </c>
      <c r="K185" s="238" t="s">
        <v>1</v>
      </c>
      <c r="L185" s="45"/>
      <c r="M185" s="242" t="s">
        <v>1</v>
      </c>
      <c r="N185" s="243" t="s">
        <v>38</v>
      </c>
      <c r="O185" s="92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6" t="s">
        <v>320</v>
      </c>
      <c r="AT185" s="246" t="s">
        <v>194</v>
      </c>
      <c r="AU185" s="246" t="s">
        <v>83</v>
      </c>
      <c r="AY185" s="18" t="s">
        <v>191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8" t="s">
        <v>81</v>
      </c>
      <c r="BK185" s="247">
        <f>ROUND(I185*H185,2)</f>
        <v>0</v>
      </c>
      <c r="BL185" s="18" t="s">
        <v>320</v>
      </c>
      <c r="BM185" s="246" t="s">
        <v>1666</v>
      </c>
    </row>
    <row r="186" s="2" customFormat="1">
      <c r="A186" s="39"/>
      <c r="B186" s="40"/>
      <c r="C186" s="41"/>
      <c r="D186" s="248" t="s">
        <v>200</v>
      </c>
      <c r="E186" s="41"/>
      <c r="F186" s="249" t="s">
        <v>1665</v>
      </c>
      <c r="G186" s="41"/>
      <c r="H186" s="41"/>
      <c r="I186" s="145"/>
      <c r="J186" s="41"/>
      <c r="K186" s="41"/>
      <c r="L186" s="45"/>
      <c r="M186" s="250"/>
      <c r="N186" s="251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200</v>
      </c>
      <c r="AU186" s="18" t="s">
        <v>83</v>
      </c>
    </row>
    <row r="187" s="2" customFormat="1" ht="16.5" customHeight="1">
      <c r="A187" s="39"/>
      <c r="B187" s="40"/>
      <c r="C187" s="236" t="s">
        <v>445</v>
      </c>
      <c r="D187" s="236" t="s">
        <v>194</v>
      </c>
      <c r="E187" s="237" t="s">
        <v>1667</v>
      </c>
      <c r="F187" s="238" t="s">
        <v>1668</v>
      </c>
      <c r="G187" s="239" t="s">
        <v>314</v>
      </c>
      <c r="H187" s="240">
        <v>220</v>
      </c>
      <c r="I187" s="241"/>
      <c r="J187" s="240">
        <f>ROUND(I187*H187,2)</f>
        <v>0</v>
      </c>
      <c r="K187" s="238" t="s">
        <v>1</v>
      </c>
      <c r="L187" s="45"/>
      <c r="M187" s="242" t="s">
        <v>1</v>
      </c>
      <c r="N187" s="243" t="s">
        <v>38</v>
      </c>
      <c r="O187" s="92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6" t="s">
        <v>320</v>
      </c>
      <c r="AT187" s="246" t="s">
        <v>194</v>
      </c>
      <c r="AU187" s="246" t="s">
        <v>83</v>
      </c>
      <c r="AY187" s="18" t="s">
        <v>191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8" t="s">
        <v>81</v>
      </c>
      <c r="BK187" s="247">
        <f>ROUND(I187*H187,2)</f>
        <v>0</v>
      </c>
      <c r="BL187" s="18" t="s">
        <v>320</v>
      </c>
      <c r="BM187" s="246" t="s">
        <v>1669</v>
      </c>
    </row>
    <row r="188" s="2" customFormat="1">
      <c r="A188" s="39"/>
      <c r="B188" s="40"/>
      <c r="C188" s="41"/>
      <c r="D188" s="248" t="s">
        <v>200</v>
      </c>
      <c r="E188" s="41"/>
      <c r="F188" s="249" t="s">
        <v>1668</v>
      </c>
      <c r="G188" s="41"/>
      <c r="H188" s="41"/>
      <c r="I188" s="145"/>
      <c r="J188" s="41"/>
      <c r="K188" s="41"/>
      <c r="L188" s="45"/>
      <c r="M188" s="250"/>
      <c r="N188" s="251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200</v>
      </c>
      <c r="AU188" s="18" t="s">
        <v>83</v>
      </c>
    </row>
    <row r="189" s="2" customFormat="1" ht="16.5" customHeight="1">
      <c r="A189" s="39"/>
      <c r="B189" s="40"/>
      <c r="C189" s="236" t="s">
        <v>450</v>
      </c>
      <c r="D189" s="236" t="s">
        <v>194</v>
      </c>
      <c r="E189" s="237" t="s">
        <v>1670</v>
      </c>
      <c r="F189" s="238" t="s">
        <v>1671</v>
      </c>
      <c r="G189" s="239" t="s">
        <v>413</v>
      </c>
      <c r="H189" s="240">
        <v>4</v>
      </c>
      <c r="I189" s="241"/>
      <c r="J189" s="240">
        <f>ROUND(I189*H189,2)</f>
        <v>0</v>
      </c>
      <c r="K189" s="238" t="s">
        <v>1</v>
      </c>
      <c r="L189" s="45"/>
      <c r="M189" s="242" t="s">
        <v>1</v>
      </c>
      <c r="N189" s="243" t="s">
        <v>38</v>
      </c>
      <c r="O189" s="92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6" t="s">
        <v>320</v>
      </c>
      <c r="AT189" s="246" t="s">
        <v>194</v>
      </c>
      <c r="AU189" s="246" t="s">
        <v>83</v>
      </c>
      <c r="AY189" s="18" t="s">
        <v>191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8" t="s">
        <v>81</v>
      </c>
      <c r="BK189" s="247">
        <f>ROUND(I189*H189,2)</f>
        <v>0</v>
      </c>
      <c r="BL189" s="18" t="s">
        <v>320</v>
      </c>
      <c r="BM189" s="246" t="s">
        <v>1672</v>
      </c>
    </row>
    <row r="190" s="2" customFormat="1">
      <c r="A190" s="39"/>
      <c r="B190" s="40"/>
      <c r="C190" s="41"/>
      <c r="D190" s="248" t="s">
        <v>200</v>
      </c>
      <c r="E190" s="41"/>
      <c r="F190" s="249" t="s">
        <v>1671</v>
      </c>
      <c r="G190" s="41"/>
      <c r="H190" s="41"/>
      <c r="I190" s="145"/>
      <c r="J190" s="41"/>
      <c r="K190" s="41"/>
      <c r="L190" s="45"/>
      <c r="M190" s="250"/>
      <c r="N190" s="251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200</v>
      </c>
      <c r="AU190" s="18" t="s">
        <v>83</v>
      </c>
    </row>
    <row r="191" s="2" customFormat="1" ht="16.5" customHeight="1">
      <c r="A191" s="39"/>
      <c r="B191" s="40"/>
      <c r="C191" s="236" t="s">
        <v>373</v>
      </c>
      <c r="D191" s="236" t="s">
        <v>194</v>
      </c>
      <c r="E191" s="237" t="s">
        <v>1673</v>
      </c>
      <c r="F191" s="238" t="s">
        <v>1674</v>
      </c>
      <c r="G191" s="239" t="s">
        <v>1675</v>
      </c>
      <c r="H191" s="240">
        <v>48</v>
      </c>
      <c r="I191" s="241"/>
      <c r="J191" s="240">
        <f>ROUND(I191*H191,2)</f>
        <v>0</v>
      </c>
      <c r="K191" s="238" t="s">
        <v>1</v>
      </c>
      <c r="L191" s="45"/>
      <c r="M191" s="242" t="s">
        <v>1</v>
      </c>
      <c r="N191" s="243" t="s">
        <v>38</v>
      </c>
      <c r="O191" s="92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6" t="s">
        <v>320</v>
      </c>
      <c r="AT191" s="246" t="s">
        <v>194</v>
      </c>
      <c r="AU191" s="246" t="s">
        <v>83</v>
      </c>
      <c r="AY191" s="18" t="s">
        <v>191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18" t="s">
        <v>81</v>
      </c>
      <c r="BK191" s="247">
        <f>ROUND(I191*H191,2)</f>
        <v>0</v>
      </c>
      <c r="BL191" s="18" t="s">
        <v>320</v>
      </c>
      <c r="BM191" s="246" t="s">
        <v>1676</v>
      </c>
    </row>
    <row r="192" s="2" customFormat="1">
      <c r="A192" s="39"/>
      <c r="B192" s="40"/>
      <c r="C192" s="41"/>
      <c r="D192" s="248" t="s">
        <v>200</v>
      </c>
      <c r="E192" s="41"/>
      <c r="F192" s="249" t="s">
        <v>1674</v>
      </c>
      <c r="G192" s="41"/>
      <c r="H192" s="41"/>
      <c r="I192" s="145"/>
      <c r="J192" s="41"/>
      <c r="K192" s="41"/>
      <c r="L192" s="45"/>
      <c r="M192" s="250"/>
      <c r="N192" s="251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200</v>
      </c>
      <c r="AU192" s="18" t="s">
        <v>83</v>
      </c>
    </row>
    <row r="193" s="2" customFormat="1" ht="16.5" customHeight="1">
      <c r="A193" s="39"/>
      <c r="B193" s="40"/>
      <c r="C193" s="236" t="s">
        <v>466</v>
      </c>
      <c r="D193" s="236" t="s">
        <v>194</v>
      </c>
      <c r="E193" s="237" t="s">
        <v>1677</v>
      </c>
      <c r="F193" s="238" t="s">
        <v>1678</v>
      </c>
      <c r="G193" s="239" t="s">
        <v>314</v>
      </c>
      <c r="H193" s="240">
        <v>1100</v>
      </c>
      <c r="I193" s="241"/>
      <c r="J193" s="240">
        <f>ROUND(I193*H193,2)</f>
        <v>0</v>
      </c>
      <c r="K193" s="238" t="s">
        <v>1</v>
      </c>
      <c r="L193" s="45"/>
      <c r="M193" s="242" t="s">
        <v>1</v>
      </c>
      <c r="N193" s="243" t="s">
        <v>38</v>
      </c>
      <c r="O193" s="92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6" t="s">
        <v>320</v>
      </c>
      <c r="AT193" s="246" t="s">
        <v>194</v>
      </c>
      <c r="AU193" s="246" t="s">
        <v>83</v>
      </c>
      <c r="AY193" s="18" t="s">
        <v>191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8" t="s">
        <v>81</v>
      </c>
      <c r="BK193" s="247">
        <f>ROUND(I193*H193,2)</f>
        <v>0</v>
      </c>
      <c r="BL193" s="18" t="s">
        <v>320</v>
      </c>
      <c r="BM193" s="246" t="s">
        <v>1679</v>
      </c>
    </row>
    <row r="194" s="2" customFormat="1">
      <c r="A194" s="39"/>
      <c r="B194" s="40"/>
      <c r="C194" s="41"/>
      <c r="D194" s="248" t="s">
        <v>200</v>
      </c>
      <c r="E194" s="41"/>
      <c r="F194" s="249" t="s">
        <v>1678</v>
      </c>
      <c r="G194" s="41"/>
      <c r="H194" s="41"/>
      <c r="I194" s="145"/>
      <c r="J194" s="41"/>
      <c r="K194" s="41"/>
      <c r="L194" s="45"/>
      <c r="M194" s="250"/>
      <c r="N194" s="251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200</v>
      </c>
      <c r="AU194" s="18" t="s">
        <v>83</v>
      </c>
    </row>
    <row r="195" s="2" customFormat="1" ht="16.5" customHeight="1">
      <c r="A195" s="39"/>
      <c r="B195" s="40"/>
      <c r="C195" s="236" t="s">
        <v>473</v>
      </c>
      <c r="D195" s="236" t="s">
        <v>194</v>
      </c>
      <c r="E195" s="237" t="s">
        <v>1680</v>
      </c>
      <c r="F195" s="238" t="s">
        <v>1681</v>
      </c>
      <c r="G195" s="239" t="s">
        <v>1675</v>
      </c>
      <c r="H195" s="240">
        <v>48</v>
      </c>
      <c r="I195" s="241"/>
      <c r="J195" s="240">
        <f>ROUND(I195*H195,2)</f>
        <v>0</v>
      </c>
      <c r="K195" s="238" t="s">
        <v>1</v>
      </c>
      <c r="L195" s="45"/>
      <c r="M195" s="242" t="s">
        <v>1</v>
      </c>
      <c r="N195" s="243" t="s">
        <v>38</v>
      </c>
      <c r="O195" s="92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6" t="s">
        <v>320</v>
      </c>
      <c r="AT195" s="246" t="s">
        <v>194</v>
      </c>
      <c r="AU195" s="246" t="s">
        <v>83</v>
      </c>
      <c r="AY195" s="18" t="s">
        <v>191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8" t="s">
        <v>81</v>
      </c>
      <c r="BK195" s="247">
        <f>ROUND(I195*H195,2)</f>
        <v>0</v>
      </c>
      <c r="BL195" s="18" t="s">
        <v>320</v>
      </c>
      <c r="BM195" s="246" t="s">
        <v>1682</v>
      </c>
    </row>
    <row r="196" s="2" customFormat="1">
      <c r="A196" s="39"/>
      <c r="B196" s="40"/>
      <c r="C196" s="41"/>
      <c r="D196" s="248" t="s">
        <v>200</v>
      </c>
      <c r="E196" s="41"/>
      <c r="F196" s="249" t="s">
        <v>1681</v>
      </c>
      <c r="G196" s="41"/>
      <c r="H196" s="41"/>
      <c r="I196" s="145"/>
      <c r="J196" s="41"/>
      <c r="K196" s="41"/>
      <c r="L196" s="45"/>
      <c r="M196" s="250"/>
      <c r="N196" s="251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200</v>
      </c>
      <c r="AU196" s="18" t="s">
        <v>83</v>
      </c>
    </row>
    <row r="197" s="2" customFormat="1" ht="16.5" customHeight="1">
      <c r="A197" s="39"/>
      <c r="B197" s="40"/>
      <c r="C197" s="236" t="s">
        <v>481</v>
      </c>
      <c r="D197" s="236" t="s">
        <v>194</v>
      </c>
      <c r="E197" s="237" t="s">
        <v>1683</v>
      </c>
      <c r="F197" s="238" t="s">
        <v>1684</v>
      </c>
      <c r="G197" s="239" t="s">
        <v>413</v>
      </c>
      <c r="H197" s="240">
        <v>1</v>
      </c>
      <c r="I197" s="241"/>
      <c r="J197" s="240">
        <f>ROUND(I197*H197,2)</f>
        <v>0</v>
      </c>
      <c r="K197" s="238" t="s">
        <v>1</v>
      </c>
      <c r="L197" s="45"/>
      <c r="M197" s="242" t="s">
        <v>1</v>
      </c>
      <c r="N197" s="243" t="s">
        <v>38</v>
      </c>
      <c r="O197" s="92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6" t="s">
        <v>320</v>
      </c>
      <c r="AT197" s="246" t="s">
        <v>194</v>
      </c>
      <c r="AU197" s="246" t="s">
        <v>83</v>
      </c>
      <c r="AY197" s="18" t="s">
        <v>191</v>
      </c>
      <c r="BE197" s="247">
        <f>IF(N197="základní",J197,0)</f>
        <v>0</v>
      </c>
      <c r="BF197" s="247">
        <f>IF(N197="snížená",J197,0)</f>
        <v>0</v>
      </c>
      <c r="BG197" s="247">
        <f>IF(N197="zákl. přenesená",J197,0)</f>
        <v>0</v>
      </c>
      <c r="BH197" s="247">
        <f>IF(N197="sníž. přenesená",J197,0)</f>
        <v>0</v>
      </c>
      <c r="BI197" s="247">
        <f>IF(N197="nulová",J197,0)</f>
        <v>0</v>
      </c>
      <c r="BJ197" s="18" t="s">
        <v>81</v>
      </c>
      <c r="BK197" s="247">
        <f>ROUND(I197*H197,2)</f>
        <v>0</v>
      </c>
      <c r="BL197" s="18" t="s">
        <v>320</v>
      </c>
      <c r="BM197" s="246" t="s">
        <v>1685</v>
      </c>
    </row>
    <row r="198" s="2" customFormat="1">
      <c r="A198" s="39"/>
      <c r="B198" s="40"/>
      <c r="C198" s="41"/>
      <c r="D198" s="248" t="s">
        <v>200</v>
      </c>
      <c r="E198" s="41"/>
      <c r="F198" s="249" t="s">
        <v>1684</v>
      </c>
      <c r="G198" s="41"/>
      <c r="H198" s="41"/>
      <c r="I198" s="145"/>
      <c r="J198" s="41"/>
      <c r="K198" s="41"/>
      <c r="L198" s="45"/>
      <c r="M198" s="250"/>
      <c r="N198" s="251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200</v>
      </c>
      <c r="AU198" s="18" t="s">
        <v>83</v>
      </c>
    </row>
    <row r="199" s="2" customFormat="1" ht="16.5" customHeight="1">
      <c r="A199" s="39"/>
      <c r="B199" s="40"/>
      <c r="C199" s="236" t="s">
        <v>488</v>
      </c>
      <c r="D199" s="236" t="s">
        <v>194</v>
      </c>
      <c r="E199" s="237" t="s">
        <v>1686</v>
      </c>
      <c r="F199" s="238" t="s">
        <v>1687</v>
      </c>
      <c r="G199" s="239" t="s">
        <v>413</v>
      </c>
      <c r="H199" s="240">
        <v>48</v>
      </c>
      <c r="I199" s="241"/>
      <c r="J199" s="240">
        <f>ROUND(I199*H199,2)</f>
        <v>0</v>
      </c>
      <c r="K199" s="238" t="s">
        <v>1</v>
      </c>
      <c r="L199" s="45"/>
      <c r="M199" s="242" t="s">
        <v>1</v>
      </c>
      <c r="N199" s="243" t="s">
        <v>38</v>
      </c>
      <c r="O199" s="92"/>
      <c r="P199" s="244">
        <f>O199*H199</f>
        <v>0</v>
      </c>
      <c r="Q199" s="244">
        <v>0</v>
      </c>
      <c r="R199" s="244">
        <f>Q199*H199</f>
        <v>0</v>
      </c>
      <c r="S199" s="244">
        <v>0</v>
      </c>
      <c r="T199" s="24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6" t="s">
        <v>320</v>
      </c>
      <c r="AT199" s="246" t="s">
        <v>194</v>
      </c>
      <c r="AU199" s="246" t="s">
        <v>83</v>
      </c>
      <c r="AY199" s="18" t="s">
        <v>191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18" t="s">
        <v>81</v>
      </c>
      <c r="BK199" s="247">
        <f>ROUND(I199*H199,2)</f>
        <v>0</v>
      </c>
      <c r="BL199" s="18" t="s">
        <v>320</v>
      </c>
      <c r="BM199" s="246" t="s">
        <v>1688</v>
      </c>
    </row>
    <row r="200" s="2" customFormat="1">
      <c r="A200" s="39"/>
      <c r="B200" s="40"/>
      <c r="C200" s="41"/>
      <c r="D200" s="248" t="s">
        <v>200</v>
      </c>
      <c r="E200" s="41"/>
      <c r="F200" s="249" t="s">
        <v>1687</v>
      </c>
      <c r="G200" s="41"/>
      <c r="H200" s="41"/>
      <c r="I200" s="145"/>
      <c r="J200" s="41"/>
      <c r="K200" s="41"/>
      <c r="L200" s="45"/>
      <c r="M200" s="250"/>
      <c r="N200" s="251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200</v>
      </c>
      <c r="AU200" s="18" t="s">
        <v>83</v>
      </c>
    </row>
    <row r="201" s="2" customFormat="1" ht="16.5" customHeight="1">
      <c r="A201" s="39"/>
      <c r="B201" s="40"/>
      <c r="C201" s="236" t="s">
        <v>493</v>
      </c>
      <c r="D201" s="236" t="s">
        <v>194</v>
      </c>
      <c r="E201" s="237" t="s">
        <v>1689</v>
      </c>
      <c r="F201" s="238" t="s">
        <v>1690</v>
      </c>
      <c r="G201" s="239" t="s">
        <v>1675</v>
      </c>
      <c r="H201" s="240">
        <v>48</v>
      </c>
      <c r="I201" s="241"/>
      <c r="J201" s="240">
        <f>ROUND(I201*H201,2)</f>
        <v>0</v>
      </c>
      <c r="K201" s="238" t="s">
        <v>1</v>
      </c>
      <c r="L201" s="45"/>
      <c r="M201" s="242" t="s">
        <v>1</v>
      </c>
      <c r="N201" s="243" t="s">
        <v>38</v>
      </c>
      <c r="O201" s="92"/>
      <c r="P201" s="244">
        <f>O201*H201</f>
        <v>0</v>
      </c>
      <c r="Q201" s="244">
        <v>0</v>
      </c>
      <c r="R201" s="244">
        <f>Q201*H201</f>
        <v>0</v>
      </c>
      <c r="S201" s="244">
        <v>0</v>
      </c>
      <c r="T201" s="24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6" t="s">
        <v>320</v>
      </c>
      <c r="AT201" s="246" t="s">
        <v>194</v>
      </c>
      <c r="AU201" s="246" t="s">
        <v>83</v>
      </c>
      <c r="AY201" s="18" t="s">
        <v>191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18" t="s">
        <v>81</v>
      </c>
      <c r="BK201" s="247">
        <f>ROUND(I201*H201,2)</f>
        <v>0</v>
      </c>
      <c r="BL201" s="18" t="s">
        <v>320</v>
      </c>
      <c r="BM201" s="246" t="s">
        <v>1691</v>
      </c>
    </row>
    <row r="202" s="2" customFormat="1">
      <c r="A202" s="39"/>
      <c r="B202" s="40"/>
      <c r="C202" s="41"/>
      <c r="D202" s="248" t="s">
        <v>200</v>
      </c>
      <c r="E202" s="41"/>
      <c r="F202" s="249" t="s">
        <v>1690</v>
      </c>
      <c r="G202" s="41"/>
      <c r="H202" s="41"/>
      <c r="I202" s="145"/>
      <c r="J202" s="41"/>
      <c r="K202" s="41"/>
      <c r="L202" s="45"/>
      <c r="M202" s="250"/>
      <c r="N202" s="251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200</v>
      </c>
      <c r="AU202" s="18" t="s">
        <v>83</v>
      </c>
    </row>
    <row r="203" s="2" customFormat="1" ht="16.5" customHeight="1">
      <c r="A203" s="39"/>
      <c r="B203" s="40"/>
      <c r="C203" s="236" t="s">
        <v>498</v>
      </c>
      <c r="D203" s="236" t="s">
        <v>194</v>
      </c>
      <c r="E203" s="237" t="s">
        <v>1692</v>
      </c>
      <c r="F203" s="238" t="s">
        <v>1693</v>
      </c>
      <c r="G203" s="239" t="s">
        <v>1675</v>
      </c>
      <c r="H203" s="240">
        <v>48</v>
      </c>
      <c r="I203" s="241"/>
      <c r="J203" s="240">
        <f>ROUND(I203*H203,2)</f>
        <v>0</v>
      </c>
      <c r="K203" s="238" t="s">
        <v>1</v>
      </c>
      <c r="L203" s="45"/>
      <c r="M203" s="242" t="s">
        <v>1</v>
      </c>
      <c r="N203" s="243" t="s">
        <v>38</v>
      </c>
      <c r="O203" s="92"/>
      <c r="P203" s="244">
        <f>O203*H203</f>
        <v>0</v>
      </c>
      <c r="Q203" s="244">
        <v>0</v>
      </c>
      <c r="R203" s="244">
        <f>Q203*H203</f>
        <v>0</v>
      </c>
      <c r="S203" s="244">
        <v>0</v>
      </c>
      <c r="T203" s="24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6" t="s">
        <v>320</v>
      </c>
      <c r="AT203" s="246" t="s">
        <v>194</v>
      </c>
      <c r="AU203" s="246" t="s">
        <v>83</v>
      </c>
      <c r="AY203" s="18" t="s">
        <v>191</v>
      </c>
      <c r="BE203" s="247">
        <f>IF(N203="základní",J203,0)</f>
        <v>0</v>
      </c>
      <c r="BF203" s="247">
        <f>IF(N203="snížená",J203,0)</f>
        <v>0</v>
      </c>
      <c r="BG203" s="247">
        <f>IF(N203="zákl. přenesená",J203,0)</f>
        <v>0</v>
      </c>
      <c r="BH203" s="247">
        <f>IF(N203="sníž. přenesená",J203,0)</f>
        <v>0</v>
      </c>
      <c r="BI203" s="247">
        <f>IF(N203="nulová",J203,0)</f>
        <v>0</v>
      </c>
      <c r="BJ203" s="18" t="s">
        <v>81</v>
      </c>
      <c r="BK203" s="247">
        <f>ROUND(I203*H203,2)</f>
        <v>0</v>
      </c>
      <c r="BL203" s="18" t="s">
        <v>320</v>
      </c>
      <c r="BM203" s="246" t="s">
        <v>1694</v>
      </c>
    </row>
    <row r="204" s="2" customFormat="1">
      <c r="A204" s="39"/>
      <c r="B204" s="40"/>
      <c r="C204" s="41"/>
      <c r="D204" s="248" t="s">
        <v>200</v>
      </c>
      <c r="E204" s="41"/>
      <c r="F204" s="249" t="s">
        <v>1693</v>
      </c>
      <c r="G204" s="41"/>
      <c r="H204" s="41"/>
      <c r="I204" s="145"/>
      <c r="J204" s="41"/>
      <c r="K204" s="41"/>
      <c r="L204" s="45"/>
      <c r="M204" s="297"/>
      <c r="N204" s="298"/>
      <c r="O204" s="299"/>
      <c r="P204" s="299"/>
      <c r="Q204" s="299"/>
      <c r="R204" s="299"/>
      <c r="S204" s="299"/>
      <c r="T204" s="300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200</v>
      </c>
      <c r="AU204" s="18" t="s">
        <v>83</v>
      </c>
    </row>
    <row r="205" s="2" customFormat="1" ht="6.96" customHeight="1">
      <c r="A205" s="39"/>
      <c r="B205" s="67"/>
      <c r="C205" s="68"/>
      <c r="D205" s="68"/>
      <c r="E205" s="68"/>
      <c r="F205" s="68"/>
      <c r="G205" s="68"/>
      <c r="H205" s="68"/>
      <c r="I205" s="184"/>
      <c r="J205" s="68"/>
      <c r="K205" s="68"/>
      <c r="L205" s="45"/>
      <c r="M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</row>
  </sheetData>
  <sheetProtection sheet="1" autoFilter="0" formatColumns="0" formatRows="0" objects="1" scenarios="1" spinCount="100000" saltValue="dALjB83BCVFnFk3j10M4t7H2K5tPwV5Xz0Ms9t+NoeQBTe3LjGDCuZM4Z3pDTmuP+le+ifnboTZwaKPDroLQ8w==" hashValue="uO+bqmZ8bAkO+uUBZeV10tPWVagRLkdpjfg4KhyqTBPThDFgswGyL06GlsQdscvTBGS8PGlG2VFV3kwuFh9RMQ==" algorithmName="SHA-512" password="CC35"/>
  <autoFilter ref="C119:K20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David Šprincl</dc:creator>
  <cp:lastModifiedBy>David Šprincl</cp:lastModifiedBy>
  <dcterms:created xsi:type="dcterms:W3CDTF">2020-10-22T04:11:02Z</dcterms:created>
  <dcterms:modified xsi:type="dcterms:W3CDTF">2020-10-22T04:12:38Z</dcterms:modified>
</cp:coreProperties>
</file>