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Z_Usek_Reditele_spolecnosti\odbor_Verejne_zakazky\POPTÁVKOVÁ ŘÍZENÍ\POPTÁVKOVÉ ŘÍZENÍ_2020\Energetické audity areálů a objektů\ZD\"/>
    </mc:Choice>
  </mc:AlternateContent>
  <bookViews>
    <workbookView xWindow="45" yWindow="-15" windowWidth="19440" windowHeight="12165"/>
  </bookViews>
  <sheets>
    <sheet name="teplo 17-19" sheetId="2" r:id="rId1"/>
    <sheet name="2013" sheetId="3" state="hidden" r:id="rId2"/>
    <sheet name="2014" sheetId="4" state="hidden" r:id="rId3"/>
    <sheet name="elektřina 16 - 19" sheetId="7" r:id="rId4"/>
  </sheets>
  <definedNames>
    <definedName name="_xlnm.Print_Area" localSheetId="0">'teplo 17-19'!$C$4:$U$91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2" i="7" l="1"/>
  <c r="K32" i="7"/>
  <c r="I32" i="7"/>
  <c r="G32" i="7"/>
  <c r="M30" i="7"/>
  <c r="K30" i="7"/>
  <c r="I30" i="7"/>
  <c r="G30" i="7"/>
  <c r="M29" i="7"/>
  <c r="K29" i="7"/>
  <c r="I29" i="7"/>
  <c r="G29" i="7"/>
  <c r="M28" i="7"/>
  <c r="K28" i="7"/>
  <c r="I28" i="7"/>
  <c r="G28" i="7"/>
  <c r="M27" i="7"/>
  <c r="K27" i="7"/>
  <c r="I27" i="7"/>
  <c r="G27" i="7"/>
  <c r="M26" i="7"/>
  <c r="K26" i="7"/>
  <c r="I26" i="7"/>
  <c r="G26" i="7"/>
  <c r="M25" i="7"/>
  <c r="K25" i="7"/>
  <c r="I25" i="7"/>
  <c r="G25" i="7"/>
  <c r="M23" i="7"/>
  <c r="K23" i="7"/>
  <c r="I23" i="7"/>
  <c r="G23" i="7"/>
  <c r="M22" i="7"/>
  <c r="K22" i="7"/>
  <c r="I22" i="7"/>
  <c r="G22" i="7"/>
  <c r="M21" i="7"/>
  <c r="K21" i="7"/>
  <c r="I21" i="7"/>
  <c r="G21" i="7"/>
  <c r="M19" i="7"/>
  <c r="K19" i="7"/>
  <c r="I19" i="7"/>
  <c r="G19" i="7"/>
  <c r="M18" i="7"/>
  <c r="K18" i="7"/>
  <c r="I18" i="7"/>
  <c r="G18" i="7"/>
  <c r="M17" i="7"/>
  <c r="K17" i="7"/>
  <c r="I17" i="7"/>
  <c r="G17" i="7"/>
  <c r="M16" i="7"/>
  <c r="K16" i="7"/>
  <c r="I16" i="7"/>
  <c r="G16" i="7"/>
  <c r="M15" i="7"/>
  <c r="K15" i="7"/>
  <c r="I15" i="7"/>
  <c r="G15" i="7"/>
  <c r="M13" i="7"/>
  <c r="K13" i="7"/>
  <c r="I13" i="7"/>
  <c r="G13" i="7"/>
  <c r="M12" i="7"/>
  <c r="K12" i="7"/>
  <c r="I12" i="7"/>
  <c r="G12" i="7"/>
  <c r="M11" i="7"/>
  <c r="K11" i="7"/>
  <c r="I11" i="7"/>
  <c r="G11" i="7"/>
  <c r="M10" i="7"/>
  <c r="K10" i="7"/>
  <c r="I10" i="7"/>
  <c r="G10" i="7"/>
  <c r="M9" i="7"/>
  <c r="K9" i="7"/>
  <c r="I9" i="7"/>
  <c r="G9" i="7"/>
  <c r="M7" i="7"/>
  <c r="K7" i="7"/>
  <c r="I7" i="7"/>
  <c r="G7" i="7"/>
  <c r="M6" i="7"/>
  <c r="K6" i="7"/>
  <c r="I6" i="7"/>
  <c r="G6" i="7"/>
  <c r="M5" i="7"/>
  <c r="K5" i="7"/>
  <c r="I5" i="7"/>
  <c r="G5" i="7"/>
  <c r="S79" i="2" l="1"/>
  <c r="U75" i="2"/>
  <c r="S75" i="2"/>
  <c r="U28" i="2" l="1"/>
  <c r="Q28" i="2"/>
  <c r="M79" i="2" l="1"/>
  <c r="M75" i="2"/>
  <c r="K28" i="2" l="1"/>
  <c r="I75" i="2" l="1"/>
  <c r="G75" i="2"/>
  <c r="I51" i="2" l="1"/>
  <c r="E28" i="2"/>
  <c r="I23" i="2"/>
  <c r="I21" i="2"/>
  <c r="I14" i="2"/>
  <c r="I28" i="2" l="1"/>
  <c r="U48" i="2"/>
  <c r="Q48" i="2"/>
  <c r="Q9" i="2"/>
  <c r="U79" i="2"/>
  <c r="U66" i="2"/>
  <c r="Q66" i="2"/>
  <c r="U33" i="2"/>
  <c r="U29" i="2"/>
  <c r="U23" i="2"/>
  <c r="U21" i="2"/>
  <c r="U16" i="2"/>
  <c r="U15" i="2"/>
  <c r="U11" i="2"/>
  <c r="S11" i="2"/>
  <c r="U10" i="2"/>
  <c r="O14" i="2"/>
  <c r="O91" i="2"/>
  <c r="O74" i="2"/>
  <c r="O66" i="2"/>
  <c r="K66" i="2"/>
  <c r="O48" i="2"/>
  <c r="K48" i="2"/>
  <c r="O42" i="2"/>
  <c r="O39" i="2"/>
  <c r="O33" i="2"/>
  <c r="O29" i="2"/>
  <c r="O28" i="2"/>
  <c r="O23" i="2"/>
  <c r="O21" i="2"/>
  <c r="O16" i="2"/>
  <c r="O15" i="2"/>
  <c r="O11" i="2"/>
  <c r="N11" i="2"/>
  <c r="N9" i="2" s="1"/>
  <c r="M11" i="2"/>
  <c r="M9" i="2" s="1"/>
  <c r="O10" i="2"/>
  <c r="L9" i="2"/>
  <c r="I29" i="4"/>
  <c r="I32" i="4"/>
  <c r="U14" i="2"/>
  <c r="O79" i="2"/>
  <c r="G78" i="4"/>
  <c r="I78" i="4"/>
  <c r="E6" i="4"/>
  <c r="I21" i="4"/>
  <c r="I19" i="4"/>
  <c r="I16" i="4"/>
  <c r="I13" i="4"/>
  <c r="I12" i="4"/>
  <c r="I11" i="4"/>
  <c r="I8" i="4"/>
  <c r="G8" i="4"/>
  <c r="I7" i="4"/>
  <c r="I6" i="4"/>
  <c r="I65" i="4"/>
  <c r="E65" i="4"/>
  <c r="H9" i="3"/>
  <c r="H7" i="3"/>
  <c r="F7" i="3"/>
  <c r="G9" i="3"/>
  <c r="I8" i="3"/>
  <c r="G7" i="3"/>
  <c r="I22" i="3"/>
  <c r="I20" i="3"/>
  <c r="I14" i="3"/>
  <c r="I13" i="3"/>
  <c r="I9" i="3"/>
  <c r="I7" i="3"/>
  <c r="E17" i="3"/>
  <c r="I17" i="3"/>
  <c r="E12" i="3"/>
  <c r="I12" i="3"/>
  <c r="F9" i="2"/>
  <c r="H11" i="2"/>
  <c r="H9" i="2" s="1"/>
  <c r="I42" i="3"/>
  <c r="I39" i="3"/>
  <c r="I33" i="3"/>
  <c r="I30" i="3"/>
  <c r="I29" i="3"/>
  <c r="I93" i="3"/>
  <c r="G75" i="3"/>
  <c r="G79" i="3"/>
  <c r="I79" i="3"/>
  <c r="I75" i="3"/>
  <c r="I74" i="3"/>
  <c r="I48" i="3"/>
  <c r="E48" i="3"/>
  <c r="I66" i="3"/>
  <c r="E66" i="3"/>
  <c r="G11" i="2"/>
  <c r="I10" i="2" s="1"/>
  <c r="I9" i="2" s="1"/>
  <c r="I74" i="2"/>
  <c r="H74" i="2"/>
  <c r="G79" i="2"/>
  <c r="I79" i="2" s="1"/>
  <c r="I91" i="2"/>
  <c r="I50" i="2"/>
  <c r="E48" i="2"/>
  <c r="I48" i="2" s="1"/>
  <c r="I61" i="2"/>
  <c r="I60" i="2"/>
  <c r="E66" i="2"/>
  <c r="U9" i="2" l="1"/>
  <c r="O9" i="2"/>
  <c r="G9" i="2"/>
</calcChain>
</file>

<file path=xl/comments1.xml><?xml version="1.0" encoding="utf-8"?>
<comments xmlns="http://schemas.openxmlformats.org/spreadsheetml/2006/main">
  <authors>
    <author>majchrovskyz</author>
  </authors>
  <commentList>
    <comment ref="L11" authorId="0" shapeId="0">
      <text>
        <r>
          <rPr>
            <b/>
            <sz val="9"/>
            <color indexed="81"/>
            <rFont val="Tahoma"/>
            <family val="2"/>
            <charset val="238"/>
          </rPr>
          <t>majchrovskyz:</t>
        </r>
        <r>
          <rPr>
            <sz val="9"/>
            <color indexed="81"/>
            <rFont val="Tahoma"/>
            <family val="2"/>
            <charset val="238"/>
          </rPr>
          <t xml:space="preserve">
pouze plynové spotřebiče kuchyně</t>
        </r>
      </text>
    </comment>
    <comment ref="R11" authorId="0" shapeId="0">
      <text>
        <r>
          <rPr>
            <b/>
            <sz val="9"/>
            <color indexed="81"/>
            <rFont val="Tahoma"/>
            <family val="2"/>
            <charset val="238"/>
          </rPr>
          <t>majchrovskyz:</t>
        </r>
        <r>
          <rPr>
            <sz val="9"/>
            <color indexed="81"/>
            <rFont val="Tahoma"/>
            <family val="2"/>
            <charset val="238"/>
          </rPr>
          <t xml:space="preserve">
pouze plynové spotřebiče kuchyně</t>
        </r>
      </text>
    </comment>
  </commentList>
</comments>
</file>

<file path=xl/comments2.xml><?xml version="1.0" encoding="utf-8"?>
<comments xmlns="http://schemas.openxmlformats.org/spreadsheetml/2006/main">
  <authors>
    <author>majchrovskyz</author>
  </authors>
  <commentList>
    <comment ref="F9" authorId="0" shapeId="0">
      <text>
        <r>
          <rPr>
            <b/>
            <sz val="9"/>
            <color indexed="81"/>
            <rFont val="Tahoma"/>
            <family val="2"/>
            <charset val="238"/>
          </rPr>
          <t>majchrovskyz:</t>
        </r>
        <r>
          <rPr>
            <sz val="9"/>
            <color indexed="81"/>
            <rFont val="Tahoma"/>
            <family val="2"/>
            <charset val="238"/>
          </rPr>
          <t xml:space="preserve">
pouze plynové spotřebiče kuchyně</t>
        </r>
      </text>
    </comment>
  </commentList>
</comments>
</file>

<file path=xl/sharedStrings.xml><?xml version="1.0" encoding="utf-8"?>
<sst xmlns="http://schemas.openxmlformats.org/spreadsheetml/2006/main" count="551" uniqueCount="115">
  <si>
    <t>Martinov</t>
  </si>
  <si>
    <t>GJ</t>
  </si>
  <si>
    <t>kWh</t>
  </si>
  <si>
    <t>OSV</t>
  </si>
  <si>
    <t>Poruba tram</t>
  </si>
  <si>
    <t>Křivá</t>
  </si>
  <si>
    <t>Trolejbusy</t>
  </si>
  <si>
    <t>Hranečník</t>
  </si>
  <si>
    <t>Karosárna</t>
  </si>
  <si>
    <t>celkem</t>
  </si>
  <si>
    <t>teplo</t>
  </si>
  <si>
    <t>Ředitelství</t>
  </si>
  <si>
    <t>plyn</t>
  </si>
  <si>
    <t>Dílna údr. Majetku</t>
  </si>
  <si>
    <t>Vrátnice</t>
  </si>
  <si>
    <t>Závodní jídelna</t>
  </si>
  <si>
    <t>Měnírna</t>
  </si>
  <si>
    <t>Sklad stav. mater.</t>
  </si>
  <si>
    <t>ČOV</t>
  </si>
  <si>
    <t>TVS Hala 1</t>
  </si>
  <si>
    <t xml:space="preserve">TVS </t>
  </si>
  <si>
    <t>Ohýbačka kolejí</t>
  </si>
  <si>
    <t>Areál Poruba</t>
  </si>
  <si>
    <t>Vstupní blok levá</t>
  </si>
  <si>
    <t>Vstupní blok pravá</t>
  </si>
  <si>
    <t>Hala vozovny</t>
  </si>
  <si>
    <t>Výměník. Stanice</t>
  </si>
  <si>
    <t>Betka</t>
  </si>
  <si>
    <t xml:space="preserve">Garáže </t>
  </si>
  <si>
    <t>Hala I</t>
  </si>
  <si>
    <t>Hala II</t>
  </si>
  <si>
    <t>Přístavky skl. mat.</t>
  </si>
  <si>
    <t>Čerpací stamice PHM</t>
  </si>
  <si>
    <t>Sklad hoř. Kapalin</t>
  </si>
  <si>
    <t>Čerpací stanice PHM</t>
  </si>
  <si>
    <t>Stř. TVV+TTM</t>
  </si>
  <si>
    <t>Přístřešek hist. Voz.</t>
  </si>
  <si>
    <t>Garáže VV</t>
  </si>
  <si>
    <t>Sklad materiálu</t>
  </si>
  <si>
    <t>Sklad syp. mater.</t>
  </si>
  <si>
    <t>Sklad MZ</t>
  </si>
  <si>
    <t xml:space="preserve"> Martinov</t>
  </si>
  <si>
    <t>Poruba bus</t>
  </si>
  <si>
    <t>Areál Křivá</t>
  </si>
  <si>
    <t xml:space="preserve">Hala </t>
  </si>
  <si>
    <t>Pískovna</t>
  </si>
  <si>
    <t>Garáž</t>
  </si>
  <si>
    <t>Správní budova</t>
  </si>
  <si>
    <t>Myčka tram +ČOV</t>
  </si>
  <si>
    <t>Malá lakovna</t>
  </si>
  <si>
    <t>Trafostanice</t>
  </si>
  <si>
    <t>Areál Trolejbusy</t>
  </si>
  <si>
    <t>Sklad</t>
  </si>
  <si>
    <t>Garáže</t>
  </si>
  <si>
    <t>Hala III</t>
  </si>
  <si>
    <t>Hala IV</t>
  </si>
  <si>
    <t>Admin. Budova</t>
  </si>
  <si>
    <t>Admin.budova + sklad</t>
  </si>
  <si>
    <t>Příruční sklad</t>
  </si>
  <si>
    <t>Myčka autobusů</t>
  </si>
  <si>
    <t>Garáže + ČOV</t>
  </si>
  <si>
    <t>8,9,10,11,12</t>
  </si>
  <si>
    <t>14+15</t>
  </si>
  <si>
    <t>Depozitář hist. Voz.</t>
  </si>
  <si>
    <t>Přístř. náb. el. busů</t>
  </si>
  <si>
    <t>Retenční nádrž</t>
  </si>
  <si>
    <t>Biofluid ČOV</t>
  </si>
  <si>
    <t>Budova ředitelství</t>
  </si>
  <si>
    <t>Zdr. Středisko</t>
  </si>
  <si>
    <t>9,10,</t>
  </si>
  <si>
    <t>11,12,13,16</t>
  </si>
  <si>
    <t>2,3,4</t>
  </si>
  <si>
    <t>4,5,6,7</t>
  </si>
  <si>
    <t>4,5,6</t>
  </si>
  <si>
    <t>9a-g,10,11</t>
  </si>
  <si>
    <t>Ekova - dceřina spol.</t>
  </si>
  <si>
    <t>3,5,10,14,15,21,22,24,25, 26,27,28</t>
  </si>
  <si>
    <t>29,30,33</t>
  </si>
  <si>
    <t>Audit nezajišťje DPO, audit si provádí sami</t>
  </si>
  <si>
    <t>zastav.plocha</t>
  </si>
  <si>
    <r>
      <t>m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</si>
  <si>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t>XII Sokolská DT19.1-Elektrobusy 19.09</t>
  </si>
  <si>
    <t>XII Sokolská DT19.1-Haly 19.10</t>
  </si>
  <si>
    <t>XII Sokolská DT19.1-Admin. budova 19.11</t>
  </si>
  <si>
    <t>XII Sokolská DT19-Zdravotní středisko</t>
  </si>
  <si>
    <t>Křivá DT23-Podr. měření Vrátnice</t>
  </si>
  <si>
    <t>XXIII Martinov DT22-Údržba BUS - Podr. měření 22.0</t>
  </si>
  <si>
    <t>XXIII Martinov DT22-Vrchní stavba - Podr. měření 2</t>
  </si>
  <si>
    <t>XXIII Martinov DT22-Vrchní vedení - Podr. měření 2</t>
  </si>
  <si>
    <t>XXIII Martinov DT22.1-Údržba areálu 22.13</t>
  </si>
  <si>
    <t>51,69,70</t>
  </si>
  <si>
    <t>59,60,61</t>
  </si>
  <si>
    <t>62,63,64</t>
  </si>
  <si>
    <t>Hřiště</t>
  </si>
  <si>
    <t>2 až 10</t>
  </si>
  <si>
    <t>číslo viz mapa areálů</t>
  </si>
  <si>
    <t>Areál Vítkovická</t>
  </si>
  <si>
    <t>Areál tramvaje Moravská Ostrava</t>
  </si>
  <si>
    <t>Areál dílny Martinov</t>
  </si>
  <si>
    <t>Areály autobusy a tramvaje Poruba</t>
  </si>
  <si>
    <t xml:space="preserve"> Areál autobusy Hranečník</t>
  </si>
  <si>
    <t>Areál autobusy Hranečník</t>
  </si>
  <si>
    <t xml:space="preserve"> Hranečník </t>
  </si>
  <si>
    <t>XIV Hranečník DT20-Podr. měření vstupní blok</t>
  </si>
  <si>
    <t>XIV Hranečník DT20-Podr. měření Elektrobusy</t>
  </si>
  <si>
    <t xml:space="preserve"> Poruba tramvaje </t>
  </si>
  <si>
    <t>XXI Poruba DT21-budova ICT</t>
  </si>
  <si>
    <t>XXI Poruba DT21-byty</t>
  </si>
  <si>
    <t xml:space="preserve"> Poruba autobusy </t>
  </si>
  <si>
    <t xml:space="preserve">Sokolská  trolejbusy </t>
  </si>
  <si>
    <t>Křivá tramvaje</t>
  </si>
  <si>
    <t>Křivá DT23-Podr. měření  budova myčky</t>
  </si>
  <si>
    <t>Martinov DPO</t>
  </si>
  <si>
    <t>XXIII Martinov vstupní blok</t>
  </si>
  <si>
    <t>Budova ředitelství Poděbradova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</si>
</sst>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0" tint="-0.1499984740745262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30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/>
    <xf numFmtId="0" fontId="0" fillId="3" borderId="7" xfId="0" applyFill="1" applyBorder="1"/>
    <xf numFmtId="0" fontId="0" fillId="3" borderId="8" xfId="0" applyFill="1" applyBorder="1"/>
    <xf numFmtId="0" fontId="0" fillId="0" borderId="7" xfId="0" applyBorder="1"/>
    <xf numFmtId="0" fontId="0" fillId="6" borderId="7" xfId="0" applyFill="1" applyBorder="1"/>
    <xf numFmtId="0" fontId="0" fillId="6" borderId="8" xfId="0" applyFill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3" borderId="12" xfId="0" applyFill="1" applyBorder="1"/>
    <xf numFmtId="0" fontId="0" fillId="3" borderId="13" xfId="0" applyFill="1" applyBorder="1"/>
    <xf numFmtId="0" fontId="1" fillId="10" borderId="3" xfId="0" applyFont="1" applyFill="1" applyBorder="1" applyAlignment="1">
      <alignment horizontal="center" wrapText="1"/>
    </xf>
    <xf numFmtId="0" fontId="0" fillId="0" borderId="13" xfId="0" applyBorder="1"/>
    <xf numFmtId="0" fontId="1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9" borderId="20" xfId="0" applyFill="1" applyBorder="1" applyAlignment="1">
      <alignment vertical="center"/>
    </xf>
    <xf numFmtId="0" fontId="0" fillId="0" borderId="21" xfId="0" applyBorder="1"/>
    <xf numFmtId="0" fontId="0" fillId="0" borderId="22" xfId="0" applyBorder="1"/>
    <xf numFmtId="0" fontId="0" fillId="0" borderId="24" xfId="0" applyBorder="1"/>
    <xf numFmtId="0" fontId="0" fillId="6" borderId="12" xfId="0" applyFill="1" applyBorder="1"/>
    <xf numFmtId="0" fontId="0" fillId="0" borderId="17" xfId="0" applyBorder="1"/>
    <xf numFmtId="0" fontId="0" fillId="6" borderId="18" xfId="0" applyFill="1" applyBorder="1"/>
    <xf numFmtId="0" fontId="0" fillId="6" borderId="19" xfId="0" applyFill="1" applyBorder="1"/>
    <xf numFmtId="0" fontId="0" fillId="6" borderId="20" xfId="0" applyFill="1" applyBorder="1"/>
    <xf numFmtId="0" fontId="0" fillId="5" borderId="16" xfId="0" applyFill="1" applyBorder="1"/>
    <xf numFmtId="0" fontId="0" fillId="5" borderId="25" xfId="0" applyFill="1" applyBorder="1"/>
    <xf numFmtId="0" fontId="0" fillId="5" borderId="26" xfId="0" applyFill="1" applyBorder="1"/>
    <xf numFmtId="0" fontId="0" fillId="5" borderId="27" xfId="0" applyFill="1" applyBorder="1"/>
    <xf numFmtId="0" fontId="0" fillId="0" borderId="29" xfId="0" applyBorder="1"/>
    <xf numFmtId="0" fontId="0" fillId="6" borderId="13" xfId="0" applyFill="1" applyBorder="1"/>
    <xf numFmtId="0" fontId="0" fillId="6" borderId="28" xfId="0" applyFill="1" applyBorder="1"/>
    <xf numFmtId="0" fontId="0" fillId="3" borderId="28" xfId="0" applyFill="1" applyBorder="1"/>
    <xf numFmtId="0" fontId="0" fillId="6" borderId="17" xfId="0" applyFill="1" applyBorder="1"/>
    <xf numFmtId="0" fontId="0" fillId="6" borderId="29" xfId="0" applyFill="1" applyBorder="1"/>
    <xf numFmtId="0" fontId="0" fillId="5" borderId="31" xfId="0" applyFill="1" applyBorder="1"/>
    <xf numFmtId="0" fontId="0" fillId="0" borderId="32" xfId="0" applyBorder="1"/>
    <xf numFmtId="0" fontId="0" fillId="0" borderId="34" xfId="0" applyBorder="1"/>
    <xf numFmtId="0" fontId="0" fillId="0" borderId="18" xfId="0" applyFont="1" applyBorder="1"/>
    <xf numFmtId="0" fontId="0" fillId="5" borderId="5" xfId="0" applyFill="1" applyBorder="1"/>
    <xf numFmtId="0" fontId="0" fillId="6" borderId="16" xfId="0" applyFill="1" applyBorder="1"/>
    <xf numFmtId="0" fontId="1" fillId="0" borderId="37" xfId="0" applyFont="1" applyBorder="1"/>
    <xf numFmtId="0" fontId="0" fillId="6" borderId="21" xfId="0" applyFill="1" applyBorder="1"/>
    <xf numFmtId="0" fontId="0" fillId="6" borderId="22" xfId="0" applyFill="1" applyBorder="1"/>
    <xf numFmtId="0" fontId="0" fillId="6" borderId="23" xfId="0" applyFill="1" applyBorder="1"/>
    <xf numFmtId="0" fontId="0" fillId="6" borderId="24" xfId="0" applyFill="1" applyBorder="1"/>
    <xf numFmtId="0" fontId="0" fillId="6" borderId="38" xfId="0" applyFill="1" applyBorder="1"/>
    <xf numFmtId="0" fontId="0" fillId="7" borderId="12" xfId="0" applyFill="1" applyBorder="1"/>
    <xf numFmtId="0" fontId="0" fillId="7" borderId="7" xfId="0" applyFill="1" applyBorder="1"/>
    <xf numFmtId="0" fontId="0" fillId="7" borderId="17" xfId="0" applyFill="1" applyBorder="1"/>
    <xf numFmtId="0" fontId="0" fillId="5" borderId="36" xfId="0" applyFill="1" applyBorder="1"/>
    <xf numFmtId="0" fontId="0" fillId="7" borderId="21" xfId="0" applyFill="1" applyBorder="1"/>
    <xf numFmtId="0" fontId="0" fillId="6" borderId="14" xfId="0" applyFill="1" applyBorder="1"/>
    <xf numFmtId="0" fontId="0" fillId="5" borderId="39" xfId="0" applyFill="1" applyBorder="1"/>
    <xf numFmtId="0" fontId="1" fillId="2" borderId="0" xfId="0" applyFont="1" applyFill="1" applyAlignment="1">
      <alignment horizontal="center"/>
    </xf>
    <xf numFmtId="0" fontId="0" fillId="0" borderId="21" xfId="0" applyBorder="1" applyAlignment="1">
      <alignment horizontal="right"/>
    </xf>
    <xf numFmtId="0" fontId="0" fillId="9" borderId="23" xfId="0" applyFill="1" applyBorder="1"/>
    <xf numFmtId="0" fontId="0" fillId="9" borderId="33" xfId="0" applyFill="1" applyBorder="1"/>
    <xf numFmtId="0" fontId="0" fillId="9" borderId="35" xfId="0" applyFill="1" applyBorder="1"/>
    <xf numFmtId="0" fontId="1" fillId="0" borderId="19" xfId="0" applyFont="1" applyBorder="1"/>
    <xf numFmtId="2" fontId="0" fillId="0" borderId="19" xfId="0" applyNumberFormat="1" applyBorder="1"/>
    <xf numFmtId="1" fontId="0" fillId="9" borderId="23" xfId="0" applyNumberFormat="1" applyFill="1" applyBorder="1"/>
    <xf numFmtId="1" fontId="0" fillId="0" borderId="23" xfId="0" applyNumberFormat="1" applyBorder="1"/>
    <xf numFmtId="1" fontId="0" fillId="9" borderId="24" xfId="0" applyNumberFormat="1" applyFill="1" applyBorder="1"/>
    <xf numFmtId="164" fontId="0" fillId="0" borderId="19" xfId="0" applyNumberFormat="1" applyBorder="1"/>
    <xf numFmtId="1" fontId="0" fillId="0" borderId="19" xfId="0" applyNumberFormat="1" applyBorder="1"/>
    <xf numFmtId="0" fontId="0" fillId="9" borderId="30" xfId="0" applyFill="1" applyBorder="1"/>
    <xf numFmtId="1" fontId="0" fillId="0" borderId="17" xfId="0" applyNumberFormat="1" applyBorder="1"/>
    <xf numFmtId="1" fontId="0" fillId="0" borderId="21" xfId="0" applyNumberFormat="1" applyBorder="1"/>
    <xf numFmtId="164" fontId="0" fillId="0" borderId="17" xfId="0" applyNumberFormat="1" applyBorder="1"/>
    <xf numFmtId="1" fontId="0" fillId="0" borderId="24" xfId="0" applyNumberFormat="1" applyBorder="1"/>
    <xf numFmtId="1" fontId="0" fillId="0" borderId="34" xfId="0" applyNumberFormat="1" applyBorder="1"/>
    <xf numFmtId="1" fontId="0" fillId="7" borderId="13" xfId="0" applyNumberFormat="1" applyFill="1" applyBorder="1"/>
    <xf numFmtId="1" fontId="0" fillId="7" borderId="17" xfId="0" applyNumberFormat="1" applyFill="1" applyBorder="1"/>
    <xf numFmtId="1" fontId="0" fillId="6" borderId="21" xfId="0" applyNumberFormat="1" applyFill="1" applyBorder="1"/>
    <xf numFmtId="1" fontId="0" fillId="3" borderId="17" xfId="0" applyNumberFormat="1" applyFill="1" applyBorder="1"/>
    <xf numFmtId="1" fontId="0" fillId="7" borderId="12" xfId="0" applyNumberFormat="1" applyFill="1" applyBorder="1"/>
    <xf numFmtId="1" fontId="0" fillId="6" borderId="22" xfId="0" applyNumberFormat="1" applyFill="1" applyBorder="1"/>
    <xf numFmtId="1" fontId="0" fillId="7" borderId="7" xfId="0" applyNumberFormat="1" applyFill="1" applyBorder="1"/>
    <xf numFmtId="1" fontId="0" fillId="6" borderId="23" xfId="0" applyNumberFormat="1" applyFill="1" applyBorder="1"/>
    <xf numFmtId="1" fontId="0" fillId="9" borderId="7" xfId="0" applyNumberFormat="1" applyFill="1" applyBorder="1"/>
    <xf numFmtId="1" fontId="0" fillId="9" borderId="19" xfId="0" applyNumberFormat="1" applyFill="1" applyBorder="1"/>
    <xf numFmtId="1" fontId="0" fillId="9" borderId="28" xfId="0" applyNumberFormat="1" applyFill="1" applyBorder="1"/>
    <xf numFmtId="1" fontId="0" fillId="6" borderId="24" xfId="0" applyNumberFormat="1" applyFill="1" applyBorder="1"/>
    <xf numFmtId="1" fontId="0" fillId="7" borderId="47" xfId="0" applyNumberFormat="1" applyFill="1" applyBorder="1"/>
    <xf numFmtId="1" fontId="0" fillId="6" borderId="38" xfId="0" applyNumberFormat="1" applyFill="1" applyBorder="1"/>
    <xf numFmtId="1" fontId="0" fillId="9" borderId="8" xfId="0" applyNumberFormat="1" applyFill="1" applyBorder="1"/>
    <xf numFmtId="1" fontId="0" fillId="9" borderId="20" xfId="0" applyNumberFormat="1" applyFill="1" applyBorder="1"/>
    <xf numFmtId="1" fontId="0" fillId="7" borderId="21" xfId="0" applyNumberFormat="1" applyFill="1" applyBorder="1"/>
    <xf numFmtId="1" fontId="0" fillId="3" borderId="11" xfId="0" applyNumberFormat="1" applyFill="1" applyBorder="1"/>
    <xf numFmtId="0" fontId="0" fillId="3" borderId="21" xfId="0" applyFill="1" applyBorder="1"/>
    <xf numFmtId="0" fontId="0" fillId="3" borderId="24" xfId="0" applyFill="1" applyBorder="1"/>
    <xf numFmtId="1" fontId="0" fillId="6" borderId="16" xfId="0" applyNumberFormat="1" applyFill="1" applyBorder="1"/>
    <xf numFmtId="1" fontId="0" fillId="6" borderId="14" xfId="0" applyNumberFormat="1" applyFill="1" applyBorder="1"/>
    <xf numFmtId="0" fontId="1" fillId="11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4" fillId="4" borderId="0" xfId="0" applyFont="1" applyFill="1" applyAlignment="1">
      <alignment vertical="center"/>
    </xf>
    <xf numFmtId="0" fontId="0" fillId="0" borderId="14" xfId="0" applyFill="1" applyBorder="1"/>
    <xf numFmtId="0" fontId="0" fillId="0" borderId="2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0" xfId="0" applyBorder="1"/>
    <xf numFmtId="49" fontId="7" fillId="0" borderId="0" xfId="2" applyNumberFormat="1" applyBorder="1"/>
    <xf numFmtId="49" fontId="7" fillId="0" borderId="5" xfId="2" applyNumberFormat="1" applyBorder="1"/>
    <xf numFmtId="49" fontId="7" fillId="0" borderId="0" xfId="2" applyNumberFormat="1"/>
    <xf numFmtId="0" fontId="0" fillId="0" borderId="15" xfId="0" applyBorder="1"/>
    <xf numFmtId="3" fontId="9" fillId="0" borderId="15" xfId="0" applyNumberFormat="1" applyFont="1" applyBorder="1"/>
    <xf numFmtId="3" fontId="9" fillId="0" borderId="56" xfId="0" applyNumberFormat="1" applyFont="1" applyBorder="1"/>
    <xf numFmtId="49" fontId="7" fillId="0" borderId="0" xfId="2" applyNumberFormat="1" applyFill="1"/>
    <xf numFmtId="0" fontId="0" fillId="0" borderId="15" xfId="0" applyFill="1" applyBorder="1"/>
    <xf numFmtId="3" fontId="0" fillId="0" borderId="15" xfId="0" applyNumberFormat="1" applyBorder="1"/>
    <xf numFmtId="49" fontId="7" fillId="0" borderId="0" xfId="2" applyNumberFormat="1" applyFill="1" applyBorder="1"/>
    <xf numFmtId="0" fontId="0" fillId="0" borderId="49" xfId="0" applyBorder="1"/>
    <xf numFmtId="3" fontId="7" fillId="0" borderId="0" xfId="2" applyNumberFormat="1"/>
    <xf numFmtId="0" fontId="1" fillId="11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16" fontId="1" fillId="0" borderId="3" xfId="0" applyNumberFormat="1" applyFont="1" applyBorder="1" applyAlignment="1">
      <alignment horizontal="center"/>
    </xf>
    <xf numFmtId="0" fontId="0" fillId="2" borderId="0" xfId="0" applyFill="1" applyAlignment="1"/>
    <xf numFmtId="0" fontId="1" fillId="2" borderId="0" xfId="0" applyFont="1" applyFill="1" applyAlignment="1"/>
    <xf numFmtId="0" fontId="1" fillId="2" borderId="4" xfId="0" applyFont="1" applyFill="1" applyBorder="1" applyAlignment="1"/>
    <xf numFmtId="1" fontId="0" fillId="0" borderId="32" xfId="0" applyNumberFormat="1" applyBorder="1"/>
    <xf numFmtId="0" fontId="0" fillId="13" borderId="12" xfId="0" applyFill="1" applyBorder="1"/>
    <xf numFmtId="0" fontId="0" fillId="13" borderId="18" xfId="0" applyFill="1" applyBorder="1"/>
    <xf numFmtId="0" fontId="0" fillId="13" borderId="7" xfId="0" applyFill="1" applyBorder="1"/>
    <xf numFmtId="0" fontId="0" fillId="13" borderId="19" xfId="0" applyFill="1" applyBorder="1"/>
    <xf numFmtId="1" fontId="0" fillId="13" borderId="23" xfId="0" applyNumberFormat="1" applyFill="1" applyBorder="1"/>
    <xf numFmtId="0" fontId="0" fillId="13" borderId="23" xfId="0" applyFill="1" applyBorder="1"/>
    <xf numFmtId="0" fontId="0" fillId="13" borderId="30" xfId="0" applyFill="1" applyBorder="1"/>
    <xf numFmtId="0" fontId="0" fillId="13" borderId="62" xfId="0" applyFill="1" applyBorder="1"/>
    <xf numFmtId="0" fontId="0" fillId="13" borderId="33" xfId="0" applyFill="1" applyBorder="1"/>
    <xf numFmtId="0" fontId="0" fillId="13" borderId="35" xfId="0" applyFill="1" applyBorder="1"/>
    <xf numFmtId="0" fontId="0" fillId="13" borderId="20" xfId="0" applyFill="1" applyBorder="1"/>
    <xf numFmtId="0" fontId="0" fillId="13" borderId="28" xfId="0" applyFill="1" applyBorder="1"/>
    <xf numFmtId="0" fontId="0" fillId="13" borderId="8" xfId="0" applyFill="1" applyBorder="1"/>
    <xf numFmtId="1" fontId="0" fillId="13" borderId="7" xfId="0" applyNumberFormat="1" applyFill="1" applyBorder="1"/>
    <xf numFmtId="1" fontId="0" fillId="13" borderId="19" xfId="0" applyNumberFormat="1" applyFill="1" applyBorder="1"/>
    <xf numFmtId="1" fontId="0" fillId="13" borderId="28" xfId="0" applyNumberFormat="1" applyFill="1" applyBorder="1"/>
    <xf numFmtId="1" fontId="0" fillId="13" borderId="8" xfId="0" applyNumberFormat="1" applyFill="1" applyBorder="1"/>
    <xf numFmtId="1" fontId="0" fillId="13" borderId="20" xfId="0" applyNumberFormat="1" applyFill="1" applyBorder="1"/>
    <xf numFmtId="0" fontId="0" fillId="3" borderId="32" xfId="0" applyFill="1" applyBorder="1"/>
    <xf numFmtId="0" fontId="0" fillId="13" borderId="34" xfId="0" applyFill="1" applyBorder="1"/>
    <xf numFmtId="0" fontId="0" fillId="3" borderId="33" xfId="0" applyFill="1" applyBorder="1"/>
    <xf numFmtId="0" fontId="0" fillId="13" borderId="22" xfId="0" applyFill="1" applyBorder="1"/>
    <xf numFmtId="0" fontId="0" fillId="13" borderId="40" xfId="0" applyFill="1" applyBorder="1"/>
    <xf numFmtId="0" fontId="0" fillId="3" borderId="34" xfId="0" applyFill="1" applyBorder="1"/>
    <xf numFmtId="1" fontId="0" fillId="3" borderId="32" xfId="0" applyNumberFormat="1" applyFill="1" applyBorder="1"/>
    <xf numFmtId="1" fontId="0" fillId="13" borderId="34" xfId="0" applyNumberFormat="1" applyFill="1" applyBorder="1"/>
    <xf numFmtId="1" fontId="0" fillId="13" borderId="35" xfId="0" applyNumberFormat="1" applyFill="1" applyBorder="1"/>
    <xf numFmtId="0" fontId="0" fillId="0" borderId="44" xfId="0" applyBorder="1"/>
    <xf numFmtId="1" fontId="0" fillId="3" borderId="41" xfId="0" applyNumberFormat="1" applyFill="1" applyBorder="1"/>
    <xf numFmtId="0" fontId="0" fillId="3" borderId="41" xfId="0" applyFill="1" applyBorder="1"/>
    <xf numFmtId="0" fontId="1" fillId="2" borderId="49" xfId="0" applyFont="1" applyFill="1" applyBorder="1" applyAlignment="1">
      <alignment horizontal="center"/>
    </xf>
    <xf numFmtId="0" fontId="0" fillId="13" borderId="65" xfId="0" applyFill="1" applyBorder="1"/>
    <xf numFmtId="0" fontId="1" fillId="12" borderId="49" xfId="0" applyFont="1" applyFill="1" applyBorder="1" applyAlignment="1">
      <alignment horizontal="center"/>
    </xf>
    <xf numFmtId="1" fontId="0" fillId="7" borderId="11" xfId="0" applyNumberFormat="1" applyFill="1" applyBorder="1"/>
    <xf numFmtId="0" fontId="0" fillId="13" borderId="67" xfId="0" applyFill="1" applyBorder="1"/>
    <xf numFmtId="0" fontId="1" fillId="11" borderId="49" xfId="0" applyFont="1" applyFill="1" applyBorder="1" applyAlignment="1">
      <alignment horizontal="center"/>
    </xf>
    <xf numFmtId="0" fontId="0" fillId="13" borderId="68" xfId="0" applyFill="1" applyBorder="1"/>
    <xf numFmtId="0" fontId="0" fillId="0" borderId="4" xfId="0" applyBorder="1"/>
    <xf numFmtId="0" fontId="0" fillId="13" borderId="17" xfId="0" applyFill="1" applyBorder="1"/>
    <xf numFmtId="0" fontId="0" fillId="13" borderId="21" xfId="0" applyFill="1" applyBorder="1"/>
    <xf numFmtId="0" fontId="0" fillId="0" borderId="40" xfId="0" applyBorder="1"/>
    <xf numFmtId="1" fontId="0" fillId="0" borderId="35" xfId="0" applyNumberFormat="1" applyBorder="1"/>
    <xf numFmtId="0" fontId="0" fillId="0" borderId="35" xfId="0" applyBorder="1"/>
    <xf numFmtId="0" fontId="0" fillId="0" borderId="5" xfId="0" applyBorder="1"/>
    <xf numFmtId="0" fontId="0" fillId="3" borderId="70" xfId="0" applyFill="1" applyBorder="1"/>
    <xf numFmtId="0" fontId="0" fillId="13" borderId="48" xfId="0" applyFill="1" applyBorder="1"/>
    <xf numFmtId="0" fontId="0" fillId="3" borderId="73" xfId="0" applyFill="1" applyBorder="1"/>
    <xf numFmtId="0" fontId="0" fillId="0" borderId="64" xfId="0" applyBorder="1"/>
    <xf numFmtId="0" fontId="0" fillId="13" borderId="70" xfId="0" applyFill="1" applyBorder="1"/>
    <xf numFmtId="0" fontId="0" fillId="3" borderId="39" xfId="0" applyFill="1" applyBorder="1"/>
    <xf numFmtId="0" fontId="0" fillId="0" borderId="74" xfId="0" applyBorder="1"/>
    <xf numFmtId="0" fontId="0" fillId="0" borderId="53" xfId="0" applyBorder="1"/>
    <xf numFmtId="1" fontId="0" fillId="13" borderId="26" xfId="0" applyNumberFormat="1" applyFill="1" applyBorder="1"/>
    <xf numFmtId="1" fontId="0" fillId="13" borderId="27" xfId="0" applyNumberFormat="1" applyFill="1" applyBorder="1"/>
    <xf numFmtId="1" fontId="0" fillId="3" borderId="16" xfId="0" applyNumberFormat="1" applyFill="1" applyBorder="1"/>
    <xf numFmtId="1" fontId="0" fillId="0" borderId="70" xfId="0" applyNumberFormat="1" applyBorder="1"/>
    <xf numFmtId="0" fontId="0" fillId="0" borderId="73" xfId="0" applyBorder="1"/>
    <xf numFmtId="0" fontId="0" fillId="13" borderId="27" xfId="0" applyFill="1" applyBorder="1"/>
    <xf numFmtId="1" fontId="0" fillId="0" borderId="16" xfId="0" applyNumberFormat="1" applyBorder="1"/>
    <xf numFmtId="0" fontId="0" fillId="13" borderId="25" xfId="0" applyFill="1" applyBorder="1"/>
    <xf numFmtId="1" fontId="0" fillId="0" borderId="26" xfId="0" applyNumberFormat="1" applyBorder="1"/>
    <xf numFmtId="0" fontId="0" fillId="0" borderId="16" xfId="0" applyBorder="1"/>
    <xf numFmtId="0" fontId="0" fillId="13" borderId="71" xfId="0" applyFill="1" applyBorder="1"/>
    <xf numFmtId="0" fontId="0" fillId="0" borderId="39" xfId="0" applyBorder="1"/>
    <xf numFmtId="0" fontId="0" fillId="0" borderId="66" xfId="0" applyBorder="1"/>
    <xf numFmtId="1" fontId="0" fillId="13" borderId="48" xfId="0" applyNumberFormat="1" applyFill="1" applyBorder="1"/>
    <xf numFmtId="1" fontId="0" fillId="0" borderId="48" xfId="0" applyNumberFormat="1" applyBorder="1"/>
    <xf numFmtId="1" fontId="0" fillId="0" borderId="39" xfId="0" applyNumberFormat="1" applyBorder="1"/>
    <xf numFmtId="0" fontId="0" fillId="13" borderId="76" xfId="0" applyFill="1" applyBorder="1"/>
    <xf numFmtId="0" fontId="0" fillId="13" borderId="24" xfId="0" applyFill="1" applyBorder="1"/>
    <xf numFmtId="0" fontId="0" fillId="0" borderId="41" xfId="0" applyBorder="1"/>
    <xf numFmtId="0" fontId="0" fillId="13" borderId="46" xfId="0" applyFill="1" applyBorder="1"/>
    <xf numFmtId="0" fontId="0" fillId="13" borderId="32" xfId="0" applyFill="1" applyBorder="1"/>
    <xf numFmtId="0" fontId="0" fillId="13" borderId="15" xfId="0" applyFill="1" applyBorder="1"/>
    <xf numFmtId="0" fontId="0" fillId="13" borderId="41" xfId="0" applyFill="1" applyBorder="1"/>
    <xf numFmtId="0" fontId="0" fillId="7" borderId="65" xfId="0" applyFill="1" applyBorder="1"/>
    <xf numFmtId="0" fontId="1" fillId="0" borderId="0" xfId="0" applyFont="1" applyAlignment="1">
      <alignment wrapText="1"/>
    </xf>
    <xf numFmtId="0" fontId="1" fillId="2" borderId="4" xfId="0" applyFont="1" applyFill="1" applyBorder="1" applyAlignment="1">
      <alignment horizontal="left"/>
    </xf>
    <xf numFmtId="0" fontId="1" fillId="2" borderId="0" xfId="0" applyFont="1" applyFill="1" applyAlignment="1">
      <alignment horizontal="left"/>
    </xf>
    <xf numFmtId="1" fontId="0" fillId="0" borderId="73" xfId="0" applyNumberFormat="1" applyBorder="1"/>
    <xf numFmtId="0" fontId="1" fillId="0" borderId="51" xfId="0" applyFont="1" applyBorder="1" applyAlignment="1">
      <alignment horizontal="center"/>
    </xf>
    <xf numFmtId="49" fontId="8" fillId="14" borderId="14" xfId="2" applyNumberFormat="1" applyFont="1" applyFill="1" applyBorder="1"/>
    <xf numFmtId="0" fontId="1" fillId="14" borderId="16" xfId="0" applyFont="1" applyFill="1" applyBorder="1"/>
    <xf numFmtId="3" fontId="1" fillId="14" borderId="1" xfId="0" applyNumberFormat="1" applyFont="1" applyFill="1" applyBorder="1"/>
    <xf numFmtId="3" fontId="1" fillId="14" borderId="51" xfId="0" applyNumberFormat="1" applyFont="1" applyFill="1" applyBorder="1"/>
    <xf numFmtId="49" fontId="7" fillId="3" borderId="53" xfId="2" applyNumberFormat="1" applyFill="1" applyBorder="1"/>
    <xf numFmtId="3" fontId="0" fillId="3" borderId="2" xfId="0" applyNumberFormat="1" applyFill="1" applyBorder="1"/>
    <xf numFmtId="3" fontId="0" fillId="3" borderId="52" xfId="0" applyNumberFormat="1" applyFill="1" applyBorder="1"/>
    <xf numFmtId="49" fontId="7" fillId="3" borderId="57" xfId="2" applyNumberFormat="1" applyFill="1" applyBorder="1"/>
    <xf numFmtId="49" fontId="7" fillId="3" borderId="58" xfId="2" applyNumberFormat="1" applyFill="1" applyBorder="1"/>
    <xf numFmtId="3" fontId="0" fillId="3" borderId="3" xfId="0" applyNumberFormat="1" applyFill="1" applyBorder="1"/>
    <xf numFmtId="3" fontId="0" fillId="3" borderId="54" xfId="0" applyNumberFormat="1" applyFill="1" applyBorder="1"/>
    <xf numFmtId="3" fontId="9" fillId="0" borderId="49" xfId="0" applyNumberFormat="1" applyFont="1" applyBorder="1"/>
    <xf numFmtId="3" fontId="9" fillId="0" borderId="68" xfId="0" applyNumberFormat="1" applyFont="1" applyBorder="1"/>
    <xf numFmtId="0" fontId="1" fillId="14" borderId="15" xfId="0" applyFont="1" applyFill="1" applyBorder="1"/>
    <xf numFmtId="3" fontId="10" fillId="14" borderId="10" xfId="0" applyNumberFormat="1" applyFont="1" applyFill="1" applyBorder="1"/>
    <xf numFmtId="3" fontId="10" fillId="14" borderId="50" xfId="0" applyNumberFormat="1" applyFont="1" applyFill="1" applyBorder="1"/>
    <xf numFmtId="49" fontId="7" fillId="3" borderId="59" xfId="2" applyNumberFormat="1" applyFill="1" applyBorder="1"/>
    <xf numFmtId="3" fontId="0" fillId="3" borderId="7" xfId="0" applyNumberFormat="1" applyFill="1" applyBorder="1"/>
    <xf numFmtId="49" fontId="7" fillId="3" borderId="60" xfId="2" applyNumberFormat="1" applyFill="1" applyBorder="1"/>
    <xf numFmtId="1" fontId="0" fillId="0" borderId="43" xfId="0" applyNumberFormat="1" applyBorder="1" applyAlignment="1">
      <alignment horizontal="right" vertical="center"/>
    </xf>
    <xf numFmtId="1" fontId="0" fillId="0" borderId="22" xfId="0" applyNumberFormat="1" applyBorder="1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1" fontId="0" fillId="0" borderId="62" xfId="0" applyNumberFormat="1" applyBorder="1" applyAlignment="1">
      <alignment horizontal="right" vertical="center"/>
    </xf>
    <xf numFmtId="1" fontId="0" fillId="0" borderId="64" xfId="0" applyNumberFormat="1" applyBorder="1" applyAlignment="1">
      <alignment horizontal="right" vertical="center"/>
    </xf>
    <xf numFmtId="1" fontId="0" fillId="0" borderId="33" xfId="0" applyNumberFormat="1" applyBorder="1" applyAlignment="1">
      <alignment horizontal="right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0" fillId="0" borderId="30" xfId="0" applyBorder="1" applyAlignment="1">
      <alignment horizontal="right" vertical="center"/>
    </xf>
    <xf numFmtId="0" fontId="0" fillId="0" borderId="44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62" xfId="0" applyBorder="1" applyAlignment="1">
      <alignment horizontal="right" vertical="center"/>
    </xf>
    <xf numFmtId="0" fontId="0" fillId="0" borderId="64" xfId="0" applyBorder="1" applyAlignment="1">
      <alignment horizontal="right" vertical="center"/>
    </xf>
    <xf numFmtId="0" fontId="0" fillId="0" borderId="33" xfId="0" applyBorder="1" applyAlignment="1">
      <alignment horizontal="right" vertical="center"/>
    </xf>
    <xf numFmtId="1" fontId="0" fillId="0" borderId="30" xfId="0" applyNumberFormat="1" applyBorder="1" applyAlignment="1">
      <alignment horizontal="right" vertical="center"/>
    </xf>
    <xf numFmtId="1" fontId="0" fillId="0" borderId="44" xfId="0" applyNumberFormat="1" applyBorder="1" applyAlignment="1">
      <alignment horizontal="right" vertical="center"/>
    </xf>
    <xf numFmtId="0" fontId="0" fillId="0" borderId="43" xfId="0" applyBorder="1" applyAlignment="1">
      <alignment horizontal="right" vertical="center"/>
    </xf>
    <xf numFmtId="1" fontId="0" fillId="7" borderId="63" xfId="0" applyNumberFormat="1" applyFill="1" applyBorder="1" applyAlignment="1">
      <alignment horizontal="right" vertical="center"/>
    </xf>
    <xf numFmtId="1" fontId="0" fillId="7" borderId="33" xfId="0" applyNumberFormat="1" applyFill="1" applyBorder="1" applyAlignment="1">
      <alignment horizontal="right" vertical="center"/>
    </xf>
    <xf numFmtId="0" fontId="1" fillId="11" borderId="0" xfId="0" applyFont="1" applyFill="1" applyAlignment="1">
      <alignment horizontal="center"/>
    </xf>
    <xf numFmtId="0" fontId="1" fillId="12" borderId="0" xfId="0" applyFont="1" applyFill="1" applyAlignment="1">
      <alignment horizontal="center"/>
    </xf>
    <xf numFmtId="0" fontId="0" fillId="0" borderId="63" xfId="0" applyBorder="1" applyAlignment="1">
      <alignment horizontal="right" vertical="center"/>
    </xf>
    <xf numFmtId="1" fontId="0" fillId="0" borderId="72" xfId="0" applyNumberFormat="1" applyBorder="1" applyAlignment="1">
      <alignment horizontal="right" vertical="center"/>
    </xf>
    <xf numFmtId="1" fontId="0" fillId="0" borderId="66" xfId="0" applyNumberFormat="1" applyBorder="1" applyAlignment="1">
      <alignment horizontal="right" vertical="center"/>
    </xf>
    <xf numFmtId="1" fontId="0" fillId="0" borderId="71" xfId="0" applyNumberFormat="1" applyBorder="1" applyAlignment="1">
      <alignment horizontal="right" vertical="center"/>
    </xf>
    <xf numFmtId="1" fontId="0" fillId="0" borderId="69" xfId="0" applyNumberFormat="1" applyBorder="1" applyAlignment="1">
      <alignment horizontal="right" vertical="center"/>
    </xf>
    <xf numFmtId="0" fontId="0" fillId="0" borderId="43" xfId="0" applyBorder="1" applyAlignment="1">
      <alignment horizontal="right" vertical="center" wrapText="1"/>
    </xf>
    <xf numFmtId="0" fontId="0" fillId="0" borderId="44" xfId="0" applyBorder="1" applyAlignment="1">
      <alignment horizontal="right" vertical="center" wrapText="1"/>
    </xf>
    <xf numFmtId="0" fontId="0" fillId="0" borderId="22" xfId="0" applyBorder="1" applyAlignment="1">
      <alignment horizontal="right" vertical="center" wrapText="1"/>
    </xf>
    <xf numFmtId="0" fontId="0" fillId="3" borderId="72" xfId="0" applyFill="1" applyBorder="1" applyAlignment="1">
      <alignment horizontal="right" vertical="center"/>
    </xf>
    <xf numFmtId="0" fontId="0" fillId="3" borderId="69" xfId="0" applyFill="1" applyBorder="1" applyAlignment="1">
      <alignment horizontal="right" vertical="center"/>
    </xf>
    <xf numFmtId="0" fontId="0" fillId="3" borderId="66" xfId="0" applyFill="1" applyBorder="1" applyAlignment="1">
      <alignment horizontal="right" vertical="center"/>
    </xf>
    <xf numFmtId="0" fontId="0" fillId="0" borderId="71" xfId="0" applyBorder="1" applyAlignment="1">
      <alignment horizontal="right" vertical="center"/>
    </xf>
    <xf numFmtId="0" fontId="0" fillId="0" borderId="69" xfId="0" applyBorder="1" applyAlignment="1">
      <alignment horizontal="right" vertical="center"/>
    </xf>
    <xf numFmtId="0" fontId="0" fillId="0" borderId="66" xfId="0" applyBorder="1" applyAlignment="1">
      <alignment horizontal="right" vertical="center"/>
    </xf>
    <xf numFmtId="0" fontId="0" fillId="7" borderId="45" xfId="0" applyFill="1" applyBorder="1" applyAlignment="1">
      <alignment horizontal="right" vertical="center"/>
    </xf>
    <xf numFmtId="0" fontId="0" fillId="7" borderId="18" xfId="0" applyFill="1" applyBorder="1" applyAlignment="1">
      <alignment horizontal="right" vertical="center"/>
    </xf>
    <xf numFmtId="0" fontId="0" fillId="7" borderId="29" xfId="0" applyFill="1" applyBorder="1" applyAlignment="1">
      <alignment horizontal="right" vertical="center"/>
    </xf>
    <xf numFmtId="0" fontId="0" fillId="7" borderId="46" xfId="0" applyFill="1" applyBorder="1" applyAlignment="1">
      <alignment horizontal="right" vertical="center"/>
    </xf>
    <xf numFmtId="0" fontId="0" fillId="7" borderId="72" xfId="0" applyFill="1" applyBorder="1" applyAlignment="1">
      <alignment horizontal="right" vertical="center"/>
    </xf>
    <xf numFmtId="0" fontId="0" fillId="7" borderId="66" xfId="0" applyFill="1" applyBorder="1" applyAlignment="1">
      <alignment horizontal="right" vertical="center"/>
    </xf>
    <xf numFmtId="0" fontId="0" fillId="7" borderId="71" xfId="0" applyFill="1" applyBorder="1" applyAlignment="1">
      <alignment horizontal="right" vertical="center"/>
    </xf>
    <xf numFmtId="0" fontId="0" fillId="7" borderId="69" xfId="0" applyFill="1" applyBorder="1" applyAlignment="1">
      <alignment horizontal="right" vertical="center"/>
    </xf>
    <xf numFmtId="0" fontId="1" fillId="0" borderId="61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0" fillId="0" borderId="72" xfId="0" applyBorder="1" applyAlignment="1">
      <alignment horizontal="right" vertical="center"/>
    </xf>
    <xf numFmtId="1" fontId="0" fillId="0" borderId="31" xfId="0" applyNumberFormat="1" applyBorder="1" applyAlignment="1">
      <alignment horizontal="right" vertical="center"/>
    </xf>
    <xf numFmtId="1" fontId="0" fillId="0" borderId="5" xfId="0" applyNumberFormat="1" applyBorder="1" applyAlignment="1">
      <alignment horizontal="right" vertical="center"/>
    </xf>
    <xf numFmtId="1" fontId="0" fillId="0" borderId="25" xfId="0" applyNumberFormat="1" applyBorder="1" applyAlignment="1">
      <alignment horizontal="right" vertical="center"/>
    </xf>
    <xf numFmtId="1" fontId="0" fillId="7" borderId="29" xfId="0" applyNumberFormat="1" applyFill="1" applyBorder="1" applyAlignment="1">
      <alignment horizontal="right" vertical="center"/>
    </xf>
    <xf numFmtId="1" fontId="0" fillId="7" borderId="46" xfId="0" applyNumberFormat="1" applyFill="1" applyBorder="1" applyAlignment="1">
      <alignment horizontal="right" vertical="center"/>
    </xf>
    <xf numFmtId="1" fontId="0" fillId="7" borderId="18" xfId="0" applyNumberFormat="1" applyFill="1" applyBorder="1" applyAlignment="1">
      <alignment horizontal="right" vertical="center"/>
    </xf>
    <xf numFmtId="1" fontId="0" fillId="7" borderId="62" xfId="0" applyNumberFormat="1" applyFill="1" applyBorder="1" applyAlignment="1">
      <alignment horizontal="right" vertical="center"/>
    </xf>
    <xf numFmtId="1" fontId="0" fillId="7" borderId="64" xfId="0" applyNumberFormat="1" applyFill="1" applyBorder="1" applyAlignment="1">
      <alignment horizontal="right" vertical="center"/>
    </xf>
    <xf numFmtId="1" fontId="0" fillId="7" borderId="45" xfId="0" applyNumberFormat="1" applyFill="1" applyBorder="1" applyAlignment="1">
      <alignment horizontal="right" vertical="center"/>
    </xf>
    <xf numFmtId="1" fontId="0" fillId="7" borderId="75" xfId="0" applyNumberFormat="1" applyFill="1" applyBorder="1" applyAlignment="1">
      <alignment horizontal="right" vertical="center"/>
    </xf>
    <xf numFmtId="1" fontId="0" fillId="7" borderId="25" xfId="0" applyNumberFormat="1" applyFill="1" applyBorder="1" applyAlignment="1">
      <alignment horizontal="right" vertical="center"/>
    </xf>
    <xf numFmtId="1" fontId="0" fillId="7" borderId="31" xfId="0" applyNumberFormat="1" applyFill="1" applyBorder="1" applyAlignment="1">
      <alignment horizontal="right" vertical="center"/>
    </xf>
    <xf numFmtId="1" fontId="0" fillId="7" borderId="5" xfId="0" applyNumberFormat="1" applyFill="1" applyBorder="1" applyAlignment="1">
      <alignment horizontal="right" vertical="center"/>
    </xf>
    <xf numFmtId="0" fontId="0" fillId="3" borderId="71" xfId="0" applyFill="1" applyBorder="1" applyAlignment="1">
      <alignment horizontal="right" vertical="center"/>
    </xf>
    <xf numFmtId="0" fontId="0" fillId="0" borderId="71" xfId="0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0" fillId="0" borderId="73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42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0" borderId="40" xfId="0" applyBorder="1" applyAlignment="1">
      <alignment horizontal="right" vertical="center"/>
    </xf>
    <xf numFmtId="0" fontId="0" fillId="3" borderId="43" xfId="0" applyFill="1" applyBorder="1" applyAlignment="1">
      <alignment horizontal="right" vertical="center"/>
    </xf>
    <xf numFmtId="0" fontId="0" fillId="3" borderId="44" xfId="0" applyFill="1" applyBorder="1" applyAlignment="1">
      <alignment horizontal="right" vertical="center"/>
    </xf>
    <xf numFmtId="0" fontId="0" fillId="3" borderId="22" xfId="0" applyFill="1" applyBorder="1" applyAlignment="1">
      <alignment horizontal="right" vertical="center"/>
    </xf>
    <xf numFmtId="0" fontId="0" fillId="3" borderId="30" xfId="0" applyFill="1" applyBorder="1" applyAlignment="1">
      <alignment horizontal="right" vertical="center"/>
    </xf>
  </cellXfs>
  <cellStyles count="3">
    <cellStyle name="Normální" xfId="0" builtinId="0"/>
    <cellStyle name="normální 2" xfId="1"/>
    <cellStyle name="normální 2 2" xfId="2"/>
  </cellStyles>
  <dxfs count="0"/>
  <tableStyles count="0" defaultTableStyle="TableStyleMedium9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4:V92"/>
  <sheetViews>
    <sheetView tabSelected="1" topLeftCell="B1" zoomScaleNormal="100" workbookViewId="0">
      <selection activeCell="D32" sqref="D32"/>
    </sheetView>
  </sheetViews>
  <sheetFormatPr defaultRowHeight="15" x14ac:dyDescent="0.25"/>
  <cols>
    <col min="1" max="1" width="0" hidden="1" customWidth="1"/>
    <col min="3" max="3" width="15.5703125" customWidth="1"/>
    <col min="4" max="4" width="20.7109375" bestFit="1" customWidth="1"/>
    <col min="5" max="9" width="8" bestFit="1" customWidth="1"/>
    <col min="11" max="11" width="15.5703125" bestFit="1" customWidth="1"/>
    <col min="12" max="12" width="8" bestFit="1" customWidth="1"/>
    <col min="13" max="13" width="7.5703125" bestFit="1" customWidth="1"/>
    <col min="14" max="15" width="6" bestFit="1" customWidth="1"/>
    <col min="17" max="17" width="15.5703125" bestFit="1" customWidth="1"/>
    <col min="18" max="18" width="8" bestFit="1" customWidth="1"/>
    <col min="19" max="19" width="6.5703125" bestFit="1" customWidth="1"/>
    <col min="20" max="20" width="6" bestFit="1" customWidth="1"/>
    <col min="21" max="21" width="8" bestFit="1" customWidth="1"/>
  </cols>
  <sheetData>
    <row r="4" spans="3:21" ht="21" customHeight="1" x14ac:dyDescent="0.25">
      <c r="C4" s="231">
        <v>2017</v>
      </c>
      <c r="K4" s="231">
        <v>2018</v>
      </c>
      <c r="Q4" s="231">
        <v>2019</v>
      </c>
    </row>
    <row r="5" spans="3:21" ht="21" customHeight="1" x14ac:dyDescent="0.25">
      <c r="C5" s="231"/>
      <c r="K5" s="231"/>
      <c r="Q5" s="231"/>
    </row>
    <row r="6" spans="3:21" ht="16.5" customHeight="1" x14ac:dyDescent="0.25">
      <c r="C6" s="232" t="s">
        <v>98</v>
      </c>
      <c r="D6" s="232"/>
      <c r="E6" s="232"/>
      <c r="F6" s="232"/>
      <c r="G6" s="232"/>
      <c r="H6" s="232"/>
      <c r="I6" s="232"/>
      <c r="K6" s="207" t="s">
        <v>98</v>
      </c>
      <c r="L6" s="125"/>
      <c r="M6" s="125"/>
      <c r="N6" s="125"/>
      <c r="O6" s="125"/>
      <c r="Q6" s="207" t="s">
        <v>98</v>
      </c>
      <c r="R6" s="126"/>
      <c r="S6" s="126"/>
      <c r="T6" s="126"/>
      <c r="U6" s="126"/>
    </row>
    <row r="7" spans="3:21" x14ac:dyDescent="0.25">
      <c r="E7" s="61" t="s">
        <v>10</v>
      </c>
      <c r="F7" s="253" t="s">
        <v>12</v>
      </c>
      <c r="G7" s="253"/>
      <c r="H7" s="254" t="s">
        <v>9</v>
      </c>
      <c r="I7" s="254"/>
      <c r="K7" s="123" t="s">
        <v>10</v>
      </c>
      <c r="L7" s="253" t="s">
        <v>12</v>
      </c>
      <c r="M7" s="253"/>
      <c r="N7" s="254" t="s">
        <v>9</v>
      </c>
      <c r="O7" s="254"/>
      <c r="Q7" s="123" t="s">
        <v>10</v>
      </c>
      <c r="R7" s="253" t="s">
        <v>12</v>
      </c>
      <c r="S7" s="253"/>
      <c r="T7" s="254" t="s">
        <v>9</v>
      </c>
      <c r="U7" s="254"/>
    </row>
    <row r="8" spans="3:21" ht="30.75" thickBot="1" x14ac:dyDescent="0.3">
      <c r="C8" s="205" t="s">
        <v>95</v>
      </c>
      <c r="E8" s="61" t="s">
        <v>1</v>
      </c>
      <c r="F8" s="101" t="s">
        <v>2</v>
      </c>
      <c r="G8" s="101" t="s">
        <v>1</v>
      </c>
      <c r="H8" s="102" t="s">
        <v>2</v>
      </c>
      <c r="I8" s="102" t="s">
        <v>1</v>
      </c>
      <c r="K8" s="123" t="s">
        <v>1</v>
      </c>
      <c r="L8" s="120" t="s">
        <v>2</v>
      </c>
      <c r="M8" s="120" t="s">
        <v>1</v>
      </c>
      <c r="N8" s="121" t="s">
        <v>2</v>
      </c>
      <c r="O8" s="121" t="s">
        <v>1</v>
      </c>
      <c r="Q8" s="123" t="s">
        <v>1</v>
      </c>
      <c r="R8" s="120" t="s">
        <v>2</v>
      </c>
      <c r="S8" s="120" t="s">
        <v>1</v>
      </c>
      <c r="T8" s="121" t="s">
        <v>2</v>
      </c>
      <c r="U8" s="121" t="s">
        <v>1</v>
      </c>
    </row>
    <row r="9" spans="3:21" ht="15.75" thickBot="1" x14ac:dyDescent="0.3">
      <c r="C9" s="14">
        <v>0</v>
      </c>
      <c r="D9" s="19" t="s">
        <v>41</v>
      </c>
      <c r="E9" s="24">
        <v>7240</v>
      </c>
      <c r="F9" s="18">
        <f>F11</f>
        <v>43560</v>
      </c>
      <c r="G9" s="74">
        <f>G11</f>
        <v>141.1344</v>
      </c>
      <c r="H9" s="16">
        <f>H11</f>
        <v>43560</v>
      </c>
      <c r="I9" s="196">
        <f>I10+I14+I21+I23</f>
        <v>7679.7343999999994</v>
      </c>
      <c r="K9" s="75">
        <v>5712</v>
      </c>
      <c r="L9" s="18">
        <f>L11</f>
        <v>2806</v>
      </c>
      <c r="M9" s="76">
        <f>M11</f>
        <v>9.0914400000000022</v>
      </c>
      <c r="N9" s="16">
        <f>N11</f>
        <v>2806</v>
      </c>
      <c r="O9" s="196">
        <f>O10+O14+O21+O23</f>
        <v>5721.0914400000001</v>
      </c>
      <c r="Q9" s="75">
        <f>Q10+Q14+Q21+Q23</f>
        <v>5641</v>
      </c>
      <c r="R9" s="18"/>
      <c r="S9" s="28"/>
      <c r="T9" s="16"/>
      <c r="U9" s="196">
        <f>U10+U14+U21+U23</f>
        <v>5861.9550399999998</v>
      </c>
    </row>
    <row r="10" spans="3:21" x14ac:dyDescent="0.25">
      <c r="C10" s="13">
        <v>23</v>
      </c>
      <c r="D10" s="20" t="s">
        <v>14</v>
      </c>
      <c r="E10" s="229">
        <v>508</v>
      </c>
      <c r="F10" s="129"/>
      <c r="G10" s="130"/>
      <c r="H10" s="130"/>
      <c r="I10" s="256">
        <f>1028.6+G11</f>
        <v>1169.7343999999998</v>
      </c>
      <c r="K10" s="229">
        <v>548</v>
      </c>
      <c r="L10" s="129"/>
      <c r="M10" s="130"/>
      <c r="N10" s="129"/>
      <c r="O10" s="256">
        <f>K10+M11</f>
        <v>557.09144000000003</v>
      </c>
      <c r="Q10" s="229">
        <v>492</v>
      </c>
      <c r="R10" s="129"/>
      <c r="S10" s="130"/>
      <c r="T10" s="129"/>
      <c r="U10" s="256">
        <f>Q10+S11</f>
        <v>712.95504000000005</v>
      </c>
    </row>
    <row r="11" spans="3:21" x14ac:dyDescent="0.25">
      <c r="C11" s="10">
        <v>25</v>
      </c>
      <c r="D11" s="21" t="s">
        <v>15</v>
      </c>
      <c r="E11" s="230"/>
      <c r="F11" s="6">
        <v>43560</v>
      </c>
      <c r="G11" s="72">
        <f>F11/1000*3.6*0.9</f>
        <v>141.1344</v>
      </c>
      <c r="H11" s="4">
        <f>F11</f>
        <v>43560</v>
      </c>
      <c r="I11" s="257"/>
      <c r="K11" s="230"/>
      <c r="L11" s="6">
        <v>2806</v>
      </c>
      <c r="M11" s="71">
        <f>L11/1000*3.6*0.9</f>
        <v>9.0914400000000022</v>
      </c>
      <c r="N11" s="4">
        <f>L11</f>
        <v>2806</v>
      </c>
      <c r="O11" s="257">
        <f t="shared" ref="O11:O23" si="0">K11</f>
        <v>0</v>
      </c>
      <c r="Q11" s="230"/>
      <c r="R11" s="6">
        <v>68196</v>
      </c>
      <c r="S11" s="67">
        <f>R11/1000*3.6*0.9</f>
        <v>220.95504</v>
      </c>
      <c r="T11" s="72">
        <v>68196</v>
      </c>
      <c r="U11" s="257">
        <f t="shared" ref="U11:U23" si="1">Q11</f>
        <v>0</v>
      </c>
    </row>
    <row r="12" spans="3:21" x14ac:dyDescent="0.25">
      <c r="C12" s="10">
        <v>36</v>
      </c>
      <c r="D12" s="21" t="s">
        <v>17</v>
      </c>
      <c r="E12" s="133"/>
      <c r="F12" s="131"/>
      <c r="G12" s="132"/>
      <c r="H12" s="132"/>
      <c r="I12" s="194"/>
      <c r="K12" s="133"/>
      <c r="L12" s="131"/>
      <c r="M12" s="132"/>
      <c r="N12" s="132"/>
      <c r="O12" s="194"/>
      <c r="Q12" s="133"/>
      <c r="R12" s="129"/>
      <c r="S12" s="130"/>
      <c r="T12" s="129"/>
      <c r="U12" s="194"/>
    </row>
    <row r="13" spans="3:21" x14ac:dyDescent="0.25">
      <c r="C13" s="10">
        <v>35</v>
      </c>
      <c r="D13" s="21" t="s">
        <v>16</v>
      </c>
      <c r="E13" s="133"/>
      <c r="F13" s="131"/>
      <c r="G13" s="132"/>
      <c r="H13" s="132"/>
      <c r="I13" s="194"/>
      <c r="K13" s="133"/>
      <c r="L13" s="131"/>
      <c r="M13" s="132"/>
      <c r="N13" s="132"/>
      <c r="O13" s="194"/>
      <c r="Q13" s="133"/>
      <c r="R13" s="129"/>
      <c r="S13" s="130"/>
      <c r="T13" s="129"/>
      <c r="U13" s="194"/>
    </row>
    <row r="14" spans="3:21" x14ac:dyDescent="0.25">
      <c r="C14" s="10">
        <v>34</v>
      </c>
      <c r="D14" s="21" t="s">
        <v>35</v>
      </c>
      <c r="E14" s="248">
        <v>2410</v>
      </c>
      <c r="F14" s="131"/>
      <c r="G14" s="132"/>
      <c r="H14" s="132"/>
      <c r="I14" s="258">
        <f>E14</f>
        <v>2410</v>
      </c>
      <c r="K14" s="248">
        <v>1872</v>
      </c>
      <c r="L14" s="131"/>
      <c r="M14" s="132"/>
      <c r="N14" s="132"/>
      <c r="O14" s="258">
        <f t="shared" si="0"/>
        <v>1872</v>
      </c>
      <c r="Q14" s="248">
        <v>2094</v>
      </c>
      <c r="R14" s="129"/>
      <c r="S14" s="130"/>
      <c r="T14" s="129"/>
      <c r="U14" s="258">
        <f t="shared" si="1"/>
        <v>2094</v>
      </c>
    </row>
    <row r="15" spans="3:21" x14ac:dyDescent="0.25">
      <c r="C15" s="10">
        <v>33</v>
      </c>
      <c r="D15" s="21" t="s">
        <v>36</v>
      </c>
      <c r="E15" s="249"/>
      <c r="F15" s="131"/>
      <c r="G15" s="132"/>
      <c r="H15" s="132"/>
      <c r="I15" s="259"/>
      <c r="K15" s="249"/>
      <c r="L15" s="131"/>
      <c r="M15" s="132"/>
      <c r="N15" s="132"/>
      <c r="O15" s="259">
        <f t="shared" si="0"/>
        <v>0</v>
      </c>
      <c r="Q15" s="249"/>
      <c r="R15" s="129"/>
      <c r="S15" s="130"/>
      <c r="T15" s="129"/>
      <c r="U15" s="259">
        <f t="shared" si="1"/>
        <v>0</v>
      </c>
    </row>
    <row r="16" spans="3:21" x14ac:dyDescent="0.25">
      <c r="C16" s="10">
        <v>32</v>
      </c>
      <c r="D16" s="21" t="s">
        <v>37</v>
      </c>
      <c r="E16" s="230"/>
      <c r="F16" s="131"/>
      <c r="G16" s="132"/>
      <c r="H16" s="132"/>
      <c r="I16" s="257"/>
      <c r="K16" s="230"/>
      <c r="L16" s="131"/>
      <c r="M16" s="132"/>
      <c r="N16" s="132"/>
      <c r="O16" s="257">
        <f t="shared" si="0"/>
        <v>0</v>
      </c>
      <c r="Q16" s="230"/>
      <c r="R16" s="129"/>
      <c r="S16" s="130"/>
      <c r="T16" s="129"/>
      <c r="U16" s="257">
        <f t="shared" si="1"/>
        <v>0</v>
      </c>
    </row>
    <row r="17" spans="3:21" x14ac:dyDescent="0.25">
      <c r="C17" s="236">
        <v>31</v>
      </c>
      <c r="D17" s="21" t="s">
        <v>38</v>
      </c>
      <c r="E17" s="133"/>
      <c r="F17" s="131"/>
      <c r="G17" s="132"/>
      <c r="H17" s="132"/>
      <c r="I17" s="194"/>
      <c r="K17" s="133"/>
      <c r="L17" s="131"/>
      <c r="M17" s="132"/>
      <c r="N17" s="132"/>
      <c r="O17" s="194"/>
      <c r="Q17" s="133"/>
      <c r="R17" s="129"/>
      <c r="S17" s="130"/>
      <c r="T17" s="129"/>
      <c r="U17" s="194"/>
    </row>
    <row r="18" spans="3:21" x14ac:dyDescent="0.25">
      <c r="C18" s="237"/>
      <c r="D18" s="21" t="s">
        <v>39</v>
      </c>
      <c r="E18" s="133"/>
      <c r="F18" s="131"/>
      <c r="G18" s="132"/>
      <c r="H18" s="132"/>
      <c r="I18" s="194"/>
      <c r="K18" s="133"/>
      <c r="L18" s="131"/>
      <c r="M18" s="132"/>
      <c r="N18" s="132"/>
      <c r="O18" s="194"/>
      <c r="Q18" s="133"/>
      <c r="R18" s="129"/>
      <c r="S18" s="130"/>
      <c r="T18" s="129"/>
      <c r="U18" s="194"/>
    </row>
    <row r="19" spans="3:21" x14ac:dyDescent="0.25">
      <c r="C19" s="10">
        <v>28</v>
      </c>
      <c r="D19" s="21" t="s">
        <v>18</v>
      </c>
      <c r="E19" s="133"/>
      <c r="F19" s="131"/>
      <c r="G19" s="132"/>
      <c r="H19" s="132"/>
      <c r="I19" s="194"/>
      <c r="K19" s="133"/>
      <c r="L19" s="131"/>
      <c r="M19" s="132"/>
      <c r="N19" s="132"/>
      <c r="O19" s="194"/>
      <c r="Q19" s="133"/>
      <c r="R19" s="129"/>
      <c r="S19" s="130"/>
      <c r="T19" s="129"/>
      <c r="U19" s="194"/>
    </row>
    <row r="20" spans="3:21" x14ac:dyDescent="0.25">
      <c r="C20" s="10">
        <v>29</v>
      </c>
      <c r="D20" s="21" t="s">
        <v>93</v>
      </c>
      <c r="E20" s="133"/>
      <c r="F20" s="131"/>
      <c r="G20" s="132"/>
      <c r="H20" s="132"/>
      <c r="I20" s="194"/>
      <c r="K20" s="133"/>
      <c r="L20" s="131"/>
      <c r="M20" s="132"/>
      <c r="N20" s="132"/>
      <c r="O20" s="194"/>
      <c r="Q20" s="133"/>
      <c r="R20" s="129"/>
      <c r="S20" s="130"/>
      <c r="T20" s="129"/>
      <c r="U20" s="194"/>
    </row>
    <row r="21" spans="3:21" x14ac:dyDescent="0.25">
      <c r="C21" s="10">
        <v>27</v>
      </c>
      <c r="D21" s="21" t="s">
        <v>20</v>
      </c>
      <c r="E21" s="69">
        <v>1450</v>
      </c>
      <c r="F21" s="131"/>
      <c r="G21" s="132"/>
      <c r="H21" s="132"/>
      <c r="I21" s="195">
        <f>E21</f>
        <v>1450</v>
      </c>
      <c r="K21" s="69">
        <v>1450</v>
      </c>
      <c r="L21" s="131"/>
      <c r="M21" s="132"/>
      <c r="N21" s="132"/>
      <c r="O21" s="195">
        <f t="shared" si="0"/>
        <v>1450</v>
      </c>
      <c r="Q21" s="69">
        <v>1132</v>
      </c>
      <c r="R21" s="129"/>
      <c r="S21" s="130"/>
      <c r="T21" s="129"/>
      <c r="U21" s="195">
        <f t="shared" si="1"/>
        <v>1132</v>
      </c>
    </row>
    <row r="22" spans="3:21" x14ac:dyDescent="0.25">
      <c r="C22" s="10">
        <v>30</v>
      </c>
      <c r="D22" s="21" t="s">
        <v>21</v>
      </c>
      <c r="E22" s="133"/>
      <c r="F22" s="131"/>
      <c r="G22" s="132"/>
      <c r="H22" s="132"/>
      <c r="I22" s="194"/>
      <c r="K22" s="133"/>
      <c r="L22" s="131"/>
      <c r="M22" s="132"/>
      <c r="N22" s="132"/>
      <c r="O22" s="194"/>
      <c r="Q22" s="133"/>
      <c r="R22" s="129"/>
      <c r="S22" s="130"/>
      <c r="T22" s="129"/>
      <c r="U22" s="194"/>
    </row>
    <row r="23" spans="3:21" x14ac:dyDescent="0.25">
      <c r="C23" s="10">
        <v>26</v>
      </c>
      <c r="D23" s="21" t="s">
        <v>3</v>
      </c>
      <c r="E23" s="69">
        <v>2650</v>
      </c>
      <c r="F23" s="131"/>
      <c r="G23" s="132"/>
      <c r="H23" s="132"/>
      <c r="I23" s="195">
        <f>E23</f>
        <v>2650</v>
      </c>
      <c r="K23" s="69">
        <v>1842</v>
      </c>
      <c r="L23" s="131"/>
      <c r="M23" s="132"/>
      <c r="N23" s="132"/>
      <c r="O23" s="195">
        <f t="shared" si="0"/>
        <v>1842</v>
      </c>
      <c r="Q23" s="69">
        <v>1923</v>
      </c>
      <c r="R23" s="129"/>
      <c r="S23" s="130"/>
      <c r="T23" s="129"/>
      <c r="U23" s="195">
        <f t="shared" si="1"/>
        <v>1923</v>
      </c>
    </row>
    <row r="24" spans="3:21" x14ac:dyDescent="0.25">
      <c r="C24" s="10">
        <v>24</v>
      </c>
      <c r="D24" s="21" t="s">
        <v>13</v>
      </c>
      <c r="E24" s="133"/>
      <c r="F24" s="131"/>
      <c r="G24" s="132"/>
      <c r="H24" s="132"/>
      <c r="I24" s="194"/>
      <c r="K24" s="133"/>
      <c r="L24" s="131"/>
      <c r="M24" s="132"/>
      <c r="N24" s="132"/>
      <c r="O24" s="194"/>
      <c r="Q24" s="133"/>
      <c r="R24" s="129"/>
      <c r="S24" s="130"/>
      <c r="T24" s="129"/>
      <c r="U24" s="194"/>
    </row>
    <row r="25" spans="3:21" x14ac:dyDescent="0.25">
      <c r="C25" s="232" t="s">
        <v>99</v>
      </c>
      <c r="D25" s="232"/>
      <c r="E25" s="232"/>
      <c r="F25" s="232"/>
      <c r="G25" s="232"/>
      <c r="H25" s="232"/>
      <c r="I25" s="232"/>
      <c r="K25" s="207" t="s">
        <v>99</v>
      </c>
      <c r="L25" s="126"/>
      <c r="M25" s="126"/>
      <c r="N25" s="126"/>
      <c r="O25" s="126"/>
      <c r="Q25" s="207" t="s">
        <v>99</v>
      </c>
      <c r="R25" s="126"/>
      <c r="S25" s="126"/>
      <c r="T25" s="126"/>
      <c r="U25" s="126"/>
    </row>
    <row r="26" spans="3:21" x14ac:dyDescent="0.25">
      <c r="E26" s="61" t="s">
        <v>10</v>
      </c>
      <c r="F26" s="253" t="s">
        <v>12</v>
      </c>
      <c r="G26" s="253"/>
      <c r="H26" s="254" t="s">
        <v>9</v>
      </c>
      <c r="I26" s="254"/>
      <c r="K26" s="123" t="s">
        <v>10</v>
      </c>
      <c r="L26" s="253" t="s">
        <v>12</v>
      </c>
      <c r="M26" s="253"/>
      <c r="N26" s="254" t="s">
        <v>9</v>
      </c>
      <c r="O26" s="254"/>
      <c r="Q26" s="123" t="s">
        <v>10</v>
      </c>
      <c r="R26" s="120" t="s">
        <v>12</v>
      </c>
      <c r="S26" s="120"/>
      <c r="T26" s="254" t="s">
        <v>9</v>
      </c>
      <c r="U26" s="254"/>
    </row>
    <row r="27" spans="3:21" ht="15.75" thickBot="1" x14ac:dyDescent="0.3">
      <c r="E27" s="61" t="s">
        <v>1</v>
      </c>
      <c r="F27" s="164" t="s">
        <v>2</v>
      </c>
      <c r="G27" s="164" t="s">
        <v>1</v>
      </c>
      <c r="H27" s="161" t="s">
        <v>2</v>
      </c>
      <c r="I27" s="102" t="s">
        <v>1</v>
      </c>
      <c r="K27" s="123" t="s">
        <v>1</v>
      </c>
      <c r="L27" s="164" t="s">
        <v>2</v>
      </c>
      <c r="M27" s="164" t="s">
        <v>1</v>
      </c>
      <c r="N27" s="161" t="s">
        <v>2</v>
      </c>
      <c r="O27" s="161" t="s">
        <v>1</v>
      </c>
      <c r="Q27" s="123" t="s">
        <v>1</v>
      </c>
      <c r="R27" s="164" t="s">
        <v>2</v>
      </c>
      <c r="S27" s="164" t="s">
        <v>1</v>
      </c>
      <c r="T27" s="161" t="s">
        <v>2</v>
      </c>
      <c r="U27" s="161" t="s">
        <v>1</v>
      </c>
    </row>
    <row r="28" spans="3:21" ht="15.75" thickBot="1" x14ac:dyDescent="0.3">
      <c r="C28" s="14">
        <v>0</v>
      </c>
      <c r="D28" s="19" t="s">
        <v>4</v>
      </c>
      <c r="E28" s="24">
        <f>E29+E33</f>
        <v>9424</v>
      </c>
      <c r="F28" s="160"/>
      <c r="G28" s="167"/>
      <c r="H28" s="168"/>
      <c r="I28" s="147">
        <f>E28</f>
        <v>9424</v>
      </c>
      <c r="K28" s="24">
        <f>K29+K33</f>
        <v>8186</v>
      </c>
      <c r="L28" s="160"/>
      <c r="M28" s="167"/>
      <c r="N28" s="201"/>
      <c r="O28" s="169">
        <f>K28</f>
        <v>8186</v>
      </c>
      <c r="Q28" s="75">
        <f>Q29+Q33</f>
        <v>9134</v>
      </c>
      <c r="R28" s="160"/>
      <c r="S28" s="167"/>
      <c r="T28" s="201"/>
      <c r="U28" s="208">
        <f>Q28</f>
        <v>9134</v>
      </c>
    </row>
    <row r="29" spans="3:21" x14ac:dyDescent="0.25">
      <c r="C29" s="13">
        <v>14</v>
      </c>
      <c r="D29" s="20" t="s">
        <v>23</v>
      </c>
      <c r="E29" s="250">
        <v>1500</v>
      </c>
      <c r="F29" s="129"/>
      <c r="G29" s="130"/>
      <c r="H29" s="150"/>
      <c r="I29" s="255">
        <v>1500</v>
      </c>
      <c r="K29" s="250">
        <v>1355</v>
      </c>
      <c r="L29" s="129"/>
      <c r="M29" s="130"/>
      <c r="N29" s="129"/>
      <c r="O29" s="250">
        <f>K29</f>
        <v>1355</v>
      </c>
      <c r="Q29" s="229">
        <v>1160</v>
      </c>
      <c r="R29" s="129"/>
      <c r="S29" s="130"/>
      <c r="T29" s="129"/>
      <c r="U29" s="256">
        <f>Q29</f>
        <v>1160</v>
      </c>
    </row>
    <row r="30" spans="3:21" x14ac:dyDescent="0.25">
      <c r="C30" s="10">
        <v>20</v>
      </c>
      <c r="D30" s="21" t="s">
        <v>24</v>
      </c>
      <c r="E30" s="244"/>
      <c r="F30" s="129"/>
      <c r="G30" s="130"/>
      <c r="H30" s="150"/>
      <c r="I30" s="247"/>
      <c r="K30" s="244"/>
      <c r="L30" s="129"/>
      <c r="M30" s="130"/>
      <c r="N30" s="129"/>
      <c r="O30" s="244"/>
      <c r="Q30" s="230"/>
      <c r="R30" s="129"/>
      <c r="S30" s="130"/>
      <c r="T30" s="129"/>
      <c r="U30" s="257"/>
    </row>
    <row r="31" spans="3:21" x14ac:dyDescent="0.25">
      <c r="C31" s="10">
        <v>22</v>
      </c>
      <c r="D31" s="21" t="s">
        <v>16</v>
      </c>
      <c r="E31" s="134"/>
      <c r="F31" s="129"/>
      <c r="G31" s="130"/>
      <c r="H31" s="150"/>
      <c r="I31" s="148"/>
      <c r="K31" s="134"/>
      <c r="L31" s="129"/>
      <c r="M31" s="130"/>
      <c r="N31" s="129"/>
      <c r="O31" s="134"/>
      <c r="Q31" s="134"/>
      <c r="R31" s="129"/>
      <c r="S31" s="130"/>
      <c r="T31" s="129"/>
      <c r="U31" s="174"/>
    </row>
    <row r="32" spans="3:21" x14ac:dyDescent="0.25">
      <c r="C32" s="10">
        <v>21</v>
      </c>
      <c r="D32" s="21" t="s">
        <v>50</v>
      </c>
      <c r="E32" s="135"/>
      <c r="F32" s="129"/>
      <c r="G32" s="130"/>
      <c r="H32" s="150"/>
      <c r="I32" s="136"/>
      <c r="K32" s="134"/>
      <c r="L32" s="129"/>
      <c r="M32" s="130"/>
      <c r="N32" s="129"/>
      <c r="O32" s="134"/>
      <c r="Q32" s="134"/>
      <c r="R32" s="129"/>
      <c r="S32" s="130"/>
      <c r="T32" s="129"/>
      <c r="U32" s="174"/>
    </row>
    <row r="33" spans="3:21" x14ac:dyDescent="0.25">
      <c r="C33" s="10">
        <v>15</v>
      </c>
      <c r="D33" s="21" t="s">
        <v>25</v>
      </c>
      <c r="E33" s="242">
        <v>7924</v>
      </c>
      <c r="F33" s="129"/>
      <c r="G33" s="130"/>
      <c r="H33" s="150"/>
      <c r="I33" s="245">
        <v>7924</v>
      </c>
      <c r="K33" s="242">
        <v>6831</v>
      </c>
      <c r="L33" s="129"/>
      <c r="M33" s="130"/>
      <c r="N33" s="129"/>
      <c r="O33" s="242">
        <f>K33</f>
        <v>6831</v>
      </c>
      <c r="Q33" s="242">
        <v>7974</v>
      </c>
      <c r="R33" s="129"/>
      <c r="S33" s="130"/>
      <c r="T33" s="129"/>
      <c r="U33" s="266">
        <f>Q33</f>
        <v>7974</v>
      </c>
    </row>
    <row r="34" spans="3:21" x14ac:dyDescent="0.25">
      <c r="C34" s="236">
        <v>16</v>
      </c>
      <c r="D34" s="21" t="s">
        <v>26</v>
      </c>
      <c r="E34" s="243"/>
      <c r="F34" s="129"/>
      <c r="G34" s="130"/>
      <c r="H34" s="150"/>
      <c r="I34" s="246"/>
      <c r="K34" s="243"/>
      <c r="L34" s="129"/>
      <c r="M34" s="130"/>
      <c r="N34" s="129"/>
      <c r="O34" s="243"/>
      <c r="Q34" s="243"/>
      <c r="R34" s="129"/>
      <c r="S34" s="130"/>
      <c r="T34" s="129"/>
      <c r="U34" s="267"/>
    </row>
    <row r="35" spans="3:21" x14ac:dyDescent="0.25">
      <c r="C35" s="237"/>
      <c r="D35" s="21" t="s">
        <v>27</v>
      </c>
      <c r="E35" s="244"/>
      <c r="F35" s="129"/>
      <c r="G35" s="130"/>
      <c r="H35" s="150"/>
      <c r="I35" s="247"/>
      <c r="K35" s="244"/>
      <c r="L35" s="129"/>
      <c r="M35" s="130"/>
      <c r="N35" s="129"/>
      <c r="O35" s="244"/>
      <c r="Q35" s="244"/>
      <c r="R35" s="129"/>
      <c r="S35" s="130"/>
      <c r="T35" s="129"/>
      <c r="U35" s="268"/>
    </row>
    <row r="36" spans="3:21" x14ac:dyDescent="0.25">
      <c r="C36" s="10">
        <v>17</v>
      </c>
      <c r="D36" s="21" t="s">
        <v>28</v>
      </c>
      <c r="E36" s="134"/>
      <c r="F36" s="129"/>
      <c r="G36" s="130"/>
      <c r="H36" s="150"/>
      <c r="I36" s="148"/>
      <c r="K36" s="134"/>
      <c r="L36" s="129"/>
      <c r="M36" s="130"/>
      <c r="N36" s="129"/>
      <c r="O36" s="134"/>
      <c r="Q36" s="134"/>
      <c r="R36" s="129"/>
      <c r="S36" s="130"/>
      <c r="T36" s="129"/>
      <c r="U36" s="174"/>
    </row>
    <row r="37" spans="3:21" x14ac:dyDescent="0.25">
      <c r="C37" s="10">
        <v>18</v>
      </c>
      <c r="D37" s="21" t="s">
        <v>33</v>
      </c>
      <c r="E37" s="134"/>
      <c r="F37" s="129"/>
      <c r="G37" s="130"/>
      <c r="H37" s="150"/>
      <c r="I37" s="148"/>
      <c r="K37" s="134"/>
      <c r="L37" s="129"/>
      <c r="M37" s="130"/>
      <c r="N37" s="129"/>
      <c r="O37" s="134"/>
      <c r="Q37" s="134"/>
      <c r="R37" s="129"/>
      <c r="S37" s="130"/>
      <c r="T37" s="129"/>
      <c r="U37" s="174"/>
    </row>
    <row r="38" spans="3:21" ht="15.75" thickBot="1" x14ac:dyDescent="0.3">
      <c r="C38" s="12">
        <v>19</v>
      </c>
      <c r="D38" s="36" t="s">
        <v>18</v>
      </c>
      <c r="E38" s="135"/>
      <c r="F38" s="197"/>
      <c r="G38" s="139"/>
      <c r="H38" s="198"/>
      <c r="I38" s="136"/>
      <c r="K38" s="135"/>
      <c r="L38" s="165"/>
      <c r="M38" s="200"/>
      <c r="N38" s="165"/>
      <c r="O38" s="135"/>
      <c r="Q38" s="135"/>
      <c r="R38" s="165"/>
      <c r="S38" s="200"/>
      <c r="T38" s="165"/>
      <c r="U38" s="191"/>
    </row>
    <row r="39" spans="3:21" ht="15.75" thickBot="1" x14ac:dyDescent="0.3">
      <c r="C39" s="14">
        <v>0</v>
      </c>
      <c r="D39" s="19" t="s">
        <v>42</v>
      </c>
      <c r="E39" s="24">
        <v>4465</v>
      </c>
      <c r="F39" s="160"/>
      <c r="G39" s="167"/>
      <c r="H39" s="168"/>
      <c r="I39" s="43">
        <v>4465</v>
      </c>
      <c r="K39" s="199">
        <v>4715</v>
      </c>
      <c r="L39" s="160"/>
      <c r="M39" s="167"/>
      <c r="N39" s="202"/>
      <c r="O39" s="24">
        <f>K39</f>
        <v>4715</v>
      </c>
      <c r="Q39" s="199">
        <v>4476</v>
      </c>
      <c r="R39" s="160"/>
      <c r="S39" s="167"/>
      <c r="T39" s="202"/>
      <c r="U39" s="192">
        <v>4476</v>
      </c>
    </row>
    <row r="40" spans="3:21" x14ac:dyDescent="0.25">
      <c r="C40" s="13">
        <v>1</v>
      </c>
      <c r="D40" s="20" t="s">
        <v>14</v>
      </c>
      <c r="E40" s="25"/>
      <c r="F40" s="129"/>
      <c r="G40" s="130"/>
      <c r="H40" s="150"/>
      <c r="I40" s="149"/>
      <c r="K40" s="25"/>
      <c r="L40" s="129"/>
      <c r="M40" s="130"/>
      <c r="N40" s="129"/>
      <c r="O40" s="25"/>
      <c r="Q40" s="25"/>
      <c r="R40" s="129"/>
      <c r="S40" s="130"/>
      <c r="T40" s="129"/>
      <c r="U40" s="193"/>
    </row>
    <row r="41" spans="3:21" x14ac:dyDescent="0.25">
      <c r="C41" s="10">
        <v>13</v>
      </c>
      <c r="D41" s="21" t="s">
        <v>32</v>
      </c>
      <c r="E41" s="134"/>
      <c r="F41" s="129"/>
      <c r="G41" s="130"/>
      <c r="H41" s="150"/>
      <c r="I41" s="148"/>
      <c r="K41" s="134"/>
      <c r="L41" s="129"/>
      <c r="M41" s="130"/>
      <c r="N41" s="129"/>
      <c r="O41" s="134"/>
      <c r="Q41" s="134"/>
      <c r="R41" s="129"/>
      <c r="S41" s="130"/>
      <c r="T41" s="129"/>
      <c r="U41" s="174"/>
    </row>
    <row r="42" spans="3:21" x14ac:dyDescent="0.25">
      <c r="C42" s="10">
        <v>11</v>
      </c>
      <c r="D42" s="21" t="s">
        <v>29</v>
      </c>
      <c r="E42" s="238">
        <v>4465</v>
      </c>
      <c r="F42" s="129"/>
      <c r="G42" s="130"/>
      <c r="H42" s="150"/>
      <c r="I42" s="238">
        <v>4465</v>
      </c>
      <c r="K42" s="238">
        <v>4715</v>
      </c>
      <c r="L42" s="129"/>
      <c r="M42" s="130"/>
      <c r="N42" s="129"/>
      <c r="O42" s="238">
        <f>K42</f>
        <v>4715</v>
      </c>
      <c r="Q42" s="238">
        <v>4476</v>
      </c>
      <c r="R42" s="129"/>
      <c r="S42" s="130"/>
      <c r="T42" s="129"/>
      <c r="U42" s="294">
        <v>4476</v>
      </c>
    </row>
    <row r="43" spans="3:21" x14ac:dyDescent="0.25">
      <c r="C43" s="10">
        <v>12</v>
      </c>
      <c r="D43" s="21" t="s">
        <v>30</v>
      </c>
      <c r="E43" s="239"/>
      <c r="F43" s="129"/>
      <c r="G43" s="130"/>
      <c r="H43" s="150"/>
      <c r="I43" s="239"/>
      <c r="K43" s="239"/>
      <c r="L43" s="129"/>
      <c r="M43" s="130"/>
      <c r="N43" s="129"/>
      <c r="O43" s="239"/>
      <c r="Q43" s="239"/>
      <c r="R43" s="129"/>
      <c r="S43" s="130"/>
      <c r="T43" s="129"/>
      <c r="U43" s="295"/>
    </row>
    <row r="44" spans="3:21" ht="15.75" thickBot="1" x14ac:dyDescent="0.3">
      <c r="C44" s="124" t="s">
        <v>94</v>
      </c>
      <c r="D44" s="22" t="s">
        <v>31</v>
      </c>
      <c r="E44" s="240"/>
      <c r="F44" s="129"/>
      <c r="G44" s="130"/>
      <c r="H44" s="151"/>
      <c r="I44" s="240"/>
      <c r="K44" s="240"/>
      <c r="L44" s="129"/>
      <c r="M44" s="130"/>
      <c r="N44" s="129"/>
      <c r="O44" s="240"/>
      <c r="Q44" s="240"/>
      <c r="R44" s="129"/>
      <c r="S44" s="130"/>
      <c r="T44" s="129"/>
      <c r="U44" s="296"/>
    </row>
    <row r="45" spans="3:21" x14ac:dyDescent="0.25">
      <c r="C45" s="241" t="s">
        <v>97</v>
      </c>
      <c r="D45" s="241"/>
      <c r="E45" s="241"/>
      <c r="F45" s="241"/>
      <c r="G45" s="241"/>
      <c r="H45" s="241"/>
      <c r="I45" s="241"/>
      <c r="K45" s="206" t="s">
        <v>97</v>
      </c>
      <c r="L45" s="127"/>
      <c r="M45" s="127"/>
      <c r="N45" s="127"/>
      <c r="O45" s="127"/>
      <c r="Q45" s="206" t="s">
        <v>97</v>
      </c>
      <c r="R45" s="127"/>
      <c r="S45" s="127"/>
      <c r="T45" s="127"/>
      <c r="U45" s="127"/>
    </row>
    <row r="46" spans="3:21" x14ac:dyDescent="0.25">
      <c r="C46" s="3"/>
      <c r="E46" s="61" t="s">
        <v>10</v>
      </c>
      <c r="F46" s="253" t="s">
        <v>12</v>
      </c>
      <c r="G46" s="253"/>
      <c r="H46" s="254" t="s">
        <v>9</v>
      </c>
      <c r="I46" s="254"/>
      <c r="K46" s="123" t="s">
        <v>10</v>
      </c>
      <c r="L46" s="253" t="s">
        <v>12</v>
      </c>
      <c r="M46" s="253"/>
      <c r="N46" s="254" t="s">
        <v>9</v>
      </c>
      <c r="O46" s="254"/>
      <c r="Q46" s="123" t="s">
        <v>10</v>
      </c>
      <c r="R46" s="120" t="s">
        <v>12</v>
      </c>
      <c r="S46" s="120"/>
      <c r="T46" s="254" t="s">
        <v>9</v>
      </c>
      <c r="U46" s="254"/>
    </row>
    <row r="47" spans="3:21" ht="15.75" thickBot="1" x14ac:dyDescent="0.3">
      <c r="C47" s="3"/>
      <c r="E47" s="61" t="s">
        <v>1</v>
      </c>
      <c r="F47" s="164" t="s">
        <v>2</v>
      </c>
      <c r="G47" s="164" t="s">
        <v>1</v>
      </c>
      <c r="H47" s="161" t="s">
        <v>2</v>
      </c>
      <c r="I47" s="102" t="s">
        <v>1</v>
      </c>
      <c r="K47" s="123" t="s">
        <v>1</v>
      </c>
      <c r="L47" s="164" t="s">
        <v>2</v>
      </c>
      <c r="M47" s="164" t="s">
        <v>1</v>
      </c>
      <c r="N47" s="161" t="s">
        <v>2</v>
      </c>
      <c r="O47" s="121" t="s">
        <v>1</v>
      </c>
      <c r="Q47" s="123" t="s">
        <v>1</v>
      </c>
      <c r="R47" s="164" t="s">
        <v>2</v>
      </c>
      <c r="S47" s="164" t="s">
        <v>1</v>
      </c>
      <c r="T47" s="161" t="s">
        <v>2</v>
      </c>
      <c r="U47" s="121" t="s">
        <v>1</v>
      </c>
    </row>
    <row r="48" spans="3:21" ht="15.75" thickBot="1" x14ac:dyDescent="0.3">
      <c r="C48" s="14">
        <v>0</v>
      </c>
      <c r="D48" s="19" t="s">
        <v>5</v>
      </c>
      <c r="E48" s="43">
        <f>E50+E51</f>
        <v>7742</v>
      </c>
      <c r="F48" s="160"/>
      <c r="G48" s="167"/>
      <c r="H48" s="168"/>
      <c r="I48" s="147">
        <f>E48</f>
        <v>7742</v>
      </c>
      <c r="J48" s="156"/>
      <c r="K48" s="43">
        <f>K50+K51</f>
        <v>8430</v>
      </c>
      <c r="L48" s="160"/>
      <c r="M48" s="167"/>
      <c r="N48" s="168"/>
      <c r="O48" s="190">
        <f>O50+O51</f>
        <v>8430</v>
      </c>
      <c r="P48" s="179"/>
      <c r="Q48" s="128">
        <f>Q50+Q51</f>
        <v>8560</v>
      </c>
      <c r="R48" s="160"/>
      <c r="S48" s="167"/>
      <c r="T48" s="168"/>
      <c r="U48" s="187">
        <f>U50+U51</f>
        <v>8560</v>
      </c>
    </row>
    <row r="49" spans="3:21" x14ac:dyDescent="0.25">
      <c r="C49" s="13">
        <v>37</v>
      </c>
      <c r="D49" s="20" t="s">
        <v>14</v>
      </c>
      <c r="E49" s="137"/>
      <c r="F49" s="129"/>
      <c r="G49" s="130"/>
      <c r="H49" s="150"/>
      <c r="I49" s="137"/>
      <c r="J49" s="156"/>
      <c r="K49" s="137"/>
      <c r="L49" s="129"/>
      <c r="M49" s="130"/>
      <c r="N49" s="150"/>
      <c r="O49" s="188"/>
      <c r="P49" s="179"/>
      <c r="Q49" s="137"/>
      <c r="R49" s="129"/>
      <c r="S49" s="130"/>
      <c r="T49" s="150"/>
      <c r="U49" s="188"/>
    </row>
    <row r="50" spans="3:21" x14ac:dyDescent="0.25">
      <c r="C50" s="10">
        <v>38.39</v>
      </c>
      <c r="D50" s="21" t="s">
        <v>44</v>
      </c>
      <c r="E50" s="44">
        <v>6190</v>
      </c>
      <c r="F50" s="129"/>
      <c r="G50" s="130"/>
      <c r="H50" s="150"/>
      <c r="I50" s="152">
        <f>E50</f>
        <v>6190</v>
      </c>
      <c r="J50" s="156"/>
      <c r="K50" s="78">
        <v>6740</v>
      </c>
      <c r="L50" s="129"/>
      <c r="M50" s="130"/>
      <c r="N50" s="150"/>
      <c r="O50" s="189">
        <v>6740</v>
      </c>
      <c r="P50" s="179"/>
      <c r="Q50" s="78">
        <v>6844</v>
      </c>
      <c r="R50" s="129"/>
      <c r="S50" s="130"/>
      <c r="T50" s="150"/>
      <c r="U50" s="189">
        <v>6844</v>
      </c>
    </row>
    <row r="51" spans="3:21" x14ac:dyDescent="0.25">
      <c r="C51" s="236">
        <v>43</v>
      </c>
      <c r="D51" s="21" t="s">
        <v>45</v>
      </c>
      <c r="E51" s="242">
        <v>1552</v>
      </c>
      <c r="F51" s="129"/>
      <c r="G51" s="130"/>
      <c r="H51" s="150"/>
      <c r="I51" s="245">
        <f>E51</f>
        <v>1552</v>
      </c>
      <c r="J51" s="156"/>
      <c r="K51" s="233">
        <v>1690</v>
      </c>
      <c r="L51" s="129"/>
      <c r="M51" s="130"/>
      <c r="N51" s="150"/>
      <c r="O51" s="280">
        <v>1690</v>
      </c>
      <c r="P51" s="179"/>
      <c r="Q51" s="233">
        <v>1716</v>
      </c>
      <c r="R51" s="129"/>
      <c r="S51" s="130"/>
      <c r="T51" s="150"/>
      <c r="U51" s="280">
        <v>1716</v>
      </c>
    </row>
    <row r="52" spans="3:21" x14ac:dyDescent="0.25">
      <c r="C52" s="237"/>
      <c r="D52" s="21" t="s">
        <v>46</v>
      </c>
      <c r="E52" s="243"/>
      <c r="F52" s="129"/>
      <c r="G52" s="130"/>
      <c r="H52" s="150"/>
      <c r="I52" s="246"/>
      <c r="J52" s="156"/>
      <c r="K52" s="234"/>
      <c r="L52" s="129"/>
      <c r="M52" s="130"/>
      <c r="N52" s="150"/>
      <c r="O52" s="281"/>
      <c r="P52" s="179"/>
      <c r="Q52" s="234"/>
      <c r="R52" s="129"/>
      <c r="S52" s="130"/>
      <c r="T52" s="150"/>
      <c r="U52" s="281"/>
    </row>
    <row r="53" spans="3:21" x14ac:dyDescent="0.25">
      <c r="C53" s="10">
        <v>42</v>
      </c>
      <c r="D53" s="21" t="s">
        <v>47</v>
      </c>
      <c r="E53" s="243"/>
      <c r="F53" s="129"/>
      <c r="G53" s="130"/>
      <c r="H53" s="150"/>
      <c r="I53" s="246"/>
      <c r="J53" s="156"/>
      <c r="K53" s="234"/>
      <c r="L53" s="129"/>
      <c r="M53" s="130"/>
      <c r="N53" s="150"/>
      <c r="O53" s="281"/>
      <c r="P53" s="179"/>
      <c r="Q53" s="234"/>
      <c r="R53" s="129"/>
      <c r="S53" s="130"/>
      <c r="T53" s="150"/>
      <c r="U53" s="281"/>
    </row>
    <row r="54" spans="3:21" x14ac:dyDescent="0.25">
      <c r="C54" s="236">
        <v>41</v>
      </c>
      <c r="D54" s="21" t="s">
        <v>48</v>
      </c>
      <c r="E54" s="243"/>
      <c r="F54" s="129"/>
      <c r="G54" s="130"/>
      <c r="H54" s="150"/>
      <c r="I54" s="246"/>
      <c r="J54" s="156"/>
      <c r="K54" s="234"/>
      <c r="L54" s="129"/>
      <c r="M54" s="130"/>
      <c r="N54" s="150"/>
      <c r="O54" s="281"/>
      <c r="P54" s="179"/>
      <c r="Q54" s="234"/>
      <c r="R54" s="129"/>
      <c r="S54" s="130"/>
      <c r="T54" s="150"/>
      <c r="U54" s="281"/>
    </row>
    <row r="55" spans="3:21" x14ac:dyDescent="0.25">
      <c r="C55" s="237"/>
      <c r="D55" s="21" t="s">
        <v>49</v>
      </c>
      <c r="E55" s="244"/>
      <c r="F55" s="129"/>
      <c r="G55" s="130"/>
      <c r="H55" s="150"/>
      <c r="I55" s="247"/>
      <c r="J55" s="156"/>
      <c r="K55" s="235"/>
      <c r="L55" s="129"/>
      <c r="M55" s="130"/>
      <c r="N55" s="150"/>
      <c r="O55" s="282"/>
      <c r="P55" s="179"/>
      <c r="Q55" s="235"/>
      <c r="R55" s="129"/>
      <c r="S55" s="130"/>
      <c r="T55" s="150"/>
      <c r="U55" s="282"/>
    </row>
    <row r="56" spans="3:21" ht="15.75" thickBot="1" x14ac:dyDescent="0.3">
      <c r="C56" s="11">
        <v>40</v>
      </c>
      <c r="D56" s="22" t="s">
        <v>50</v>
      </c>
      <c r="E56" s="138"/>
      <c r="F56" s="129"/>
      <c r="G56" s="130"/>
      <c r="H56" s="151"/>
      <c r="I56" s="138"/>
      <c r="J56" s="156"/>
      <c r="K56" s="138"/>
      <c r="L56" s="129"/>
      <c r="M56" s="130"/>
      <c r="N56" s="151"/>
      <c r="O56" s="186"/>
      <c r="P56" s="179"/>
      <c r="Q56" s="138"/>
      <c r="R56" s="129"/>
      <c r="S56" s="130"/>
      <c r="T56" s="151"/>
      <c r="U56" s="186"/>
    </row>
    <row r="57" spans="3:21" x14ac:dyDescent="0.25">
      <c r="C57" s="241" t="s">
        <v>51</v>
      </c>
      <c r="D57" s="241"/>
      <c r="E57" s="241"/>
      <c r="F57" s="241"/>
      <c r="G57" s="241"/>
      <c r="H57" s="241"/>
      <c r="I57" s="241"/>
      <c r="K57" s="122" t="s">
        <v>51</v>
      </c>
      <c r="L57" s="127"/>
      <c r="M57" s="127"/>
      <c r="N57" s="127"/>
      <c r="O57" s="127"/>
      <c r="Q57" s="122" t="s">
        <v>51</v>
      </c>
      <c r="R57" s="127"/>
      <c r="S57" s="127"/>
      <c r="T57" s="127"/>
      <c r="U57" s="127"/>
    </row>
    <row r="58" spans="3:21" x14ac:dyDescent="0.25">
      <c r="E58" s="61" t="s">
        <v>10</v>
      </c>
      <c r="F58" s="253" t="s">
        <v>12</v>
      </c>
      <c r="G58" s="253"/>
      <c r="H58" s="254" t="s">
        <v>9</v>
      </c>
      <c r="I58" s="254"/>
      <c r="K58" s="123" t="s">
        <v>10</v>
      </c>
      <c r="L58" s="120" t="s">
        <v>12</v>
      </c>
      <c r="M58" s="120"/>
      <c r="N58" s="254" t="s">
        <v>9</v>
      </c>
      <c r="O58" s="254"/>
      <c r="Q58" s="123" t="s">
        <v>10</v>
      </c>
      <c r="R58" s="120" t="s">
        <v>12</v>
      </c>
      <c r="S58" s="120"/>
      <c r="T58" s="254" t="s">
        <v>9</v>
      </c>
      <c r="U58" s="254"/>
    </row>
    <row r="59" spans="3:21" ht="15.75" thickBot="1" x14ac:dyDescent="0.3">
      <c r="E59" s="61" t="s">
        <v>1</v>
      </c>
      <c r="F59" s="164" t="s">
        <v>2</v>
      </c>
      <c r="G59" s="164" t="s">
        <v>1</v>
      </c>
      <c r="H59" s="161" t="s">
        <v>2</v>
      </c>
      <c r="I59" s="161" t="s">
        <v>1</v>
      </c>
      <c r="K59" s="123" t="s">
        <v>1</v>
      </c>
      <c r="L59" s="164" t="s">
        <v>2</v>
      </c>
      <c r="M59" s="164" t="s">
        <v>1</v>
      </c>
      <c r="N59" s="161" t="s">
        <v>2</v>
      </c>
      <c r="O59" s="161" t="s">
        <v>1</v>
      </c>
      <c r="Q59" s="123" t="s">
        <v>1</v>
      </c>
      <c r="R59" s="164" t="s">
        <v>2</v>
      </c>
      <c r="S59" s="164" t="s">
        <v>1</v>
      </c>
      <c r="T59" s="161" t="s">
        <v>2</v>
      </c>
      <c r="U59" s="161" t="s">
        <v>1</v>
      </c>
    </row>
    <row r="60" spans="3:21" ht="15.75" thickBot="1" x14ac:dyDescent="0.3">
      <c r="C60" s="14">
        <v>0</v>
      </c>
      <c r="D60" s="19" t="s">
        <v>6</v>
      </c>
      <c r="E60" s="62">
        <v>9768</v>
      </c>
      <c r="F60" s="160"/>
      <c r="G60" s="167"/>
      <c r="H60" s="168"/>
      <c r="I60" s="175">
        <f>E60</f>
        <v>9768</v>
      </c>
      <c r="J60" s="172"/>
      <c r="K60" s="43">
        <v>8556</v>
      </c>
      <c r="L60" s="160"/>
      <c r="M60" s="167"/>
      <c r="N60" s="201"/>
      <c r="O60" s="185">
        <v>8556</v>
      </c>
      <c r="P60" s="172"/>
      <c r="Q60" s="111">
        <v>6861</v>
      </c>
      <c r="R60" s="160"/>
      <c r="S60" s="167"/>
      <c r="T60" s="202"/>
      <c r="U60" s="178">
        <v>6861</v>
      </c>
    </row>
    <row r="61" spans="3:21" x14ac:dyDescent="0.25">
      <c r="C61" s="277">
        <v>44</v>
      </c>
      <c r="D61" s="20" t="s">
        <v>14</v>
      </c>
      <c r="E61" s="260">
        <v>399</v>
      </c>
      <c r="F61" s="129"/>
      <c r="G61" s="130"/>
      <c r="H61" s="150"/>
      <c r="I61" s="263">
        <f>E61</f>
        <v>399</v>
      </c>
      <c r="J61" s="172"/>
      <c r="K61" s="255">
        <v>420</v>
      </c>
      <c r="L61" s="129"/>
      <c r="M61" s="130"/>
      <c r="N61" s="129"/>
      <c r="O61" s="279">
        <v>420</v>
      </c>
      <c r="P61" s="172"/>
      <c r="Q61" s="255">
        <v>358</v>
      </c>
      <c r="R61" s="129"/>
      <c r="S61" s="130"/>
      <c r="T61" s="129"/>
      <c r="U61" s="263">
        <v>358</v>
      </c>
    </row>
    <row r="62" spans="3:21" x14ac:dyDescent="0.25">
      <c r="C62" s="237"/>
      <c r="D62" s="21" t="s">
        <v>56</v>
      </c>
      <c r="E62" s="261"/>
      <c r="F62" s="129"/>
      <c r="G62" s="130"/>
      <c r="H62" s="150"/>
      <c r="I62" s="264"/>
      <c r="J62" s="172"/>
      <c r="K62" s="246"/>
      <c r="L62" s="129"/>
      <c r="M62" s="130"/>
      <c r="N62" s="129"/>
      <c r="O62" s="267"/>
      <c r="P62" s="172"/>
      <c r="Q62" s="246"/>
      <c r="R62" s="129"/>
      <c r="S62" s="130"/>
      <c r="T62" s="129"/>
      <c r="U62" s="264"/>
    </row>
    <row r="63" spans="3:21" x14ac:dyDescent="0.25">
      <c r="C63" s="10">
        <v>45</v>
      </c>
      <c r="D63" s="21" t="s">
        <v>52</v>
      </c>
      <c r="E63" s="262"/>
      <c r="F63" s="129"/>
      <c r="G63" s="130"/>
      <c r="H63" s="150"/>
      <c r="I63" s="265"/>
      <c r="J63" s="172"/>
      <c r="K63" s="247"/>
      <c r="L63" s="129"/>
      <c r="M63" s="130"/>
      <c r="N63" s="129"/>
      <c r="O63" s="268"/>
      <c r="P63" s="172"/>
      <c r="Q63" s="247"/>
      <c r="R63" s="129"/>
      <c r="S63" s="130"/>
      <c r="T63" s="129"/>
      <c r="U63" s="265"/>
    </row>
    <row r="64" spans="3:21" x14ac:dyDescent="0.25">
      <c r="C64" s="10">
        <v>46</v>
      </c>
      <c r="D64" s="21" t="s">
        <v>16</v>
      </c>
      <c r="E64" s="134"/>
      <c r="F64" s="129"/>
      <c r="G64" s="130"/>
      <c r="H64" s="150"/>
      <c r="I64" s="174"/>
      <c r="J64" s="172"/>
      <c r="K64" s="148"/>
      <c r="L64" s="129"/>
      <c r="M64" s="130"/>
      <c r="N64" s="129"/>
      <c r="O64" s="174"/>
      <c r="P64" s="172"/>
      <c r="Q64" s="148"/>
      <c r="R64" s="129"/>
      <c r="S64" s="130"/>
      <c r="T64" s="129"/>
      <c r="U64" s="174"/>
    </row>
    <row r="65" spans="3:21" x14ac:dyDescent="0.25">
      <c r="C65" s="10">
        <v>50</v>
      </c>
      <c r="D65" s="21" t="s">
        <v>53</v>
      </c>
      <c r="E65" s="134"/>
      <c r="F65" s="129"/>
      <c r="G65" s="130"/>
      <c r="H65" s="150"/>
      <c r="I65" s="174"/>
      <c r="J65" s="172"/>
      <c r="K65" s="148"/>
      <c r="L65" s="129"/>
      <c r="M65" s="130"/>
      <c r="N65" s="129"/>
      <c r="O65" s="174"/>
      <c r="P65" s="172"/>
      <c r="Q65" s="148"/>
      <c r="R65" s="129"/>
      <c r="S65" s="130"/>
      <c r="T65" s="129"/>
      <c r="U65" s="174"/>
    </row>
    <row r="66" spans="3:21" x14ac:dyDescent="0.25">
      <c r="C66" s="236">
        <v>48</v>
      </c>
      <c r="D66" s="21" t="s">
        <v>29</v>
      </c>
      <c r="E66" s="242">
        <f>E60-E70-E61</f>
        <v>9119</v>
      </c>
      <c r="F66" s="129"/>
      <c r="G66" s="130"/>
      <c r="H66" s="150"/>
      <c r="I66" s="266">
        <v>9119</v>
      </c>
      <c r="J66" s="172"/>
      <c r="K66" s="233">
        <f>K60-K61-K70</f>
        <v>7854</v>
      </c>
      <c r="L66" s="129"/>
      <c r="M66" s="130"/>
      <c r="N66" s="129"/>
      <c r="O66" s="258">
        <f>O60-O61-O70</f>
        <v>7854</v>
      </c>
      <c r="P66" s="172"/>
      <c r="Q66" s="245">
        <f>Q60-Q61-Q70</f>
        <v>6148</v>
      </c>
      <c r="R66" s="129"/>
      <c r="S66" s="130"/>
      <c r="T66" s="129"/>
      <c r="U66" s="293">
        <f>U60-U61-U70</f>
        <v>6148</v>
      </c>
    </row>
    <row r="67" spans="3:21" x14ac:dyDescent="0.25">
      <c r="C67" s="278"/>
      <c r="D67" s="21" t="s">
        <v>30</v>
      </c>
      <c r="E67" s="243"/>
      <c r="F67" s="129"/>
      <c r="G67" s="130"/>
      <c r="H67" s="150"/>
      <c r="I67" s="267"/>
      <c r="J67" s="172"/>
      <c r="K67" s="234"/>
      <c r="L67" s="129"/>
      <c r="M67" s="130"/>
      <c r="N67" s="129"/>
      <c r="O67" s="259"/>
      <c r="P67" s="172"/>
      <c r="Q67" s="246"/>
      <c r="R67" s="129"/>
      <c r="S67" s="130"/>
      <c r="T67" s="129"/>
      <c r="U67" s="264"/>
    </row>
    <row r="68" spans="3:21" x14ac:dyDescent="0.25">
      <c r="C68" s="237"/>
      <c r="D68" s="21" t="s">
        <v>54</v>
      </c>
      <c r="E68" s="243"/>
      <c r="F68" s="129"/>
      <c r="G68" s="130"/>
      <c r="H68" s="150"/>
      <c r="I68" s="267"/>
      <c r="J68" s="172"/>
      <c r="K68" s="234"/>
      <c r="L68" s="129"/>
      <c r="M68" s="130"/>
      <c r="N68" s="129"/>
      <c r="O68" s="259"/>
      <c r="P68" s="172"/>
      <c r="Q68" s="246"/>
      <c r="R68" s="129"/>
      <c r="S68" s="130"/>
      <c r="T68" s="129"/>
      <c r="U68" s="264"/>
    </row>
    <row r="69" spans="3:21" x14ac:dyDescent="0.25">
      <c r="C69" s="13">
        <v>47</v>
      </c>
      <c r="D69" s="45" t="s">
        <v>55</v>
      </c>
      <c r="E69" s="244"/>
      <c r="F69" s="129"/>
      <c r="G69" s="130"/>
      <c r="H69" s="150"/>
      <c r="I69" s="268"/>
      <c r="J69" s="172"/>
      <c r="K69" s="235"/>
      <c r="L69" s="129"/>
      <c r="M69" s="130"/>
      <c r="N69" s="129"/>
      <c r="O69" s="257"/>
      <c r="P69" s="172"/>
      <c r="Q69" s="247"/>
      <c r="R69" s="129"/>
      <c r="S69" s="130"/>
      <c r="T69" s="129"/>
      <c r="U69" s="265"/>
    </row>
    <row r="70" spans="3:21" ht="15.75" thickBot="1" x14ac:dyDescent="0.3">
      <c r="C70" s="11">
        <v>49</v>
      </c>
      <c r="D70" s="22" t="s">
        <v>68</v>
      </c>
      <c r="E70" s="26">
        <v>250</v>
      </c>
      <c r="F70" s="129"/>
      <c r="G70" s="130"/>
      <c r="H70" s="151"/>
      <c r="I70" s="173">
        <v>250</v>
      </c>
      <c r="J70" s="172"/>
      <c r="K70" s="170">
        <v>282</v>
      </c>
      <c r="L70" s="129"/>
      <c r="M70" s="130"/>
      <c r="N70" s="129"/>
      <c r="O70" s="184">
        <v>282</v>
      </c>
      <c r="P70" s="172"/>
      <c r="Q70" s="171">
        <v>355</v>
      </c>
      <c r="R70" s="129"/>
      <c r="S70" s="130"/>
      <c r="T70" s="129"/>
      <c r="U70" s="173">
        <v>355</v>
      </c>
    </row>
    <row r="71" spans="3:21" x14ac:dyDescent="0.25">
      <c r="C71" s="241" t="s">
        <v>100</v>
      </c>
      <c r="D71" s="241"/>
      <c r="E71" s="241"/>
      <c r="F71" s="241"/>
      <c r="G71" s="241"/>
      <c r="H71" s="241"/>
      <c r="I71" s="241"/>
      <c r="K71" s="206" t="s">
        <v>101</v>
      </c>
      <c r="L71" s="127"/>
      <c r="M71" s="127"/>
      <c r="N71" s="127"/>
      <c r="O71" s="127"/>
      <c r="Q71" s="206" t="s">
        <v>101</v>
      </c>
      <c r="R71" s="127"/>
      <c r="S71" s="127"/>
      <c r="T71" s="127"/>
      <c r="U71" s="127"/>
    </row>
    <row r="72" spans="3:21" x14ac:dyDescent="0.25">
      <c r="E72" s="61" t="s">
        <v>10</v>
      </c>
      <c r="F72" s="253" t="s">
        <v>12</v>
      </c>
      <c r="G72" s="253"/>
      <c r="H72" s="254" t="s">
        <v>9</v>
      </c>
      <c r="I72" s="254"/>
      <c r="K72" s="123" t="s">
        <v>10</v>
      </c>
      <c r="L72" s="120" t="s">
        <v>12</v>
      </c>
      <c r="M72" s="120"/>
      <c r="N72" s="254" t="s">
        <v>9</v>
      </c>
      <c r="O72" s="254"/>
      <c r="Q72" s="123" t="s">
        <v>10</v>
      </c>
      <c r="R72" s="120" t="s">
        <v>12</v>
      </c>
      <c r="S72" s="120"/>
      <c r="T72" s="254" t="s">
        <v>9</v>
      </c>
      <c r="U72" s="254"/>
    </row>
    <row r="73" spans="3:21" ht="15.75" thickBot="1" x14ac:dyDescent="0.3">
      <c r="E73" s="159" t="s">
        <v>1</v>
      </c>
      <c r="F73" s="101" t="s">
        <v>2</v>
      </c>
      <c r="G73" s="101" t="s">
        <v>1</v>
      </c>
      <c r="H73" s="102" t="s">
        <v>2</v>
      </c>
      <c r="I73" s="102" t="s">
        <v>1</v>
      </c>
      <c r="K73" s="123" t="s">
        <v>1</v>
      </c>
      <c r="L73" s="120" t="s">
        <v>2</v>
      </c>
      <c r="M73" s="120" t="s">
        <v>1</v>
      </c>
      <c r="N73" s="161" t="s">
        <v>2</v>
      </c>
      <c r="O73" s="121" t="s">
        <v>1</v>
      </c>
      <c r="Q73" s="159" t="s">
        <v>1</v>
      </c>
      <c r="R73" s="120" t="s">
        <v>2</v>
      </c>
      <c r="S73" s="120" t="s">
        <v>1</v>
      </c>
      <c r="T73" s="161" t="s">
        <v>2</v>
      </c>
      <c r="U73" s="121" t="s">
        <v>1</v>
      </c>
    </row>
    <row r="74" spans="3:21" ht="15.75" thickBot="1" x14ac:dyDescent="0.3">
      <c r="C74" s="14">
        <v>0</v>
      </c>
      <c r="D74" s="19" t="s">
        <v>7</v>
      </c>
      <c r="E74" s="203"/>
      <c r="F74" s="204">
        <v>2000565</v>
      </c>
      <c r="G74" s="56">
        <v>6481</v>
      </c>
      <c r="H74" s="97">
        <f>F74</f>
        <v>2000565</v>
      </c>
      <c r="I74" s="178">
        <f>G74</f>
        <v>6481</v>
      </c>
      <c r="J74" s="176"/>
      <c r="K74" s="168"/>
      <c r="L74" s="79">
        <v>2069080</v>
      </c>
      <c r="M74" s="80">
        <v>6703</v>
      </c>
      <c r="N74" s="151"/>
      <c r="O74" s="153">
        <f>M74</f>
        <v>6703</v>
      </c>
      <c r="P74" s="156"/>
      <c r="Q74" s="168"/>
      <c r="R74" s="79">
        <v>1805595</v>
      </c>
      <c r="S74" s="162">
        <v>5850</v>
      </c>
      <c r="T74" s="163"/>
      <c r="U74" s="183">
        <v>5850</v>
      </c>
    </row>
    <row r="75" spans="3:21" x14ac:dyDescent="0.25">
      <c r="C75" s="277" t="s">
        <v>90</v>
      </c>
      <c r="D75" s="20" t="s">
        <v>23</v>
      </c>
      <c r="E75" s="150"/>
      <c r="F75" s="54">
        <v>421</v>
      </c>
      <c r="G75" s="269">
        <f>F75/1000*3.6*0.9</f>
        <v>1.3640400000000001</v>
      </c>
      <c r="H75" s="150"/>
      <c r="I75" s="273">
        <f>G75*2</f>
        <v>2.7280800000000003</v>
      </c>
      <c r="J75" s="176"/>
      <c r="K75" s="150"/>
      <c r="L75" s="83">
        <v>435</v>
      </c>
      <c r="M75" s="288">
        <f>L75/1000*3.6*0.9</f>
        <v>1.4094</v>
      </c>
      <c r="N75" s="150"/>
      <c r="O75" s="251">
        <v>2</v>
      </c>
      <c r="P75" s="156"/>
      <c r="Q75" s="150"/>
      <c r="R75" s="83">
        <v>380</v>
      </c>
      <c r="S75" s="288">
        <f>R75/1000*3.6*0.9</f>
        <v>1.2312000000000001</v>
      </c>
      <c r="T75" s="150"/>
      <c r="U75" s="289">
        <f>S75*2</f>
        <v>2.4624000000000001</v>
      </c>
    </row>
    <row r="76" spans="3:21" x14ac:dyDescent="0.25">
      <c r="C76" s="237"/>
      <c r="D76" s="21" t="s">
        <v>24</v>
      </c>
      <c r="E76" s="150"/>
      <c r="F76" s="55">
        <v>421</v>
      </c>
      <c r="G76" s="270"/>
      <c r="H76" s="150"/>
      <c r="I76" s="274"/>
      <c r="J76" s="176"/>
      <c r="K76" s="150"/>
      <c r="L76" s="85">
        <v>435</v>
      </c>
      <c r="M76" s="285"/>
      <c r="N76" s="150"/>
      <c r="O76" s="252"/>
      <c r="P76" s="156"/>
      <c r="Q76" s="150"/>
      <c r="R76" s="85">
        <v>380</v>
      </c>
      <c r="S76" s="285"/>
      <c r="T76" s="150"/>
      <c r="U76" s="290"/>
    </row>
    <row r="77" spans="3:21" x14ac:dyDescent="0.25">
      <c r="C77" s="10">
        <v>52</v>
      </c>
      <c r="D77" s="21" t="s">
        <v>16</v>
      </c>
      <c r="E77" s="150"/>
      <c r="F77" s="131"/>
      <c r="G77" s="132"/>
      <c r="H77" s="150"/>
      <c r="I77" s="174"/>
      <c r="J77" s="176"/>
      <c r="K77" s="150"/>
      <c r="L77" s="142"/>
      <c r="M77" s="143"/>
      <c r="N77" s="150"/>
      <c r="O77" s="154"/>
      <c r="P77" s="156"/>
      <c r="Q77" s="150"/>
      <c r="R77" s="142"/>
      <c r="S77" s="143"/>
      <c r="T77" s="150"/>
      <c r="U77" s="181"/>
    </row>
    <row r="78" spans="3:21" x14ac:dyDescent="0.25">
      <c r="C78" s="10">
        <v>53.54</v>
      </c>
      <c r="D78" s="21" t="s">
        <v>34</v>
      </c>
      <c r="E78" s="150"/>
      <c r="F78" s="131"/>
      <c r="G78" s="132"/>
      <c r="H78" s="150"/>
      <c r="I78" s="174"/>
      <c r="J78" s="176"/>
      <c r="K78" s="150"/>
      <c r="L78" s="142"/>
      <c r="M78" s="143"/>
      <c r="N78" s="150"/>
      <c r="O78" s="154"/>
      <c r="P78" s="156"/>
      <c r="Q78" s="150"/>
      <c r="R78" s="142"/>
      <c r="S78" s="143"/>
      <c r="T78" s="150"/>
      <c r="U78" s="181"/>
    </row>
    <row r="79" spans="3:21" x14ac:dyDescent="0.25">
      <c r="C79" s="10">
        <v>55</v>
      </c>
      <c r="D79" s="21" t="s">
        <v>57</v>
      </c>
      <c r="E79" s="150"/>
      <c r="F79" s="55"/>
      <c r="G79" s="271">
        <f>G74-G75</f>
        <v>6479.6359599999996</v>
      </c>
      <c r="H79" s="150"/>
      <c r="I79" s="275">
        <f>G79</f>
        <v>6479.6359599999996</v>
      </c>
      <c r="J79" s="176"/>
      <c r="K79" s="150"/>
      <c r="L79" s="85"/>
      <c r="M79" s="283">
        <f>M74-M75-1</f>
        <v>6700.5906000000004</v>
      </c>
      <c r="N79" s="150"/>
      <c r="O79" s="286">
        <f>M79</f>
        <v>6700.5906000000004</v>
      </c>
      <c r="P79" s="156"/>
      <c r="Q79" s="150"/>
      <c r="R79" s="85"/>
      <c r="S79" s="283">
        <f>S74-S75-1</f>
        <v>5847.7687999999998</v>
      </c>
      <c r="T79" s="150"/>
      <c r="U79" s="291">
        <f>S79</f>
        <v>5847.7687999999998</v>
      </c>
    </row>
    <row r="80" spans="3:21" x14ac:dyDescent="0.25">
      <c r="C80" s="10">
        <v>57</v>
      </c>
      <c r="D80" s="21" t="s">
        <v>58</v>
      </c>
      <c r="E80" s="150"/>
      <c r="F80" s="131"/>
      <c r="G80" s="272"/>
      <c r="H80" s="150"/>
      <c r="I80" s="276"/>
      <c r="J80" s="176"/>
      <c r="K80" s="150"/>
      <c r="L80" s="142"/>
      <c r="M80" s="284"/>
      <c r="N80" s="150"/>
      <c r="O80" s="287"/>
      <c r="P80" s="156"/>
      <c r="Q80" s="150"/>
      <c r="R80" s="142"/>
      <c r="S80" s="284"/>
      <c r="T80" s="150"/>
      <c r="U80" s="292"/>
    </row>
    <row r="81" spans="3:22" x14ac:dyDescent="0.25">
      <c r="C81" s="10">
        <v>58</v>
      </c>
      <c r="D81" s="21" t="s">
        <v>29</v>
      </c>
      <c r="E81" s="150"/>
      <c r="F81" s="55"/>
      <c r="G81" s="272"/>
      <c r="H81" s="150"/>
      <c r="I81" s="276"/>
      <c r="J81" s="176"/>
      <c r="K81" s="150"/>
      <c r="L81" s="85"/>
      <c r="M81" s="284"/>
      <c r="N81" s="150"/>
      <c r="O81" s="287"/>
      <c r="P81" s="156"/>
      <c r="Q81" s="150"/>
      <c r="R81" s="85"/>
      <c r="S81" s="284"/>
      <c r="T81" s="150"/>
      <c r="U81" s="292"/>
    </row>
    <row r="82" spans="3:22" x14ac:dyDescent="0.25">
      <c r="C82" s="10" t="s">
        <v>91</v>
      </c>
      <c r="D82" s="21" t="s">
        <v>30</v>
      </c>
      <c r="E82" s="150"/>
      <c r="F82" s="55"/>
      <c r="G82" s="272"/>
      <c r="H82" s="150"/>
      <c r="I82" s="276"/>
      <c r="J82" s="176"/>
      <c r="K82" s="150"/>
      <c r="L82" s="85"/>
      <c r="M82" s="284"/>
      <c r="N82" s="150"/>
      <c r="O82" s="287"/>
      <c r="P82" s="156"/>
      <c r="Q82" s="150"/>
      <c r="R82" s="85"/>
      <c r="S82" s="284"/>
      <c r="T82" s="150"/>
      <c r="U82" s="292"/>
    </row>
    <row r="83" spans="3:22" x14ac:dyDescent="0.25">
      <c r="C83" s="13">
        <v>65.66</v>
      </c>
      <c r="D83" s="45" t="s">
        <v>59</v>
      </c>
      <c r="E83" s="150"/>
      <c r="F83" s="54"/>
      <c r="G83" s="272"/>
      <c r="H83" s="150"/>
      <c r="I83" s="276"/>
      <c r="J83" s="176"/>
      <c r="K83" s="150"/>
      <c r="L83" s="83"/>
      <c r="M83" s="284"/>
      <c r="N83" s="150"/>
      <c r="O83" s="287"/>
      <c r="P83" s="156"/>
      <c r="Q83" s="150"/>
      <c r="R83" s="83"/>
      <c r="S83" s="284"/>
      <c r="T83" s="150"/>
      <c r="U83" s="292"/>
    </row>
    <row r="84" spans="3:22" x14ac:dyDescent="0.25">
      <c r="C84" s="12" t="s">
        <v>92</v>
      </c>
      <c r="D84" s="36" t="s">
        <v>60</v>
      </c>
      <c r="E84" s="150"/>
      <c r="F84" s="140"/>
      <c r="G84" s="272"/>
      <c r="H84" s="150"/>
      <c r="I84" s="276"/>
      <c r="J84" s="176"/>
      <c r="K84" s="150"/>
      <c r="L84" s="144"/>
      <c r="M84" s="284"/>
      <c r="N84" s="150"/>
      <c r="O84" s="287"/>
      <c r="P84" s="156"/>
      <c r="Q84" s="150"/>
      <c r="R84" s="144"/>
      <c r="S84" s="284"/>
      <c r="T84" s="150"/>
      <c r="U84" s="292"/>
    </row>
    <row r="85" spans="3:22" x14ac:dyDescent="0.25">
      <c r="C85" s="10">
        <v>67</v>
      </c>
      <c r="D85" s="66" t="s">
        <v>8</v>
      </c>
      <c r="E85" s="150"/>
      <c r="F85" s="55"/>
      <c r="G85" s="270"/>
      <c r="H85" s="150"/>
      <c r="I85" s="274"/>
      <c r="J85" s="176"/>
      <c r="K85" s="150"/>
      <c r="L85" s="85"/>
      <c r="M85" s="285"/>
      <c r="N85" s="150"/>
      <c r="O85" s="252"/>
      <c r="P85" s="156"/>
      <c r="Q85" s="150"/>
      <c r="R85" s="85"/>
      <c r="S85" s="285"/>
      <c r="T85" s="150"/>
      <c r="U85" s="290"/>
    </row>
    <row r="86" spans="3:22" x14ac:dyDescent="0.25">
      <c r="C86" s="10">
        <v>68</v>
      </c>
      <c r="D86" s="21" t="s">
        <v>63</v>
      </c>
      <c r="E86" s="150"/>
      <c r="F86" s="131"/>
      <c r="G86" s="132"/>
      <c r="H86" s="150"/>
      <c r="I86" s="174"/>
      <c r="J86" s="176"/>
      <c r="K86" s="150"/>
      <c r="L86" s="142"/>
      <c r="M86" s="143"/>
      <c r="N86" s="150"/>
      <c r="O86" s="154"/>
      <c r="P86" s="156"/>
      <c r="Q86" s="150"/>
      <c r="R86" s="142"/>
      <c r="S86" s="143"/>
      <c r="T86" s="150"/>
      <c r="U86" s="181"/>
    </row>
    <row r="87" spans="3:22" ht="15.75" thickBot="1" x14ac:dyDescent="0.3">
      <c r="C87" s="11">
        <v>56</v>
      </c>
      <c r="D87" s="22" t="s">
        <v>66</v>
      </c>
      <c r="E87" s="151"/>
      <c r="F87" s="141"/>
      <c r="G87" s="139"/>
      <c r="H87" s="151"/>
      <c r="I87" s="177"/>
      <c r="J87" s="176"/>
      <c r="K87" s="151"/>
      <c r="L87" s="145"/>
      <c r="M87" s="146"/>
      <c r="N87" s="151"/>
      <c r="O87" s="155"/>
      <c r="P87" s="156"/>
      <c r="Q87" s="151"/>
      <c r="R87" s="145"/>
      <c r="S87" s="146"/>
      <c r="T87" s="151"/>
      <c r="U87" s="182"/>
    </row>
    <row r="88" spans="3:22" x14ac:dyDescent="0.25">
      <c r="C88" s="241" t="s">
        <v>96</v>
      </c>
      <c r="D88" s="241"/>
      <c r="E88" s="241"/>
      <c r="F88" s="241"/>
      <c r="G88" s="241"/>
      <c r="H88" s="241"/>
      <c r="I88" s="241"/>
      <c r="K88" s="122" t="s">
        <v>96</v>
      </c>
      <c r="L88" s="127"/>
      <c r="M88" s="127"/>
      <c r="N88" s="127"/>
      <c r="O88" s="127"/>
      <c r="Q88" s="122" t="s">
        <v>96</v>
      </c>
      <c r="R88" s="127"/>
      <c r="S88" s="127"/>
      <c r="T88" s="127"/>
      <c r="U88" s="127"/>
    </row>
    <row r="89" spans="3:22" x14ac:dyDescent="0.25">
      <c r="E89" s="61" t="s">
        <v>10</v>
      </c>
      <c r="F89" s="253" t="s">
        <v>12</v>
      </c>
      <c r="G89" s="253"/>
      <c r="H89" s="254" t="s">
        <v>9</v>
      </c>
      <c r="I89" s="254"/>
      <c r="K89" s="123" t="s">
        <v>10</v>
      </c>
      <c r="L89" s="120" t="s">
        <v>12</v>
      </c>
      <c r="M89" s="120"/>
      <c r="N89" s="254" t="s">
        <v>9</v>
      </c>
      <c r="O89" s="254"/>
      <c r="Q89" s="123" t="s">
        <v>10</v>
      </c>
      <c r="R89" s="120" t="s">
        <v>12</v>
      </c>
      <c r="S89" s="120"/>
      <c r="T89" s="254" t="s">
        <v>9</v>
      </c>
      <c r="U89" s="254"/>
    </row>
    <row r="90" spans="3:22" ht="15.75" thickBot="1" x14ac:dyDescent="0.3">
      <c r="E90" s="61" t="s">
        <v>1</v>
      </c>
      <c r="F90" s="164" t="s">
        <v>2</v>
      </c>
      <c r="G90" s="164" t="s">
        <v>1</v>
      </c>
      <c r="H90" s="102" t="s">
        <v>2</v>
      </c>
      <c r="I90" s="102" t="s">
        <v>1</v>
      </c>
      <c r="K90" s="123" t="s">
        <v>1</v>
      </c>
      <c r="L90" s="164" t="s">
        <v>2</v>
      </c>
      <c r="M90" s="164" t="s">
        <v>1</v>
      </c>
      <c r="N90" s="121" t="s">
        <v>2</v>
      </c>
      <c r="O90" s="121" t="s">
        <v>1</v>
      </c>
      <c r="Q90" s="123" t="s">
        <v>1</v>
      </c>
      <c r="R90" s="164" t="s">
        <v>2</v>
      </c>
      <c r="S90" s="164" t="s">
        <v>1</v>
      </c>
      <c r="T90" s="121" t="s">
        <v>2</v>
      </c>
      <c r="U90" s="121" t="s">
        <v>1</v>
      </c>
    </row>
    <row r="91" spans="3:22" ht="15.75" thickBot="1" x14ac:dyDescent="0.3">
      <c r="C91" s="14">
        <v>0</v>
      </c>
      <c r="D91" s="19" t="s">
        <v>67</v>
      </c>
      <c r="E91" s="58">
        <v>1775</v>
      </c>
      <c r="F91" s="160"/>
      <c r="G91" s="167"/>
      <c r="H91" s="104"/>
      <c r="I91" s="158">
        <f>E91</f>
        <v>1775</v>
      </c>
      <c r="J91" s="179"/>
      <c r="K91" s="95">
        <v>1470</v>
      </c>
      <c r="L91" s="165"/>
      <c r="M91" s="167"/>
      <c r="N91" s="168"/>
      <c r="O91" s="157">
        <f>K91</f>
        <v>1470</v>
      </c>
      <c r="P91" s="179"/>
      <c r="Q91" s="95">
        <v>1420</v>
      </c>
      <c r="R91" s="160"/>
      <c r="S91" s="167"/>
      <c r="T91" s="168"/>
      <c r="U91" s="157">
        <v>1420</v>
      </c>
      <c r="V91" s="180"/>
    </row>
    <row r="92" spans="3:22" x14ac:dyDescent="0.25">
      <c r="L92" s="166"/>
    </row>
  </sheetData>
  <mergeCells count="104">
    <mergeCell ref="Q4:Q5"/>
    <mergeCell ref="T72:U72"/>
    <mergeCell ref="S75:S76"/>
    <mergeCell ref="U75:U76"/>
    <mergeCell ref="S79:S85"/>
    <mergeCell ref="U79:U85"/>
    <mergeCell ref="Q61:Q63"/>
    <mergeCell ref="U61:U63"/>
    <mergeCell ref="Q66:Q69"/>
    <mergeCell ref="U66:U69"/>
    <mergeCell ref="Q51:Q55"/>
    <mergeCell ref="U51:U55"/>
    <mergeCell ref="T58:U58"/>
    <mergeCell ref="U33:U35"/>
    <mergeCell ref="U42:U44"/>
    <mergeCell ref="T46:U46"/>
    <mergeCell ref="Q10:Q11"/>
    <mergeCell ref="U10:U11"/>
    <mergeCell ref="Q14:Q16"/>
    <mergeCell ref="U14:U16"/>
    <mergeCell ref="O29:O30"/>
    <mergeCell ref="K33:K35"/>
    <mergeCell ref="O33:O35"/>
    <mergeCell ref="N89:O89"/>
    <mergeCell ref="R7:S7"/>
    <mergeCell ref="T7:U7"/>
    <mergeCell ref="T89:U89"/>
    <mergeCell ref="O61:O63"/>
    <mergeCell ref="O51:O55"/>
    <mergeCell ref="T26:U26"/>
    <mergeCell ref="Q29:Q30"/>
    <mergeCell ref="U29:U30"/>
    <mergeCell ref="Q33:Q35"/>
    <mergeCell ref="O66:O69"/>
    <mergeCell ref="N72:O72"/>
    <mergeCell ref="N58:O58"/>
    <mergeCell ref="K61:K63"/>
    <mergeCell ref="O42:O44"/>
    <mergeCell ref="Q42:Q44"/>
    <mergeCell ref="O10:O11"/>
    <mergeCell ref="M79:M85"/>
    <mergeCell ref="O79:O85"/>
    <mergeCell ref="K66:K69"/>
    <mergeCell ref="M75:M76"/>
    <mergeCell ref="F89:G89"/>
    <mergeCell ref="H89:I89"/>
    <mergeCell ref="G75:G76"/>
    <mergeCell ref="H46:I46"/>
    <mergeCell ref="F58:G58"/>
    <mergeCell ref="H58:I58"/>
    <mergeCell ref="F46:G46"/>
    <mergeCell ref="C88:I88"/>
    <mergeCell ref="G79:G85"/>
    <mergeCell ref="I75:I76"/>
    <mergeCell ref="I79:I85"/>
    <mergeCell ref="C75:C76"/>
    <mergeCell ref="C54:C55"/>
    <mergeCell ref="C51:C52"/>
    <mergeCell ref="C61:C62"/>
    <mergeCell ref="C66:C68"/>
    <mergeCell ref="O75:O76"/>
    <mergeCell ref="E66:E69"/>
    <mergeCell ref="F72:G72"/>
    <mergeCell ref="L46:M46"/>
    <mergeCell ref="N46:O46"/>
    <mergeCell ref="H72:I72"/>
    <mergeCell ref="I29:I30"/>
    <mergeCell ref="F7:G7"/>
    <mergeCell ref="H7:I7"/>
    <mergeCell ref="F26:G26"/>
    <mergeCell ref="H26:I26"/>
    <mergeCell ref="I10:I11"/>
    <mergeCell ref="I14:I16"/>
    <mergeCell ref="C57:I57"/>
    <mergeCell ref="C71:I71"/>
    <mergeCell ref="E61:E63"/>
    <mergeCell ref="I61:I63"/>
    <mergeCell ref="I66:I69"/>
    <mergeCell ref="K14:K16"/>
    <mergeCell ref="O14:O16"/>
    <mergeCell ref="L26:M26"/>
    <mergeCell ref="N26:O26"/>
    <mergeCell ref="L7:M7"/>
    <mergeCell ref="N7:O7"/>
    <mergeCell ref="K10:K11"/>
    <mergeCell ref="K4:K5"/>
    <mergeCell ref="C6:I6"/>
    <mergeCell ref="K51:K55"/>
    <mergeCell ref="C17:C18"/>
    <mergeCell ref="C34:C35"/>
    <mergeCell ref="E42:E44"/>
    <mergeCell ref="C4:C5"/>
    <mergeCell ref="C25:I25"/>
    <mergeCell ref="C45:I45"/>
    <mergeCell ref="E51:E55"/>
    <mergeCell ref="I51:I55"/>
    <mergeCell ref="E10:E11"/>
    <mergeCell ref="E14:E16"/>
    <mergeCell ref="E29:E30"/>
    <mergeCell ref="E33:E35"/>
    <mergeCell ref="I33:I35"/>
    <mergeCell ref="I42:I44"/>
    <mergeCell ref="K42:K44"/>
    <mergeCell ref="K29:K30"/>
  </mergeCells>
  <pageMargins left="0.24" right="0.32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2:I93"/>
  <sheetViews>
    <sheetView workbookViewId="0">
      <selection activeCell="C2" sqref="C2:I93"/>
    </sheetView>
  </sheetViews>
  <sheetFormatPr defaultRowHeight="15" x14ac:dyDescent="0.25"/>
  <cols>
    <col min="3" max="3" width="12.28515625" bestFit="1" customWidth="1"/>
    <col min="4" max="4" width="20.7109375" bestFit="1" customWidth="1"/>
    <col min="6" max="6" width="10" bestFit="1" customWidth="1"/>
  </cols>
  <sheetData>
    <row r="2" spans="3:9" ht="15" customHeight="1" x14ac:dyDescent="0.25">
      <c r="C2" s="231">
        <v>2013</v>
      </c>
    </row>
    <row r="3" spans="3:9" ht="15" customHeight="1" x14ac:dyDescent="0.25">
      <c r="C3" s="231"/>
    </row>
    <row r="4" spans="3:9" ht="15" customHeight="1" x14ac:dyDescent="0.25">
      <c r="C4" s="297" t="s">
        <v>0</v>
      </c>
      <c r="D4" s="297"/>
      <c r="E4" s="297"/>
      <c r="F4" s="297"/>
      <c r="G4" s="297"/>
      <c r="H4" s="297"/>
      <c r="I4" s="297"/>
    </row>
    <row r="5" spans="3:9" x14ac:dyDescent="0.25">
      <c r="E5" s="61" t="s">
        <v>10</v>
      </c>
      <c r="F5" s="253" t="s">
        <v>12</v>
      </c>
      <c r="G5" s="253"/>
      <c r="H5" s="254" t="s">
        <v>9</v>
      </c>
      <c r="I5" s="254"/>
    </row>
    <row r="6" spans="3:9" ht="15.75" thickBot="1" x14ac:dyDescent="0.3">
      <c r="E6" s="61" t="s">
        <v>1</v>
      </c>
      <c r="F6" s="101" t="s">
        <v>2</v>
      </c>
      <c r="G6" s="101" t="s">
        <v>1</v>
      </c>
      <c r="H6" s="102" t="s">
        <v>2</v>
      </c>
      <c r="I6" s="102" t="s">
        <v>1</v>
      </c>
    </row>
    <row r="7" spans="3:9" ht="15.75" thickBot="1" x14ac:dyDescent="0.3">
      <c r="C7" s="14">
        <v>0</v>
      </c>
      <c r="D7" s="19" t="s">
        <v>41</v>
      </c>
      <c r="E7" s="75">
        <v>10204.129999999999</v>
      </c>
      <c r="F7" s="18">
        <f>F9</f>
        <v>44634</v>
      </c>
      <c r="G7" s="76">
        <f>G9</f>
        <v>144.61416</v>
      </c>
      <c r="H7" s="16">
        <f>H9</f>
        <v>44634</v>
      </c>
      <c r="I7" s="75">
        <f>E7</f>
        <v>10204.129999999999</v>
      </c>
    </row>
    <row r="8" spans="3:9" x14ac:dyDescent="0.25">
      <c r="C8" s="13">
        <v>1</v>
      </c>
      <c r="D8" s="20" t="s">
        <v>14</v>
      </c>
      <c r="E8" s="229">
        <v>867.36</v>
      </c>
      <c r="F8" s="27"/>
      <c r="G8" s="29"/>
      <c r="H8" s="27"/>
      <c r="I8" s="229">
        <f>E8+G9</f>
        <v>1011.97416</v>
      </c>
    </row>
    <row r="9" spans="3:9" x14ac:dyDescent="0.25">
      <c r="C9" s="10">
        <v>2</v>
      </c>
      <c r="D9" s="21" t="s">
        <v>15</v>
      </c>
      <c r="E9" s="230"/>
      <c r="F9" s="6">
        <v>44634</v>
      </c>
      <c r="G9" s="71">
        <f>F9/1000*3.6*0.9</f>
        <v>144.61416</v>
      </c>
      <c r="H9" s="4">
        <f>F9</f>
        <v>44634</v>
      </c>
      <c r="I9" s="230">
        <f t="shared" ref="I9:I22" si="0">E9</f>
        <v>0</v>
      </c>
    </row>
    <row r="10" spans="3:9" x14ac:dyDescent="0.25">
      <c r="C10" s="10">
        <v>4</v>
      </c>
      <c r="D10" s="21" t="s">
        <v>17</v>
      </c>
      <c r="E10" s="68"/>
      <c r="F10" s="7"/>
      <c r="G10" s="30"/>
      <c r="H10" s="30"/>
      <c r="I10" s="68"/>
    </row>
    <row r="11" spans="3:9" x14ac:dyDescent="0.25">
      <c r="C11" s="10">
        <v>6</v>
      </c>
      <c r="D11" s="21" t="s">
        <v>16</v>
      </c>
      <c r="E11" s="68"/>
      <c r="F11" s="7"/>
      <c r="G11" s="30"/>
      <c r="H11" s="30"/>
      <c r="I11" s="68"/>
    </row>
    <row r="12" spans="3:9" x14ac:dyDescent="0.25">
      <c r="C12" s="10">
        <v>7</v>
      </c>
      <c r="D12" s="21" t="s">
        <v>35</v>
      </c>
      <c r="E12" s="248">
        <f>2928.61-74.76-64.54</f>
        <v>2789.31</v>
      </c>
      <c r="F12" s="7"/>
      <c r="G12" s="30"/>
      <c r="H12" s="30"/>
      <c r="I12" s="248">
        <f t="shared" si="0"/>
        <v>2789.31</v>
      </c>
    </row>
    <row r="13" spans="3:9" x14ac:dyDescent="0.25">
      <c r="C13" s="10">
        <v>8.34</v>
      </c>
      <c r="D13" s="21" t="s">
        <v>36</v>
      </c>
      <c r="E13" s="249"/>
      <c r="F13" s="7"/>
      <c r="G13" s="30"/>
      <c r="H13" s="30"/>
      <c r="I13" s="249">
        <f t="shared" si="0"/>
        <v>0</v>
      </c>
    </row>
    <row r="14" spans="3:9" x14ac:dyDescent="0.25">
      <c r="C14" s="10">
        <v>9</v>
      </c>
      <c r="D14" s="21" t="s">
        <v>37</v>
      </c>
      <c r="E14" s="230"/>
      <c r="F14" s="7"/>
      <c r="G14" s="30"/>
      <c r="H14" s="30"/>
      <c r="I14" s="230">
        <f t="shared" si="0"/>
        <v>0</v>
      </c>
    </row>
    <row r="15" spans="3:9" x14ac:dyDescent="0.25">
      <c r="C15" s="10">
        <v>11</v>
      </c>
      <c r="D15" s="21" t="s">
        <v>38</v>
      </c>
      <c r="E15" s="68"/>
      <c r="F15" s="7"/>
      <c r="G15" s="30"/>
      <c r="H15" s="30"/>
      <c r="I15" s="68"/>
    </row>
    <row r="16" spans="3:9" x14ac:dyDescent="0.25">
      <c r="C16" s="10">
        <v>12</v>
      </c>
      <c r="D16" s="21" t="s">
        <v>39</v>
      </c>
      <c r="E16" s="68"/>
      <c r="F16" s="7"/>
      <c r="G16" s="30"/>
      <c r="H16" s="30"/>
      <c r="I16" s="68"/>
    </row>
    <row r="17" spans="3:9" x14ac:dyDescent="0.25">
      <c r="C17" s="10">
        <v>13</v>
      </c>
      <c r="D17" s="21" t="s">
        <v>40</v>
      </c>
      <c r="E17" s="69">
        <f>74.76+64.54</f>
        <v>139.30000000000001</v>
      </c>
      <c r="F17" s="7"/>
      <c r="G17" s="30"/>
      <c r="H17" s="30"/>
      <c r="I17" s="69">
        <f t="shared" si="0"/>
        <v>139.30000000000001</v>
      </c>
    </row>
    <row r="18" spans="3:9" x14ac:dyDescent="0.25">
      <c r="C18" s="10">
        <v>16</v>
      </c>
      <c r="D18" s="21" t="s">
        <v>18</v>
      </c>
      <c r="E18" s="68"/>
      <c r="F18" s="7"/>
      <c r="G18" s="30"/>
      <c r="H18" s="30"/>
      <c r="I18" s="68"/>
    </row>
    <row r="19" spans="3:9" x14ac:dyDescent="0.25">
      <c r="C19" s="10">
        <v>17</v>
      </c>
      <c r="D19" s="21" t="s">
        <v>19</v>
      </c>
      <c r="E19" s="68"/>
      <c r="F19" s="7"/>
      <c r="G19" s="30"/>
      <c r="H19" s="30"/>
      <c r="I19" s="68"/>
    </row>
    <row r="20" spans="3:9" x14ac:dyDescent="0.25">
      <c r="C20" s="10">
        <v>18.190000000000001</v>
      </c>
      <c r="D20" s="21" t="s">
        <v>20</v>
      </c>
      <c r="E20" s="69">
        <v>3265.32</v>
      </c>
      <c r="F20" s="7"/>
      <c r="G20" s="30"/>
      <c r="H20" s="30"/>
      <c r="I20" s="69">
        <f t="shared" si="0"/>
        <v>3265.32</v>
      </c>
    </row>
    <row r="21" spans="3:9" x14ac:dyDescent="0.25">
      <c r="C21" s="10">
        <v>20</v>
      </c>
      <c r="D21" s="21" t="s">
        <v>21</v>
      </c>
      <c r="E21" s="68"/>
      <c r="F21" s="7"/>
      <c r="G21" s="30"/>
      <c r="H21" s="30"/>
      <c r="I21" s="68"/>
    </row>
    <row r="22" spans="3:9" x14ac:dyDescent="0.25">
      <c r="C22" s="10" t="s">
        <v>77</v>
      </c>
      <c r="D22" s="21" t="s">
        <v>3</v>
      </c>
      <c r="E22" s="69">
        <v>3142.86</v>
      </c>
      <c r="F22" s="7"/>
      <c r="G22" s="30"/>
      <c r="H22" s="30"/>
      <c r="I22" s="69">
        <f t="shared" si="0"/>
        <v>3142.86</v>
      </c>
    </row>
    <row r="23" spans="3:9" x14ac:dyDescent="0.25">
      <c r="C23" s="10">
        <v>31</v>
      </c>
      <c r="D23" s="21" t="s">
        <v>13</v>
      </c>
      <c r="E23" s="68"/>
      <c r="F23" s="7"/>
      <c r="G23" s="30"/>
      <c r="H23" s="30"/>
      <c r="I23" s="68"/>
    </row>
    <row r="24" spans="3:9" ht="15.75" thickBot="1" x14ac:dyDescent="0.3">
      <c r="C24" s="11">
        <v>32</v>
      </c>
      <c r="D24" s="22" t="s">
        <v>34</v>
      </c>
      <c r="E24" s="70"/>
      <c r="F24" s="8"/>
      <c r="G24" s="31"/>
      <c r="H24" s="31"/>
      <c r="I24" s="70"/>
    </row>
    <row r="25" spans="3:9" ht="45.75" thickBot="1" x14ac:dyDescent="0.3">
      <c r="C25" s="17" t="s">
        <v>76</v>
      </c>
      <c r="D25" s="23" t="s">
        <v>75</v>
      </c>
      <c r="E25" s="298" t="s">
        <v>78</v>
      </c>
      <c r="F25" s="299"/>
      <c r="G25" s="299"/>
      <c r="H25" s="299"/>
      <c r="I25" s="299"/>
    </row>
    <row r="26" spans="3:9" x14ac:dyDescent="0.25">
      <c r="C26" s="232" t="s">
        <v>22</v>
      </c>
      <c r="D26" s="232"/>
      <c r="E26" s="232"/>
      <c r="F26" s="232"/>
      <c r="G26" s="232"/>
      <c r="H26" s="232"/>
      <c r="I26" s="232"/>
    </row>
    <row r="27" spans="3:9" x14ac:dyDescent="0.25">
      <c r="E27" s="61" t="s">
        <v>10</v>
      </c>
      <c r="F27" s="253" t="s">
        <v>12</v>
      </c>
      <c r="G27" s="253"/>
      <c r="H27" s="254" t="s">
        <v>9</v>
      </c>
      <c r="I27" s="254"/>
    </row>
    <row r="28" spans="3:9" ht="15.75" thickBot="1" x14ac:dyDescent="0.3">
      <c r="E28" s="61" t="s">
        <v>1</v>
      </c>
      <c r="F28" s="101" t="s">
        <v>2</v>
      </c>
      <c r="G28" s="101" t="s">
        <v>1</v>
      </c>
      <c r="H28" s="102" t="s">
        <v>2</v>
      </c>
      <c r="I28" s="102" t="s">
        <v>1</v>
      </c>
    </row>
    <row r="29" spans="3:9" ht="15.75" thickBot="1" x14ac:dyDescent="0.3">
      <c r="C29" s="14">
        <v>0</v>
      </c>
      <c r="D29" s="19" t="s">
        <v>4</v>
      </c>
      <c r="E29" s="24">
        <v>9546</v>
      </c>
      <c r="F29" s="37"/>
      <c r="G29" s="40"/>
      <c r="H29" s="16"/>
      <c r="I29" s="24">
        <f>E29</f>
        <v>9546</v>
      </c>
    </row>
    <row r="30" spans="3:9" x14ac:dyDescent="0.25">
      <c r="C30" s="13">
        <v>1</v>
      </c>
      <c r="D30" s="20" t="s">
        <v>23</v>
      </c>
      <c r="E30" s="250">
        <v>1365</v>
      </c>
      <c r="F30" s="27"/>
      <c r="G30" s="29"/>
      <c r="H30" s="15"/>
      <c r="I30" s="250">
        <f>E30</f>
        <v>1365</v>
      </c>
    </row>
    <row r="31" spans="3:9" x14ac:dyDescent="0.25">
      <c r="C31" s="10">
        <v>2</v>
      </c>
      <c r="D31" s="21" t="s">
        <v>24</v>
      </c>
      <c r="E31" s="244"/>
      <c r="F31" s="7"/>
      <c r="G31" s="30"/>
      <c r="H31" s="4"/>
      <c r="I31" s="244"/>
    </row>
    <row r="32" spans="3:9" x14ac:dyDescent="0.25">
      <c r="C32" s="10">
        <v>3</v>
      </c>
      <c r="D32" s="21" t="s">
        <v>16</v>
      </c>
      <c r="E32" s="63"/>
      <c r="F32" s="7"/>
      <c r="G32" s="30"/>
      <c r="H32" s="4"/>
      <c r="I32" s="63"/>
    </row>
    <row r="33" spans="3:9" x14ac:dyDescent="0.25">
      <c r="C33" s="10" t="s">
        <v>72</v>
      </c>
      <c r="D33" s="21" t="s">
        <v>25</v>
      </c>
      <c r="E33" s="242">
        <v>8181</v>
      </c>
      <c r="F33" s="7"/>
      <c r="G33" s="30"/>
      <c r="H33" s="4"/>
      <c r="I33" s="242">
        <f>E33</f>
        <v>8181</v>
      </c>
    </row>
    <row r="34" spans="3:9" x14ac:dyDescent="0.25">
      <c r="C34" s="10">
        <v>8</v>
      </c>
      <c r="D34" s="21" t="s">
        <v>26</v>
      </c>
      <c r="E34" s="243"/>
      <c r="F34" s="7"/>
      <c r="G34" s="30"/>
      <c r="H34" s="4"/>
      <c r="I34" s="243"/>
    </row>
    <row r="35" spans="3:9" x14ac:dyDescent="0.25">
      <c r="C35" s="10">
        <v>9</v>
      </c>
      <c r="D35" s="21" t="s">
        <v>27</v>
      </c>
      <c r="E35" s="244"/>
      <c r="F35" s="7"/>
      <c r="G35" s="30"/>
      <c r="H35" s="4"/>
      <c r="I35" s="244"/>
    </row>
    <row r="36" spans="3:9" x14ac:dyDescent="0.25">
      <c r="C36" s="10">
        <v>10</v>
      </c>
      <c r="D36" s="21" t="s">
        <v>28</v>
      </c>
      <c r="E36" s="63"/>
      <c r="F36" s="7"/>
      <c r="G36" s="30"/>
      <c r="H36" s="4"/>
      <c r="I36" s="63"/>
    </row>
    <row r="37" spans="3:9" x14ac:dyDescent="0.25">
      <c r="C37" s="10">
        <v>11</v>
      </c>
      <c r="D37" s="21" t="s">
        <v>33</v>
      </c>
      <c r="E37" s="63"/>
      <c r="F37" s="7"/>
      <c r="G37" s="30"/>
      <c r="H37" s="4"/>
      <c r="I37" s="63"/>
    </row>
    <row r="38" spans="3:9" ht="15.75" thickBot="1" x14ac:dyDescent="0.3">
      <c r="C38" s="12">
        <v>12</v>
      </c>
      <c r="D38" s="36" t="s">
        <v>18</v>
      </c>
      <c r="E38" s="73"/>
      <c r="F38" s="38"/>
      <c r="G38" s="41"/>
      <c r="H38" s="39"/>
      <c r="I38" s="73"/>
    </row>
    <row r="39" spans="3:9" ht="15.75" thickBot="1" x14ac:dyDescent="0.3">
      <c r="C39" s="14">
        <v>0</v>
      </c>
      <c r="D39" s="19" t="s">
        <v>42</v>
      </c>
      <c r="E39" s="24">
        <v>4469</v>
      </c>
      <c r="F39" s="37"/>
      <c r="G39" s="40"/>
      <c r="H39" s="16"/>
      <c r="I39" s="24">
        <f>E39</f>
        <v>4469</v>
      </c>
    </row>
    <row r="40" spans="3:9" x14ac:dyDescent="0.25">
      <c r="C40" s="13">
        <v>1.2</v>
      </c>
      <c r="D40" s="20" t="s">
        <v>14</v>
      </c>
      <c r="E40" s="25"/>
      <c r="F40" s="27"/>
      <c r="G40" s="29"/>
      <c r="H40" s="15"/>
      <c r="I40" s="25"/>
    </row>
    <row r="41" spans="3:9" x14ac:dyDescent="0.25">
      <c r="C41" s="10">
        <v>3</v>
      </c>
      <c r="D41" s="21" t="s">
        <v>32</v>
      </c>
      <c r="E41" s="63"/>
      <c r="F41" s="7"/>
      <c r="G41" s="30"/>
      <c r="H41" s="4"/>
      <c r="I41" s="63"/>
    </row>
    <row r="42" spans="3:9" x14ac:dyDescent="0.25">
      <c r="C42" s="10" t="s">
        <v>73</v>
      </c>
      <c r="D42" s="21" t="s">
        <v>29</v>
      </c>
      <c r="E42" s="242">
        <v>4469</v>
      </c>
      <c r="F42" s="7"/>
      <c r="G42" s="30"/>
      <c r="H42" s="4"/>
      <c r="I42" s="242">
        <f>E42</f>
        <v>4469</v>
      </c>
    </row>
    <row r="43" spans="3:9" x14ac:dyDescent="0.25">
      <c r="C43" s="10">
        <v>7.8</v>
      </c>
      <c r="D43" s="21" t="s">
        <v>30</v>
      </c>
      <c r="E43" s="243"/>
      <c r="F43" s="7"/>
      <c r="G43" s="30"/>
      <c r="H43" s="4"/>
      <c r="I43" s="243"/>
    </row>
    <row r="44" spans="3:9" ht="15.75" thickBot="1" x14ac:dyDescent="0.3">
      <c r="C44" s="11" t="s">
        <v>74</v>
      </c>
      <c r="D44" s="22" t="s">
        <v>31</v>
      </c>
      <c r="E44" s="300"/>
      <c r="F44" s="8"/>
      <c r="G44" s="31"/>
      <c r="H44" s="5"/>
      <c r="I44" s="300"/>
    </row>
    <row r="45" spans="3:9" x14ac:dyDescent="0.25">
      <c r="C45" s="241" t="s">
        <v>5</v>
      </c>
      <c r="D45" s="241"/>
      <c r="E45" s="241"/>
      <c r="F45" s="241"/>
      <c r="G45" s="241"/>
      <c r="H45" s="241"/>
      <c r="I45" s="241"/>
    </row>
    <row r="46" spans="3:9" x14ac:dyDescent="0.25">
      <c r="C46" s="3"/>
      <c r="E46" s="61" t="s">
        <v>10</v>
      </c>
      <c r="F46" s="253" t="s">
        <v>12</v>
      </c>
      <c r="G46" s="253"/>
      <c r="H46" s="254" t="s">
        <v>9</v>
      </c>
      <c r="I46" s="254"/>
    </row>
    <row r="47" spans="3:9" ht="15.75" thickBot="1" x14ac:dyDescent="0.3">
      <c r="C47" s="3"/>
      <c r="E47" s="61" t="s">
        <v>1</v>
      </c>
      <c r="F47" s="101" t="s">
        <v>2</v>
      </c>
      <c r="G47" s="101" t="s">
        <v>1</v>
      </c>
      <c r="H47" s="102" t="s">
        <v>2</v>
      </c>
      <c r="I47" s="102" t="s">
        <v>1</v>
      </c>
    </row>
    <row r="48" spans="3:9" ht="15.75" thickBot="1" x14ac:dyDescent="0.3">
      <c r="C48" s="14">
        <v>0</v>
      </c>
      <c r="D48" s="19" t="s">
        <v>5</v>
      </c>
      <c r="E48" s="43">
        <f>E50+E51</f>
        <v>7768</v>
      </c>
      <c r="F48" s="37"/>
      <c r="G48" s="40"/>
      <c r="H48" s="40"/>
      <c r="I48" s="43">
        <f>I50+I51</f>
        <v>7768</v>
      </c>
    </row>
    <row r="49" spans="3:9" x14ac:dyDescent="0.25">
      <c r="C49" s="13">
        <v>1</v>
      </c>
      <c r="D49" s="20" t="s">
        <v>14</v>
      </c>
      <c r="E49" s="64"/>
      <c r="F49" s="27"/>
      <c r="G49" s="29"/>
      <c r="H49" s="29"/>
      <c r="I49" s="64"/>
    </row>
    <row r="50" spans="3:9" x14ac:dyDescent="0.25">
      <c r="C50" s="10" t="s">
        <v>71</v>
      </c>
      <c r="D50" s="21" t="s">
        <v>44</v>
      </c>
      <c r="E50" s="78">
        <v>7360.18</v>
      </c>
      <c r="F50" s="7"/>
      <c r="G50" s="30"/>
      <c r="H50" s="30"/>
      <c r="I50" s="78">
        <v>7360.18</v>
      </c>
    </row>
    <row r="51" spans="3:9" x14ac:dyDescent="0.25">
      <c r="C51" s="10">
        <v>5</v>
      </c>
      <c r="D51" s="21" t="s">
        <v>45</v>
      </c>
      <c r="E51" s="248">
        <v>407.82</v>
      </c>
      <c r="F51" s="7"/>
      <c r="G51" s="30"/>
      <c r="H51" s="30"/>
      <c r="I51" s="248">
        <v>407.82</v>
      </c>
    </row>
    <row r="52" spans="3:9" x14ac:dyDescent="0.25">
      <c r="C52" s="10">
        <v>6</v>
      </c>
      <c r="D52" s="21" t="s">
        <v>46</v>
      </c>
      <c r="E52" s="249"/>
      <c r="F52" s="7"/>
      <c r="G52" s="30"/>
      <c r="H52" s="30"/>
      <c r="I52" s="249"/>
    </row>
    <row r="53" spans="3:9" x14ac:dyDescent="0.25">
      <c r="C53" s="10">
        <v>7.8</v>
      </c>
      <c r="D53" s="21" t="s">
        <v>47</v>
      </c>
      <c r="E53" s="249"/>
      <c r="F53" s="7"/>
      <c r="G53" s="30"/>
      <c r="H53" s="30"/>
      <c r="I53" s="249"/>
    </row>
    <row r="54" spans="3:9" x14ac:dyDescent="0.25">
      <c r="C54" s="10" t="s">
        <v>69</v>
      </c>
      <c r="D54" s="21" t="s">
        <v>48</v>
      </c>
      <c r="E54" s="249"/>
      <c r="F54" s="7"/>
      <c r="G54" s="30"/>
      <c r="H54" s="30"/>
      <c r="I54" s="249"/>
    </row>
    <row r="55" spans="3:9" x14ac:dyDescent="0.25">
      <c r="C55" s="10" t="s">
        <v>70</v>
      </c>
      <c r="D55" s="21" t="s">
        <v>49</v>
      </c>
      <c r="E55" s="230"/>
      <c r="F55" s="7"/>
      <c r="G55" s="30"/>
      <c r="H55" s="30"/>
      <c r="I55" s="230"/>
    </row>
    <row r="56" spans="3:9" ht="15.75" thickBot="1" x14ac:dyDescent="0.3">
      <c r="C56" s="11">
        <v>14</v>
      </c>
      <c r="D56" s="22" t="s">
        <v>50</v>
      </c>
      <c r="E56" s="65"/>
      <c r="F56" s="8"/>
      <c r="G56" s="31"/>
      <c r="H56" s="31"/>
      <c r="I56" s="65"/>
    </row>
    <row r="57" spans="3:9" x14ac:dyDescent="0.25">
      <c r="C57" s="241" t="s">
        <v>51</v>
      </c>
      <c r="D57" s="241"/>
      <c r="E57" s="241"/>
      <c r="F57" s="241"/>
      <c r="G57" s="241"/>
      <c r="H57" s="241"/>
      <c r="I57" s="241"/>
    </row>
    <row r="58" spans="3:9" x14ac:dyDescent="0.25">
      <c r="E58" s="61" t="s">
        <v>10</v>
      </c>
      <c r="F58" s="253" t="s">
        <v>12</v>
      </c>
      <c r="G58" s="253"/>
      <c r="H58" s="254" t="s">
        <v>9</v>
      </c>
      <c r="I58" s="254"/>
    </row>
    <row r="59" spans="3:9" ht="15.75" thickBot="1" x14ac:dyDescent="0.3">
      <c r="E59" s="61" t="s">
        <v>1</v>
      </c>
      <c r="F59" s="101" t="s">
        <v>2</v>
      </c>
      <c r="G59" s="101" t="s">
        <v>1</v>
      </c>
      <c r="H59" s="102" t="s">
        <v>2</v>
      </c>
      <c r="I59" s="102" t="s">
        <v>1</v>
      </c>
    </row>
    <row r="60" spans="3:9" ht="15.75" thickBot="1" x14ac:dyDescent="0.3">
      <c r="C60" s="14">
        <v>0</v>
      </c>
      <c r="D60" s="19" t="s">
        <v>6</v>
      </c>
      <c r="E60" s="24">
        <v>9389</v>
      </c>
      <c r="F60" s="37"/>
      <c r="G60" s="40"/>
      <c r="H60" s="40"/>
      <c r="I60" s="24">
        <v>9389</v>
      </c>
    </row>
    <row r="61" spans="3:9" x14ac:dyDescent="0.25">
      <c r="C61" s="13">
        <v>1</v>
      </c>
      <c r="D61" s="20" t="s">
        <v>14</v>
      </c>
      <c r="E61" s="250">
        <v>384</v>
      </c>
      <c r="F61" s="27"/>
      <c r="G61" s="29"/>
      <c r="H61" s="29"/>
      <c r="I61" s="250">
        <v>384</v>
      </c>
    </row>
    <row r="62" spans="3:9" x14ac:dyDescent="0.25">
      <c r="C62" s="10">
        <v>2</v>
      </c>
      <c r="D62" s="21" t="s">
        <v>56</v>
      </c>
      <c r="E62" s="243"/>
      <c r="F62" s="7"/>
      <c r="G62" s="30"/>
      <c r="H62" s="30"/>
      <c r="I62" s="243"/>
    </row>
    <row r="63" spans="3:9" x14ac:dyDescent="0.25">
      <c r="C63" s="10">
        <v>3</v>
      </c>
      <c r="D63" s="21" t="s">
        <v>52</v>
      </c>
      <c r="E63" s="244"/>
      <c r="F63" s="7"/>
      <c r="G63" s="30"/>
      <c r="H63" s="30"/>
      <c r="I63" s="244"/>
    </row>
    <row r="64" spans="3:9" x14ac:dyDescent="0.25">
      <c r="C64" s="10">
        <v>4</v>
      </c>
      <c r="D64" s="21" t="s">
        <v>16</v>
      </c>
      <c r="E64" s="63"/>
      <c r="F64" s="7"/>
      <c r="G64" s="30"/>
      <c r="H64" s="30"/>
      <c r="I64" s="63"/>
    </row>
    <row r="65" spans="3:9" x14ac:dyDescent="0.25">
      <c r="C65" s="10">
        <v>5</v>
      </c>
      <c r="D65" s="21" t="s">
        <v>53</v>
      </c>
      <c r="E65" s="63"/>
      <c r="F65" s="7"/>
      <c r="G65" s="30"/>
      <c r="H65" s="30"/>
      <c r="I65" s="63"/>
    </row>
    <row r="66" spans="3:9" x14ac:dyDescent="0.25">
      <c r="C66" s="10">
        <v>6</v>
      </c>
      <c r="D66" s="21" t="s">
        <v>29</v>
      </c>
      <c r="E66" s="248">
        <f>E60-E61-E70</f>
        <v>8712.0499999999993</v>
      </c>
      <c r="F66" s="7"/>
      <c r="G66" s="30"/>
      <c r="H66" s="30"/>
      <c r="I66" s="248">
        <f>I60-I61-I70</f>
        <v>8712.0499999999993</v>
      </c>
    </row>
    <row r="67" spans="3:9" x14ac:dyDescent="0.25">
      <c r="C67" s="10">
        <v>7</v>
      </c>
      <c r="D67" s="21" t="s">
        <v>30</v>
      </c>
      <c r="E67" s="249"/>
      <c r="F67" s="7"/>
      <c r="G67" s="30"/>
      <c r="H67" s="30"/>
      <c r="I67" s="249"/>
    </row>
    <row r="68" spans="3:9" x14ac:dyDescent="0.25">
      <c r="C68" s="10">
        <v>8</v>
      </c>
      <c r="D68" s="21" t="s">
        <v>54</v>
      </c>
      <c r="E68" s="249"/>
      <c r="F68" s="7"/>
      <c r="G68" s="30"/>
      <c r="H68" s="30"/>
      <c r="I68" s="249"/>
    </row>
    <row r="69" spans="3:9" x14ac:dyDescent="0.25">
      <c r="C69" s="13">
        <v>9</v>
      </c>
      <c r="D69" s="45" t="s">
        <v>55</v>
      </c>
      <c r="E69" s="230"/>
      <c r="F69" s="27"/>
      <c r="G69" s="29"/>
      <c r="H69" s="29"/>
      <c r="I69" s="230"/>
    </row>
    <row r="70" spans="3:9" ht="15.75" thickBot="1" x14ac:dyDescent="0.3">
      <c r="C70" s="11">
        <v>10</v>
      </c>
      <c r="D70" s="22" t="s">
        <v>68</v>
      </c>
      <c r="E70" s="77">
        <v>292.95</v>
      </c>
      <c r="F70" s="8"/>
      <c r="G70" s="31"/>
      <c r="H70" s="31"/>
      <c r="I70" s="77">
        <v>292.95</v>
      </c>
    </row>
    <row r="71" spans="3:9" x14ac:dyDescent="0.25">
      <c r="C71" s="241" t="s">
        <v>7</v>
      </c>
      <c r="D71" s="241"/>
      <c r="E71" s="241"/>
      <c r="F71" s="241"/>
      <c r="G71" s="241"/>
      <c r="H71" s="241"/>
      <c r="I71" s="241"/>
    </row>
    <row r="72" spans="3:9" x14ac:dyDescent="0.25">
      <c r="E72" s="61" t="s">
        <v>10</v>
      </c>
      <c r="F72" s="253" t="s">
        <v>12</v>
      </c>
      <c r="G72" s="253"/>
      <c r="H72" s="254" t="s">
        <v>9</v>
      </c>
      <c r="I72" s="254"/>
    </row>
    <row r="73" spans="3:9" ht="15.75" thickBot="1" x14ac:dyDescent="0.3">
      <c r="E73" s="61" t="s">
        <v>1</v>
      </c>
      <c r="F73" s="101" t="s">
        <v>2</v>
      </c>
      <c r="G73" s="101" t="s">
        <v>1</v>
      </c>
      <c r="H73" s="102" t="s">
        <v>2</v>
      </c>
      <c r="I73" s="102" t="s">
        <v>1</v>
      </c>
    </row>
    <row r="74" spans="3:9" ht="15.75" thickBot="1" x14ac:dyDescent="0.3">
      <c r="C74" s="14">
        <v>0</v>
      </c>
      <c r="D74" s="19" t="s">
        <v>7</v>
      </c>
      <c r="E74" s="49"/>
      <c r="F74" s="79">
        <v>2740768.1</v>
      </c>
      <c r="G74" s="80">
        <v>8880.07</v>
      </c>
      <c r="H74" s="81"/>
      <c r="I74" s="82">
        <f>G74</f>
        <v>8880.07</v>
      </c>
    </row>
    <row r="75" spans="3:9" x14ac:dyDescent="0.25">
      <c r="C75" s="13">
        <v>1</v>
      </c>
      <c r="D75" s="20" t="s">
        <v>23</v>
      </c>
      <c r="E75" s="50"/>
      <c r="F75" s="83"/>
      <c r="G75" s="288">
        <f>577.21+577.21</f>
        <v>1154.42</v>
      </c>
      <c r="H75" s="84"/>
      <c r="I75" s="288">
        <f>G75</f>
        <v>1154.42</v>
      </c>
    </row>
    <row r="76" spans="3:9" x14ac:dyDescent="0.25">
      <c r="C76" s="10">
        <v>2</v>
      </c>
      <c r="D76" s="21" t="s">
        <v>24</v>
      </c>
      <c r="E76" s="51"/>
      <c r="F76" s="85"/>
      <c r="G76" s="285"/>
      <c r="H76" s="86"/>
      <c r="I76" s="285"/>
    </row>
    <row r="77" spans="3:9" x14ac:dyDescent="0.25">
      <c r="C77" s="10">
        <v>3</v>
      </c>
      <c r="D77" s="21" t="s">
        <v>16</v>
      </c>
      <c r="E77" s="51"/>
      <c r="F77" s="87"/>
      <c r="G77" s="88"/>
      <c r="H77" s="86"/>
      <c r="I77" s="88"/>
    </row>
    <row r="78" spans="3:9" x14ac:dyDescent="0.25">
      <c r="C78" s="10">
        <v>4</v>
      </c>
      <c r="D78" s="21" t="s">
        <v>34</v>
      </c>
      <c r="E78" s="51"/>
      <c r="F78" s="87"/>
      <c r="G78" s="88"/>
      <c r="H78" s="86"/>
      <c r="I78" s="88"/>
    </row>
    <row r="79" spans="3:9" x14ac:dyDescent="0.25">
      <c r="C79" s="10">
        <v>5</v>
      </c>
      <c r="D79" s="21" t="s">
        <v>57</v>
      </c>
      <c r="E79" s="51"/>
      <c r="F79" s="85"/>
      <c r="G79" s="283">
        <f>G74-G75</f>
        <v>7725.65</v>
      </c>
      <c r="H79" s="86"/>
      <c r="I79" s="283">
        <f>G79</f>
        <v>7725.65</v>
      </c>
    </row>
    <row r="80" spans="3:9" x14ac:dyDescent="0.25">
      <c r="C80" s="10">
        <v>6</v>
      </c>
      <c r="D80" s="21" t="s">
        <v>58</v>
      </c>
      <c r="E80" s="51"/>
      <c r="F80" s="87"/>
      <c r="G80" s="284"/>
      <c r="H80" s="86"/>
      <c r="I80" s="284"/>
    </row>
    <row r="81" spans="3:9" x14ac:dyDescent="0.25">
      <c r="C81" s="10">
        <v>7</v>
      </c>
      <c r="D81" s="21" t="s">
        <v>29</v>
      </c>
      <c r="E81" s="51"/>
      <c r="F81" s="85"/>
      <c r="G81" s="284"/>
      <c r="H81" s="86"/>
      <c r="I81" s="284"/>
    </row>
    <row r="82" spans="3:9" x14ac:dyDescent="0.25">
      <c r="C82" s="10" t="s">
        <v>61</v>
      </c>
      <c r="D82" s="21" t="s">
        <v>30</v>
      </c>
      <c r="E82" s="51"/>
      <c r="F82" s="85"/>
      <c r="G82" s="284"/>
      <c r="H82" s="86"/>
      <c r="I82" s="284"/>
    </row>
    <row r="83" spans="3:9" x14ac:dyDescent="0.25">
      <c r="C83" s="13">
        <v>13</v>
      </c>
      <c r="D83" s="45" t="s">
        <v>59</v>
      </c>
      <c r="E83" s="50"/>
      <c r="F83" s="83"/>
      <c r="G83" s="284"/>
      <c r="H83" s="84"/>
      <c r="I83" s="284"/>
    </row>
    <row r="84" spans="3:9" ht="15.75" thickBot="1" x14ac:dyDescent="0.3">
      <c r="C84" s="11" t="s">
        <v>62</v>
      </c>
      <c r="D84" s="22" t="s">
        <v>60</v>
      </c>
      <c r="E84" s="52"/>
      <c r="F84" s="89"/>
      <c r="G84" s="284"/>
      <c r="H84" s="90"/>
      <c r="I84" s="284"/>
    </row>
    <row r="85" spans="3:9" x14ac:dyDescent="0.25">
      <c r="C85" s="9">
        <v>16</v>
      </c>
      <c r="D85" s="48" t="s">
        <v>8</v>
      </c>
      <c r="E85" s="53"/>
      <c r="F85" s="91"/>
      <c r="G85" s="285"/>
      <c r="H85" s="92"/>
      <c r="I85" s="285"/>
    </row>
    <row r="86" spans="3:9" x14ac:dyDescent="0.25">
      <c r="C86" s="10">
        <v>17</v>
      </c>
      <c r="D86" s="21" t="s">
        <v>63</v>
      </c>
      <c r="E86" s="51"/>
      <c r="F86" s="87"/>
      <c r="G86" s="88"/>
      <c r="H86" s="86"/>
      <c r="I86" s="88"/>
    </row>
    <row r="87" spans="3:9" x14ac:dyDescent="0.25">
      <c r="C87" s="10">
        <v>18</v>
      </c>
      <c r="D87" s="21" t="s">
        <v>64</v>
      </c>
      <c r="E87" s="51"/>
      <c r="F87" s="87"/>
      <c r="G87" s="88"/>
      <c r="H87" s="86"/>
      <c r="I87" s="88"/>
    </row>
    <row r="88" spans="3:9" x14ac:dyDescent="0.25">
      <c r="C88" s="10">
        <v>19</v>
      </c>
      <c r="D88" s="21" t="s">
        <v>65</v>
      </c>
      <c r="E88" s="51"/>
      <c r="F88" s="87"/>
      <c r="G88" s="88"/>
      <c r="H88" s="86"/>
      <c r="I88" s="88"/>
    </row>
    <row r="89" spans="3:9" ht="15.75" thickBot="1" x14ac:dyDescent="0.3">
      <c r="C89" s="11">
        <v>20</v>
      </c>
      <c r="D89" s="22" t="s">
        <v>66</v>
      </c>
      <c r="E89" s="52"/>
      <c r="F89" s="93"/>
      <c r="G89" s="94"/>
      <c r="H89" s="90"/>
      <c r="I89" s="94"/>
    </row>
    <row r="90" spans="3:9" x14ac:dyDescent="0.25">
      <c r="C90" s="241" t="s">
        <v>11</v>
      </c>
      <c r="D90" s="241"/>
      <c r="E90" s="241"/>
      <c r="F90" s="241"/>
      <c r="G90" s="241"/>
      <c r="H90" s="241"/>
      <c r="I90" s="241"/>
    </row>
    <row r="91" spans="3:9" x14ac:dyDescent="0.25">
      <c r="E91" s="61" t="s">
        <v>10</v>
      </c>
      <c r="F91" s="253" t="s">
        <v>12</v>
      </c>
      <c r="G91" s="253"/>
      <c r="H91" s="254" t="s">
        <v>9</v>
      </c>
      <c r="I91" s="254"/>
    </row>
    <row r="92" spans="3:9" ht="15.75" thickBot="1" x14ac:dyDescent="0.3">
      <c r="E92" s="61" t="s">
        <v>1</v>
      </c>
      <c r="F92" s="101" t="s">
        <v>2</v>
      </c>
      <c r="G92" s="101" t="s">
        <v>1</v>
      </c>
      <c r="H92" s="102" t="s">
        <v>2</v>
      </c>
      <c r="I92" s="102" t="s">
        <v>1</v>
      </c>
    </row>
    <row r="93" spans="3:9" ht="15.75" thickBot="1" x14ac:dyDescent="0.3">
      <c r="C93" s="14">
        <v>0</v>
      </c>
      <c r="D93" s="19" t="s">
        <v>67</v>
      </c>
      <c r="E93" s="95">
        <v>1981.31</v>
      </c>
      <c r="F93" s="47"/>
      <c r="G93" s="59"/>
      <c r="H93" s="59"/>
      <c r="I93" s="96">
        <f>E93</f>
        <v>1981.31</v>
      </c>
    </row>
  </sheetData>
  <mergeCells count="40">
    <mergeCell ref="C2:C3"/>
    <mergeCell ref="C4:I4"/>
    <mergeCell ref="E8:E9"/>
    <mergeCell ref="F46:G46"/>
    <mergeCell ref="H46:I46"/>
    <mergeCell ref="C45:I45"/>
    <mergeCell ref="C26:I26"/>
    <mergeCell ref="F5:G5"/>
    <mergeCell ref="H5:I5"/>
    <mergeCell ref="E25:I25"/>
    <mergeCell ref="I8:I9"/>
    <mergeCell ref="E42:E44"/>
    <mergeCell ref="I42:I44"/>
    <mergeCell ref="E12:E14"/>
    <mergeCell ref="I12:I14"/>
    <mergeCell ref="E30:E31"/>
    <mergeCell ref="F91:G91"/>
    <mergeCell ref="H91:I91"/>
    <mergeCell ref="E61:E63"/>
    <mergeCell ref="E66:E69"/>
    <mergeCell ref="C71:I71"/>
    <mergeCell ref="C90:I90"/>
    <mergeCell ref="I61:I63"/>
    <mergeCell ref="I66:I69"/>
    <mergeCell ref="F72:G72"/>
    <mergeCell ref="H72:I72"/>
    <mergeCell ref="E51:E55"/>
    <mergeCell ref="I51:I55"/>
    <mergeCell ref="G75:G76"/>
    <mergeCell ref="G79:G85"/>
    <mergeCell ref="I75:I76"/>
    <mergeCell ref="I79:I85"/>
    <mergeCell ref="F58:G58"/>
    <mergeCell ref="H58:I58"/>
    <mergeCell ref="C57:I57"/>
    <mergeCell ref="E33:E35"/>
    <mergeCell ref="I30:I31"/>
    <mergeCell ref="I33:I35"/>
    <mergeCell ref="F27:G27"/>
    <mergeCell ref="H27:I27"/>
  </mergeCells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J92"/>
  <sheetViews>
    <sheetView workbookViewId="0">
      <selection activeCell="C1" sqref="C1:J92"/>
    </sheetView>
  </sheetViews>
  <sheetFormatPr defaultRowHeight="15" x14ac:dyDescent="0.25"/>
  <cols>
    <col min="3" max="3" width="12.28515625" bestFit="1" customWidth="1"/>
    <col min="4" max="4" width="20.7109375" bestFit="1" customWidth="1"/>
    <col min="10" max="10" width="12.85546875" bestFit="1" customWidth="1"/>
  </cols>
  <sheetData>
    <row r="1" spans="3:10" ht="15" customHeight="1" x14ac:dyDescent="0.25">
      <c r="C1" s="103">
        <v>2014</v>
      </c>
    </row>
    <row r="2" spans="3:10" ht="15" customHeight="1" x14ac:dyDescent="0.25">
      <c r="C2" s="103"/>
    </row>
    <row r="3" spans="3:10" ht="15" customHeight="1" x14ac:dyDescent="0.25">
      <c r="C3" s="232" t="s">
        <v>0</v>
      </c>
      <c r="D3" s="232"/>
      <c r="E3" s="232"/>
      <c r="F3" s="232"/>
      <c r="G3" s="232"/>
      <c r="H3" s="232"/>
      <c r="I3" s="232"/>
      <c r="J3" s="232"/>
    </row>
    <row r="4" spans="3:10" x14ac:dyDescent="0.25">
      <c r="E4" s="61" t="s">
        <v>10</v>
      </c>
      <c r="F4" s="253" t="s">
        <v>12</v>
      </c>
      <c r="G4" s="253"/>
      <c r="H4" s="254" t="s">
        <v>9</v>
      </c>
      <c r="I4" s="254"/>
      <c r="J4" s="1" t="s">
        <v>79</v>
      </c>
    </row>
    <row r="5" spans="3:10" ht="18" thickBot="1" x14ac:dyDescent="0.3">
      <c r="E5" s="61" t="s">
        <v>1</v>
      </c>
      <c r="F5" s="101" t="s">
        <v>2</v>
      </c>
      <c r="G5" s="101" t="s">
        <v>1</v>
      </c>
      <c r="H5" s="102" t="s">
        <v>2</v>
      </c>
      <c r="I5" s="102" t="s">
        <v>1</v>
      </c>
      <c r="J5" s="2" t="s">
        <v>80</v>
      </c>
    </row>
    <row r="6" spans="3:10" ht="15.75" thickBot="1" x14ac:dyDescent="0.3">
      <c r="C6" s="14">
        <v>0</v>
      </c>
      <c r="D6" s="19" t="s">
        <v>41</v>
      </c>
      <c r="E6" s="75">
        <f>E7+E11+E16+E19+E21</f>
        <v>6789.5299999999988</v>
      </c>
      <c r="F6" s="18"/>
      <c r="G6" s="28"/>
      <c r="H6" s="16"/>
      <c r="I6" s="75">
        <f>E6</f>
        <v>6789.5299999999988</v>
      </c>
      <c r="J6" s="32"/>
    </row>
    <row r="7" spans="3:10" x14ac:dyDescent="0.25">
      <c r="C7" s="13">
        <v>1</v>
      </c>
      <c r="D7" s="20" t="s">
        <v>14</v>
      </c>
      <c r="E7" s="229">
        <v>611</v>
      </c>
      <c r="F7" s="27"/>
      <c r="G7" s="29"/>
      <c r="H7" s="29"/>
      <c r="I7" s="229">
        <f>E7+G8</f>
        <v>671.15707999999995</v>
      </c>
      <c r="J7" s="33"/>
    </row>
    <row r="8" spans="3:10" x14ac:dyDescent="0.25">
      <c r="C8" s="10">
        <v>2</v>
      </c>
      <c r="D8" s="21" t="s">
        <v>15</v>
      </c>
      <c r="E8" s="230"/>
      <c r="F8" s="6">
        <v>18567</v>
      </c>
      <c r="G8" s="67">
        <f>F8/1000*3.6*0.9</f>
        <v>60.157080000000001</v>
      </c>
      <c r="H8" s="72">
        <v>18567</v>
      </c>
      <c r="I8" s="230">
        <f t="shared" ref="I8:I21" si="0">E8</f>
        <v>0</v>
      </c>
      <c r="J8" s="34"/>
    </row>
    <row r="9" spans="3:10" x14ac:dyDescent="0.25">
      <c r="C9" s="10">
        <v>4</v>
      </c>
      <c r="D9" s="21" t="s">
        <v>17</v>
      </c>
      <c r="E9" s="68"/>
      <c r="F9" s="7"/>
      <c r="G9" s="30"/>
      <c r="H9" s="30"/>
      <c r="I9" s="68"/>
      <c r="J9" s="34"/>
    </row>
    <row r="10" spans="3:10" x14ac:dyDescent="0.25">
      <c r="C10" s="10">
        <v>6</v>
      </c>
      <c r="D10" s="21" t="s">
        <v>16</v>
      </c>
      <c r="E10" s="68"/>
      <c r="F10" s="7"/>
      <c r="G10" s="30"/>
      <c r="H10" s="30"/>
      <c r="I10" s="68"/>
      <c r="J10" s="34"/>
    </row>
    <row r="11" spans="3:10" x14ac:dyDescent="0.25">
      <c r="C11" s="10">
        <v>7</v>
      </c>
      <c r="D11" s="21" t="s">
        <v>35</v>
      </c>
      <c r="E11" s="248">
        <v>1694.5899999999995</v>
      </c>
      <c r="F11" s="7"/>
      <c r="G11" s="30"/>
      <c r="H11" s="30"/>
      <c r="I11" s="248">
        <f t="shared" si="0"/>
        <v>1694.5899999999995</v>
      </c>
      <c r="J11" s="34"/>
    </row>
    <row r="12" spans="3:10" x14ac:dyDescent="0.25">
      <c r="C12" s="10">
        <v>8.34</v>
      </c>
      <c r="D12" s="21" t="s">
        <v>36</v>
      </c>
      <c r="E12" s="249"/>
      <c r="F12" s="7"/>
      <c r="G12" s="30"/>
      <c r="H12" s="30"/>
      <c r="I12" s="249">
        <f t="shared" si="0"/>
        <v>0</v>
      </c>
      <c r="J12" s="34"/>
    </row>
    <row r="13" spans="3:10" x14ac:dyDescent="0.25">
      <c r="C13" s="10">
        <v>9</v>
      </c>
      <c r="D13" s="21" t="s">
        <v>37</v>
      </c>
      <c r="E13" s="230"/>
      <c r="F13" s="7"/>
      <c r="G13" s="30"/>
      <c r="H13" s="30"/>
      <c r="I13" s="230">
        <f t="shared" si="0"/>
        <v>0</v>
      </c>
      <c r="J13" s="34"/>
    </row>
    <row r="14" spans="3:10" x14ac:dyDescent="0.25">
      <c r="C14" s="10">
        <v>11</v>
      </c>
      <c r="D14" s="21" t="s">
        <v>38</v>
      </c>
      <c r="E14" s="68"/>
      <c r="F14" s="7"/>
      <c r="G14" s="30"/>
      <c r="H14" s="30"/>
      <c r="I14" s="68"/>
      <c r="J14" s="34"/>
    </row>
    <row r="15" spans="3:10" x14ac:dyDescent="0.25">
      <c r="C15" s="10">
        <v>12</v>
      </c>
      <c r="D15" s="21" t="s">
        <v>39</v>
      </c>
      <c r="E15" s="68"/>
      <c r="F15" s="7"/>
      <c r="G15" s="30"/>
      <c r="H15" s="30"/>
      <c r="I15" s="68"/>
      <c r="J15" s="34"/>
    </row>
    <row r="16" spans="3:10" x14ac:dyDescent="0.25">
      <c r="C16" s="10">
        <v>13</v>
      </c>
      <c r="D16" s="21" t="s">
        <v>40</v>
      </c>
      <c r="E16" s="69">
        <v>65.28</v>
      </c>
      <c r="F16" s="7"/>
      <c r="G16" s="30"/>
      <c r="H16" s="30"/>
      <c r="I16" s="69">
        <f t="shared" si="0"/>
        <v>65.28</v>
      </c>
      <c r="J16" s="34"/>
    </row>
    <row r="17" spans="3:10" x14ac:dyDescent="0.25">
      <c r="C17" s="10">
        <v>16</v>
      </c>
      <c r="D17" s="21" t="s">
        <v>18</v>
      </c>
      <c r="E17" s="68"/>
      <c r="F17" s="7"/>
      <c r="G17" s="30"/>
      <c r="H17" s="30"/>
      <c r="I17" s="68"/>
      <c r="J17" s="34"/>
    </row>
    <row r="18" spans="3:10" x14ac:dyDescent="0.25">
      <c r="C18" s="10">
        <v>17</v>
      </c>
      <c r="D18" s="21" t="s">
        <v>19</v>
      </c>
      <c r="E18" s="68"/>
      <c r="F18" s="7"/>
      <c r="G18" s="30"/>
      <c r="H18" s="30"/>
      <c r="I18" s="68"/>
      <c r="J18" s="34"/>
    </row>
    <row r="19" spans="3:10" x14ac:dyDescent="0.25">
      <c r="C19" s="10">
        <v>18.190000000000001</v>
      </c>
      <c r="D19" s="21" t="s">
        <v>20</v>
      </c>
      <c r="E19" s="69">
        <v>2683.6</v>
      </c>
      <c r="F19" s="7"/>
      <c r="G19" s="30"/>
      <c r="H19" s="30"/>
      <c r="I19" s="69">
        <f t="shared" si="0"/>
        <v>2683.6</v>
      </c>
      <c r="J19" s="34"/>
    </row>
    <row r="20" spans="3:10" x14ac:dyDescent="0.25">
      <c r="C20" s="10">
        <v>20</v>
      </c>
      <c r="D20" s="21" t="s">
        <v>21</v>
      </c>
      <c r="E20" s="68"/>
      <c r="F20" s="7"/>
      <c r="G20" s="30"/>
      <c r="H20" s="30"/>
      <c r="I20" s="68"/>
      <c r="J20" s="34"/>
    </row>
    <row r="21" spans="3:10" x14ac:dyDescent="0.25">
      <c r="C21" s="10" t="s">
        <v>77</v>
      </c>
      <c r="D21" s="21" t="s">
        <v>3</v>
      </c>
      <c r="E21" s="69">
        <v>1735.06</v>
      </c>
      <c r="F21" s="7"/>
      <c r="G21" s="30"/>
      <c r="H21" s="30"/>
      <c r="I21" s="69">
        <f t="shared" si="0"/>
        <v>1735.06</v>
      </c>
      <c r="J21" s="34"/>
    </row>
    <row r="22" spans="3:10" x14ac:dyDescent="0.25">
      <c r="C22" s="10">
        <v>31</v>
      </c>
      <c r="D22" s="21" t="s">
        <v>13</v>
      </c>
      <c r="E22" s="68"/>
      <c r="F22" s="7"/>
      <c r="G22" s="30"/>
      <c r="H22" s="30"/>
      <c r="I22" s="68"/>
      <c r="J22" s="34"/>
    </row>
    <row r="23" spans="3:10" ht="15.75" thickBot="1" x14ac:dyDescent="0.3">
      <c r="C23" s="11">
        <v>32</v>
      </c>
      <c r="D23" s="22" t="s">
        <v>34</v>
      </c>
      <c r="E23" s="70"/>
      <c r="F23" s="8"/>
      <c r="G23" s="31"/>
      <c r="H23" s="31"/>
      <c r="I23" s="70"/>
      <c r="J23" s="35"/>
    </row>
    <row r="24" spans="3:10" ht="45.75" thickBot="1" x14ac:dyDescent="0.3">
      <c r="C24" s="17" t="s">
        <v>76</v>
      </c>
      <c r="D24" s="23" t="s">
        <v>75</v>
      </c>
      <c r="E24" s="298" t="s">
        <v>78</v>
      </c>
      <c r="F24" s="299"/>
      <c r="G24" s="299"/>
      <c r="H24" s="299"/>
      <c r="I24" s="299"/>
      <c r="J24" s="299"/>
    </row>
    <row r="25" spans="3:10" x14ac:dyDescent="0.25">
      <c r="C25" s="232" t="s">
        <v>22</v>
      </c>
      <c r="D25" s="232"/>
      <c r="E25" s="232"/>
      <c r="F25" s="232"/>
      <c r="G25" s="232"/>
      <c r="H25" s="232"/>
      <c r="I25" s="232"/>
      <c r="J25" s="232"/>
    </row>
    <row r="26" spans="3:10" x14ac:dyDescent="0.25">
      <c r="E26" s="61" t="s">
        <v>10</v>
      </c>
      <c r="F26" s="253" t="s">
        <v>12</v>
      </c>
      <c r="G26" s="253"/>
      <c r="H26" s="254" t="s">
        <v>9</v>
      </c>
      <c r="I26" s="254"/>
      <c r="J26" s="1" t="s">
        <v>79</v>
      </c>
    </row>
    <row r="27" spans="3:10" ht="18" thickBot="1" x14ac:dyDescent="0.3">
      <c r="E27" s="61" t="s">
        <v>1</v>
      </c>
      <c r="F27" s="101" t="s">
        <v>2</v>
      </c>
      <c r="G27" s="101" t="s">
        <v>1</v>
      </c>
      <c r="H27" s="102" t="s">
        <v>2</v>
      </c>
      <c r="I27" s="102" t="s">
        <v>1</v>
      </c>
      <c r="J27" s="2" t="s">
        <v>80</v>
      </c>
    </row>
    <row r="28" spans="3:10" ht="15.75" thickBot="1" x14ac:dyDescent="0.3">
      <c r="C28" s="14">
        <v>0</v>
      </c>
      <c r="D28" s="19" t="s">
        <v>4</v>
      </c>
      <c r="E28" s="24">
        <v>12803</v>
      </c>
      <c r="F28" s="37"/>
      <c r="G28" s="40"/>
      <c r="H28" s="16"/>
      <c r="I28" s="24">
        <v>12803</v>
      </c>
      <c r="J28" s="32"/>
    </row>
    <row r="29" spans="3:10" x14ac:dyDescent="0.25">
      <c r="C29" s="13">
        <v>1</v>
      </c>
      <c r="D29" s="20" t="s">
        <v>23</v>
      </c>
      <c r="E29" s="229">
        <v>1036.03</v>
      </c>
      <c r="F29" s="27"/>
      <c r="G29" s="29"/>
      <c r="H29" s="15"/>
      <c r="I29" s="229">
        <f>E29</f>
        <v>1036.03</v>
      </c>
      <c r="J29" s="33"/>
    </row>
    <row r="30" spans="3:10" x14ac:dyDescent="0.25">
      <c r="C30" s="10">
        <v>2</v>
      </c>
      <c r="D30" s="21" t="s">
        <v>24</v>
      </c>
      <c r="E30" s="230"/>
      <c r="F30" s="7"/>
      <c r="G30" s="30"/>
      <c r="H30" s="4"/>
      <c r="I30" s="230"/>
      <c r="J30" s="34"/>
    </row>
    <row r="31" spans="3:10" x14ac:dyDescent="0.25">
      <c r="C31" s="10">
        <v>3</v>
      </c>
      <c r="D31" s="21" t="s">
        <v>16</v>
      </c>
      <c r="E31" s="63"/>
      <c r="F31" s="7"/>
      <c r="G31" s="30"/>
      <c r="H31" s="4"/>
      <c r="I31" s="63"/>
      <c r="J31" s="34"/>
    </row>
    <row r="32" spans="3:10" x14ac:dyDescent="0.25">
      <c r="C32" s="10" t="s">
        <v>72</v>
      </c>
      <c r="D32" s="21" t="s">
        <v>25</v>
      </c>
      <c r="E32" s="242">
        <v>5905</v>
      </c>
      <c r="F32" s="7"/>
      <c r="G32" s="30"/>
      <c r="H32" s="4"/>
      <c r="I32" s="242">
        <f>E32</f>
        <v>5905</v>
      </c>
      <c r="J32" s="34"/>
    </row>
    <row r="33" spans="3:10" x14ac:dyDescent="0.25">
      <c r="C33" s="10">
        <v>8</v>
      </c>
      <c r="D33" s="21" t="s">
        <v>26</v>
      </c>
      <c r="E33" s="243"/>
      <c r="F33" s="7"/>
      <c r="G33" s="30"/>
      <c r="H33" s="4"/>
      <c r="I33" s="243"/>
      <c r="J33" s="34"/>
    </row>
    <row r="34" spans="3:10" x14ac:dyDescent="0.25">
      <c r="C34" s="10">
        <v>9</v>
      </c>
      <c r="D34" s="21" t="s">
        <v>27</v>
      </c>
      <c r="E34" s="244"/>
      <c r="F34" s="7"/>
      <c r="G34" s="30"/>
      <c r="H34" s="4"/>
      <c r="I34" s="244"/>
      <c r="J34" s="34"/>
    </row>
    <row r="35" spans="3:10" x14ac:dyDescent="0.25">
      <c r="C35" s="10">
        <v>10</v>
      </c>
      <c r="D35" s="21" t="s">
        <v>28</v>
      </c>
      <c r="E35" s="63"/>
      <c r="F35" s="7"/>
      <c r="G35" s="30"/>
      <c r="H35" s="4"/>
      <c r="I35" s="63"/>
      <c r="J35" s="34"/>
    </row>
    <row r="36" spans="3:10" x14ac:dyDescent="0.25">
      <c r="C36" s="10">
        <v>11</v>
      </c>
      <c r="D36" s="21" t="s">
        <v>33</v>
      </c>
      <c r="E36" s="63"/>
      <c r="F36" s="7"/>
      <c r="G36" s="30"/>
      <c r="H36" s="4"/>
      <c r="I36" s="63"/>
      <c r="J36" s="34"/>
    </row>
    <row r="37" spans="3:10" ht="15.75" thickBot="1" x14ac:dyDescent="0.3">
      <c r="C37" s="12">
        <v>12</v>
      </c>
      <c r="D37" s="36" t="s">
        <v>18</v>
      </c>
      <c r="E37" s="73"/>
      <c r="F37" s="38"/>
      <c r="G37" s="41"/>
      <c r="H37" s="39"/>
      <c r="I37" s="73"/>
      <c r="J37" s="35"/>
    </row>
    <row r="38" spans="3:10" ht="15.75" thickBot="1" x14ac:dyDescent="0.3">
      <c r="C38" s="14">
        <v>0</v>
      </c>
      <c r="D38" s="19" t="s">
        <v>42</v>
      </c>
      <c r="E38" s="24">
        <v>2931</v>
      </c>
      <c r="F38" s="37"/>
      <c r="G38" s="40"/>
      <c r="H38" s="16"/>
      <c r="I38" s="24">
        <v>2931</v>
      </c>
      <c r="J38" s="32"/>
    </row>
    <row r="39" spans="3:10" x14ac:dyDescent="0.25">
      <c r="C39" s="13">
        <v>1.2</v>
      </c>
      <c r="D39" s="20" t="s">
        <v>14</v>
      </c>
      <c r="E39" s="25"/>
      <c r="F39" s="27"/>
      <c r="G39" s="29"/>
      <c r="H39" s="15"/>
      <c r="I39" s="25"/>
      <c r="J39" s="33"/>
    </row>
    <row r="40" spans="3:10" x14ac:dyDescent="0.25">
      <c r="C40" s="10">
        <v>3</v>
      </c>
      <c r="D40" s="21" t="s">
        <v>34</v>
      </c>
      <c r="E40" s="63"/>
      <c r="F40" s="7"/>
      <c r="G40" s="30"/>
      <c r="H40" s="4"/>
      <c r="I40" s="63"/>
      <c r="J40" s="34"/>
    </row>
    <row r="41" spans="3:10" x14ac:dyDescent="0.25">
      <c r="C41" s="10" t="s">
        <v>73</v>
      </c>
      <c r="D41" s="21" t="s">
        <v>29</v>
      </c>
      <c r="E41" s="242">
        <v>2931</v>
      </c>
      <c r="F41" s="7"/>
      <c r="G41" s="30"/>
      <c r="H41" s="4"/>
      <c r="I41" s="242">
        <v>2931</v>
      </c>
      <c r="J41" s="34"/>
    </row>
    <row r="42" spans="3:10" x14ac:dyDescent="0.25">
      <c r="C42" s="10">
        <v>7.8</v>
      </c>
      <c r="D42" s="21" t="s">
        <v>30</v>
      </c>
      <c r="E42" s="243"/>
      <c r="F42" s="7"/>
      <c r="G42" s="30"/>
      <c r="H42" s="4"/>
      <c r="I42" s="243"/>
      <c r="J42" s="34"/>
    </row>
    <row r="43" spans="3:10" ht="15.75" thickBot="1" x14ac:dyDescent="0.3">
      <c r="C43" s="11" t="s">
        <v>74</v>
      </c>
      <c r="D43" s="22" t="s">
        <v>31</v>
      </c>
      <c r="E43" s="300"/>
      <c r="F43" s="8"/>
      <c r="G43" s="31"/>
      <c r="H43" s="5"/>
      <c r="I43" s="300"/>
      <c r="J43" s="42"/>
    </row>
    <row r="44" spans="3:10" x14ac:dyDescent="0.25">
      <c r="C44" s="241" t="s">
        <v>43</v>
      </c>
      <c r="D44" s="241"/>
      <c r="E44" s="241"/>
      <c r="F44" s="241"/>
      <c r="G44" s="241"/>
      <c r="H44" s="241"/>
      <c r="I44" s="241"/>
      <c r="J44" s="241"/>
    </row>
    <row r="45" spans="3:10" x14ac:dyDescent="0.25">
      <c r="C45" s="3"/>
      <c r="E45" s="61" t="s">
        <v>10</v>
      </c>
      <c r="F45" s="253" t="s">
        <v>12</v>
      </c>
      <c r="G45" s="253"/>
      <c r="H45" s="254" t="s">
        <v>9</v>
      </c>
      <c r="I45" s="254"/>
      <c r="J45" s="1" t="s">
        <v>79</v>
      </c>
    </row>
    <row r="46" spans="3:10" ht="18" thickBot="1" x14ac:dyDescent="0.3">
      <c r="C46" s="3"/>
      <c r="E46" s="61" t="s">
        <v>1</v>
      </c>
      <c r="F46" s="101" t="s">
        <v>2</v>
      </c>
      <c r="G46" s="101" t="s">
        <v>1</v>
      </c>
      <c r="H46" s="102" t="s">
        <v>2</v>
      </c>
      <c r="I46" s="102" t="s">
        <v>1</v>
      </c>
      <c r="J46" s="2" t="s">
        <v>80</v>
      </c>
    </row>
    <row r="47" spans="3:10" ht="15.75" thickBot="1" x14ac:dyDescent="0.3">
      <c r="C47" s="14">
        <v>0</v>
      </c>
      <c r="D47" s="19" t="s">
        <v>5</v>
      </c>
      <c r="E47" s="43">
        <v>6696</v>
      </c>
      <c r="F47" s="37"/>
      <c r="G47" s="40"/>
      <c r="H47" s="40"/>
      <c r="I47" s="43">
        <v>6696</v>
      </c>
      <c r="J47" s="32"/>
    </row>
    <row r="48" spans="3:10" x14ac:dyDescent="0.25">
      <c r="C48" s="13">
        <v>1</v>
      </c>
      <c r="D48" s="20" t="s">
        <v>14</v>
      </c>
      <c r="E48" s="64"/>
      <c r="F48" s="27"/>
      <c r="G48" s="29"/>
      <c r="H48" s="29"/>
      <c r="I48" s="64"/>
      <c r="J48" s="33"/>
    </row>
    <row r="49" spans="3:10" x14ac:dyDescent="0.25">
      <c r="C49" s="10" t="s">
        <v>71</v>
      </c>
      <c r="D49" s="21" t="s">
        <v>44</v>
      </c>
      <c r="E49" s="78">
        <v>5340</v>
      </c>
      <c r="F49" s="7"/>
      <c r="G49" s="30"/>
      <c r="H49" s="30"/>
      <c r="I49" s="78">
        <v>5340</v>
      </c>
      <c r="J49" s="34"/>
    </row>
    <row r="50" spans="3:10" x14ac:dyDescent="0.25">
      <c r="C50" s="10">
        <v>5</v>
      </c>
      <c r="D50" s="21" t="s">
        <v>45</v>
      </c>
      <c r="E50" s="248">
        <v>1339</v>
      </c>
      <c r="F50" s="7"/>
      <c r="G50" s="30"/>
      <c r="H50" s="30"/>
      <c r="I50" s="248">
        <v>1339</v>
      </c>
      <c r="J50" s="34"/>
    </row>
    <row r="51" spans="3:10" x14ac:dyDescent="0.25">
      <c r="C51" s="10">
        <v>6</v>
      </c>
      <c r="D51" s="21" t="s">
        <v>46</v>
      </c>
      <c r="E51" s="249"/>
      <c r="F51" s="7"/>
      <c r="G51" s="30"/>
      <c r="H51" s="30"/>
      <c r="I51" s="249"/>
      <c r="J51" s="34"/>
    </row>
    <row r="52" spans="3:10" x14ac:dyDescent="0.25">
      <c r="C52" s="10">
        <v>7.8</v>
      </c>
      <c r="D52" s="21" t="s">
        <v>47</v>
      </c>
      <c r="E52" s="249"/>
      <c r="F52" s="7"/>
      <c r="G52" s="30"/>
      <c r="H52" s="30"/>
      <c r="I52" s="249"/>
      <c r="J52" s="34"/>
    </row>
    <row r="53" spans="3:10" x14ac:dyDescent="0.25">
      <c r="C53" s="10" t="s">
        <v>69</v>
      </c>
      <c r="D53" s="21" t="s">
        <v>48</v>
      </c>
      <c r="E53" s="249"/>
      <c r="F53" s="7"/>
      <c r="G53" s="30"/>
      <c r="H53" s="30"/>
      <c r="I53" s="249"/>
      <c r="J53" s="34"/>
    </row>
    <row r="54" spans="3:10" x14ac:dyDescent="0.25">
      <c r="C54" s="10" t="s">
        <v>70</v>
      </c>
      <c r="D54" s="21" t="s">
        <v>49</v>
      </c>
      <c r="E54" s="230"/>
      <c r="F54" s="7"/>
      <c r="G54" s="30"/>
      <c r="H54" s="30"/>
      <c r="I54" s="230"/>
      <c r="J54" s="34"/>
    </row>
    <row r="55" spans="3:10" ht="15.75" thickBot="1" x14ac:dyDescent="0.3">
      <c r="C55" s="11">
        <v>14</v>
      </c>
      <c r="D55" s="22" t="s">
        <v>50</v>
      </c>
      <c r="E55" s="65"/>
      <c r="F55" s="8"/>
      <c r="G55" s="31"/>
      <c r="H55" s="31"/>
      <c r="I55" s="65"/>
      <c r="J55" s="35"/>
    </row>
    <row r="56" spans="3:10" x14ac:dyDescent="0.25">
      <c r="C56" s="241" t="s">
        <v>51</v>
      </c>
      <c r="D56" s="241"/>
      <c r="E56" s="241"/>
      <c r="F56" s="241"/>
      <c r="G56" s="241"/>
      <c r="H56" s="241"/>
      <c r="I56" s="241"/>
      <c r="J56" s="241"/>
    </row>
    <row r="57" spans="3:10" x14ac:dyDescent="0.25">
      <c r="E57" s="61" t="s">
        <v>10</v>
      </c>
      <c r="F57" s="253" t="s">
        <v>12</v>
      </c>
      <c r="G57" s="253"/>
      <c r="H57" s="254" t="s">
        <v>9</v>
      </c>
      <c r="I57" s="254"/>
      <c r="J57" s="1" t="s">
        <v>79</v>
      </c>
    </row>
    <row r="58" spans="3:10" ht="18" thickBot="1" x14ac:dyDescent="0.3">
      <c r="E58" s="61" t="s">
        <v>1</v>
      </c>
      <c r="F58" s="101" t="s">
        <v>2</v>
      </c>
      <c r="G58" s="101" t="s">
        <v>1</v>
      </c>
      <c r="H58" s="102" t="s">
        <v>2</v>
      </c>
      <c r="I58" s="102" t="s">
        <v>1</v>
      </c>
      <c r="J58" s="2" t="s">
        <v>80</v>
      </c>
    </row>
    <row r="59" spans="3:10" ht="15.75" thickBot="1" x14ac:dyDescent="0.3">
      <c r="C59" s="14">
        <v>0</v>
      </c>
      <c r="D59" s="19" t="s">
        <v>6</v>
      </c>
      <c r="E59" s="24">
        <v>6231</v>
      </c>
      <c r="F59" s="37"/>
      <c r="G59" s="40"/>
      <c r="H59" s="40"/>
      <c r="I59" s="97">
        <v>6231</v>
      </c>
      <c r="J59" s="32"/>
    </row>
    <row r="60" spans="3:10" x14ac:dyDescent="0.25">
      <c r="C60" s="13">
        <v>1</v>
      </c>
      <c r="D60" s="20" t="s">
        <v>14</v>
      </c>
      <c r="E60" s="250">
        <v>258</v>
      </c>
      <c r="F60" s="27"/>
      <c r="G60" s="29"/>
      <c r="H60" s="29"/>
      <c r="I60" s="301">
        <v>258</v>
      </c>
      <c r="J60" s="33"/>
    </row>
    <row r="61" spans="3:10" x14ac:dyDescent="0.25">
      <c r="C61" s="10">
        <v>2</v>
      </c>
      <c r="D61" s="21" t="s">
        <v>56</v>
      </c>
      <c r="E61" s="243"/>
      <c r="F61" s="7"/>
      <c r="G61" s="30"/>
      <c r="H61" s="30"/>
      <c r="I61" s="302"/>
      <c r="J61" s="34"/>
    </row>
    <row r="62" spans="3:10" x14ac:dyDescent="0.25">
      <c r="C62" s="10">
        <v>3</v>
      </c>
      <c r="D62" s="21" t="s">
        <v>52</v>
      </c>
      <c r="E62" s="244"/>
      <c r="F62" s="7"/>
      <c r="G62" s="30"/>
      <c r="H62" s="30"/>
      <c r="I62" s="303"/>
      <c r="J62" s="34"/>
    </row>
    <row r="63" spans="3:10" x14ac:dyDescent="0.25">
      <c r="C63" s="10">
        <v>4</v>
      </c>
      <c r="D63" s="21" t="s">
        <v>16</v>
      </c>
      <c r="E63" s="63"/>
      <c r="F63" s="7"/>
      <c r="G63" s="30"/>
      <c r="H63" s="30"/>
      <c r="I63" s="63"/>
      <c r="J63" s="34"/>
    </row>
    <row r="64" spans="3:10" x14ac:dyDescent="0.25">
      <c r="C64" s="10">
        <v>5</v>
      </c>
      <c r="D64" s="21" t="s">
        <v>53</v>
      </c>
      <c r="E64" s="63"/>
      <c r="F64" s="7"/>
      <c r="G64" s="30"/>
      <c r="H64" s="30"/>
      <c r="I64" s="63"/>
      <c r="J64" s="34"/>
    </row>
    <row r="65" spans="3:10" x14ac:dyDescent="0.25">
      <c r="C65" s="10">
        <v>6</v>
      </c>
      <c r="D65" s="21" t="s">
        <v>29</v>
      </c>
      <c r="E65" s="242">
        <f>E59-E60-E69</f>
        <v>5789.16</v>
      </c>
      <c r="F65" s="7"/>
      <c r="G65" s="30"/>
      <c r="H65" s="30"/>
      <c r="I65" s="304">
        <f>I59-I60-I69</f>
        <v>5789.16</v>
      </c>
      <c r="J65" s="34"/>
    </row>
    <row r="66" spans="3:10" x14ac:dyDescent="0.25">
      <c r="C66" s="10">
        <v>7</v>
      </c>
      <c r="D66" s="21" t="s">
        <v>30</v>
      </c>
      <c r="E66" s="243"/>
      <c r="F66" s="7"/>
      <c r="G66" s="30"/>
      <c r="H66" s="30"/>
      <c r="I66" s="302"/>
      <c r="J66" s="34"/>
    </row>
    <row r="67" spans="3:10" x14ac:dyDescent="0.25">
      <c r="C67" s="10">
        <v>8</v>
      </c>
      <c r="D67" s="21" t="s">
        <v>54</v>
      </c>
      <c r="E67" s="243"/>
      <c r="F67" s="7"/>
      <c r="G67" s="30"/>
      <c r="H67" s="30"/>
      <c r="I67" s="302"/>
      <c r="J67" s="34"/>
    </row>
    <row r="68" spans="3:10" x14ac:dyDescent="0.25">
      <c r="C68" s="13">
        <v>9</v>
      </c>
      <c r="D68" s="45" t="s">
        <v>55</v>
      </c>
      <c r="E68" s="244"/>
      <c r="F68" s="27"/>
      <c r="G68" s="29"/>
      <c r="H68" s="29"/>
      <c r="I68" s="303"/>
      <c r="J68" s="34"/>
    </row>
    <row r="69" spans="3:10" ht="15.75" thickBot="1" x14ac:dyDescent="0.3">
      <c r="C69" s="11">
        <v>10</v>
      </c>
      <c r="D69" s="22" t="s">
        <v>68</v>
      </c>
      <c r="E69" s="26">
        <v>183.84</v>
      </c>
      <c r="F69" s="8"/>
      <c r="G69" s="31"/>
      <c r="H69" s="31"/>
      <c r="I69" s="98">
        <v>183.84</v>
      </c>
      <c r="J69" s="46"/>
    </row>
    <row r="70" spans="3:10" x14ac:dyDescent="0.25">
      <c r="C70" s="241" t="s">
        <v>7</v>
      </c>
      <c r="D70" s="241"/>
      <c r="E70" s="241"/>
      <c r="F70" s="241"/>
      <c r="G70" s="241"/>
      <c r="H70" s="241"/>
      <c r="I70" s="241"/>
      <c r="J70" s="241"/>
    </row>
    <row r="71" spans="3:10" x14ac:dyDescent="0.25">
      <c r="E71" s="61" t="s">
        <v>10</v>
      </c>
      <c r="F71" s="253" t="s">
        <v>12</v>
      </c>
      <c r="G71" s="253"/>
      <c r="H71" s="254" t="s">
        <v>9</v>
      </c>
      <c r="I71" s="254"/>
      <c r="J71" s="1" t="s">
        <v>79</v>
      </c>
    </row>
    <row r="72" spans="3:10" ht="18" thickBot="1" x14ac:dyDescent="0.3">
      <c r="E72" s="61" t="s">
        <v>1</v>
      </c>
      <c r="F72" s="101" t="s">
        <v>2</v>
      </c>
      <c r="G72" s="101" t="s">
        <v>1</v>
      </c>
      <c r="H72" s="102" t="s">
        <v>2</v>
      </c>
      <c r="I72" s="102" t="s">
        <v>1</v>
      </c>
      <c r="J72" s="2" t="s">
        <v>80</v>
      </c>
    </row>
    <row r="73" spans="3:10" ht="15.75" thickBot="1" x14ac:dyDescent="0.3">
      <c r="C73" s="14">
        <v>0</v>
      </c>
      <c r="D73" s="19" t="s">
        <v>7</v>
      </c>
      <c r="E73" s="49"/>
      <c r="F73" s="79">
        <v>2009085.4</v>
      </c>
      <c r="G73" s="80">
        <v>6509.41</v>
      </c>
      <c r="H73" s="81"/>
      <c r="I73" s="82">
        <v>6509</v>
      </c>
      <c r="J73" s="32"/>
    </row>
    <row r="74" spans="3:10" x14ac:dyDescent="0.25">
      <c r="C74" s="13">
        <v>1</v>
      </c>
      <c r="D74" s="20" t="s">
        <v>23</v>
      </c>
      <c r="E74" s="50"/>
      <c r="F74" s="83"/>
      <c r="G74" s="288">
        <v>846.24</v>
      </c>
      <c r="H74" s="84"/>
      <c r="I74" s="288"/>
      <c r="J74" s="33"/>
    </row>
    <row r="75" spans="3:10" x14ac:dyDescent="0.25">
      <c r="C75" s="10">
        <v>2</v>
      </c>
      <c r="D75" s="21" t="s">
        <v>24</v>
      </c>
      <c r="E75" s="51"/>
      <c r="F75" s="85"/>
      <c r="G75" s="285"/>
      <c r="H75" s="86"/>
      <c r="I75" s="285"/>
      <c r="J75" s="34"/>
    </row>
    <row r="76" spans="3:10" x14ac:dyDescent="0.25">
      <c r="C76" s="10">
        <v>3</v>
      </c>
      <c r="D76" s="21" t="s">
        <v>16</v>
      </c>
      <c r="E76" s="51"/>
      <c r="F76" s="87"/>
      <c r="G76" s="88"/>
      <c r="H76" s="86"/>
      <c r="I76" s="88"/>
      <c r="J76" s="34"/>
    </row>
    <row r="77" spans="3:10" x14ac:dyDescent="0.25">
      <c r="C77" s="10">
        <v>4</v>
      </c>
      <c r="D77" s="21" t="s">
        <v>34</v>
      </c>
      <c r="E77" s="51"/>
      <c r="F77" s="87"/>
      <c r="G77" s="88"/>
      <c r="H77" s="86"/>
      <c r="I77" s="88"/>
      <c r="J77" s="34"/>
    </row>
    <row r="78" spans="3:10" x14ac:dyDescent="0.25">
      <c r="C78" s="10">
        <v>5</v>
      </c>
      <c r="D78" s="21" t="s">
        <v>57</v>
      </c>
      <c r="E78" s="51"/>
      <c r="F78" s="85"/>
      <c r="G78" s="283">
        <f>G73-G74</f>
        <v>5663.17</v>
      </c>
      <c r="H78" s="86"/>
      <c r="I78" s="283">
        <f>G78</f>
        <v>5663.17</v>
      </c>
      <c r="J78" s="34"/>
    </row>
    <row r="79" spans="3:10" x14ac:dyDescent="0.25">
      <c r="C79" s="10">
        <v>6</v>
      </c>
      <c r="D79" s="21" t="s">
        <v>58</v>
      </c>
      <c r="E79" s="51"/>
      <c r="F79" s="87"/>
      <c r="G79" s="284"/>
      <c r="H79" s="86"/>
      <c r="I79" s="284"/>
      <c r="J79" s="34"/>
    </row>
    <row r="80" spans="3:10" x14ac:dyDescent="0.25">
      <c r="C80" s="10">
        <v>7</v>
      </c>
      <c r="D80" s="21" t="s">
        <v>29</v>
      </c>
      <c r="E80" s="51"/>
      <c r="F80" s="85"/>
      <c r="G80" s="284"/>
      <c r="H80" s="86"/>
      <c r="I80" s="284"/>
      <c r="J80" s="34"/>
    </row>
    <row r="81" spans="3:10" x14ac:dyDescent="0.25">
      <c r="C81" s="10" t="s">
        <v>61</v>
      </c>
      <c r="D81" s="21" t="s">
        <v>30</v>
      </c>
      <c r="E81" s="51"/>
      <c r="F81" s="85"/>
      <c r="G81" s="284"/>
      <c r="H81" s="86"/>
      <c r="I81" s="284"/>
      <c r="J81" s="34"/>
    </row>
    <row r="82" spans="3:10" x14ac:dyDescent="0.25">
      <c r="C82" s="13">
        <v>13</v>
      </c>
      <c r="D82" s="45" t="s">
        <v>59</v>
      </c>
      <c r="E82" s="50"/>
      <c r="F82" s="83"/>
      <c r="G82" s="284"/>
      <c r="H82" s="84"/>
      <c r="I82" s="284"/>
      <c r="J82" s="34"/>
    </row>
    <row r="83" spans="3:10" ht="15.75" thickBot="1" x14ac:dyDescent="0.3">
      <c r="C83" s="11" t="s">
        <v>62</v>
      </c>
      <c r="D83" s="22" t="s">
        <v>60</v>
      </c>
      <c r="E83" s="52"/>
      <c r="F83" s="89"/>
      <c r="G83" s="284"/>
      <c r="H83" s="90"/>
      <c r="I83" s="284"/>
      <c r="J83" s="42"/>
    </row>
    <row r="84" spans="3:10" x14ac:dyDescent="0.25">
      <c r="C84" s="9">
        <v>16</v>
      </c>
      <c r="D84" s="48" t="s">
        <v>8</v>
      </c>
      <c r="E84" s="53"/>
      <c r="F84" s="91"/>
      <c r="G84" s="285"/>
      <c r="H84" s="92"/>
      <c r="I84" s="285"/>
      <c r="J84" s="57"/>
    </row>
    <row r="85" spans="3:10" x14ac:dyDescent="0.25">
      <c r="C85" s="10">
        <v>17</v>
      </c>
      <c r="D85" s="21" t="s">
        <v>63</v>
      </c>
      <c r="E85" s="51"/>
      <c r="F85" s="87"/>
      <c r="G85" s="88"/>
      <c r="H85" s="86"/>
      <c r="I85" s="88"/>
      <c r="J85" s="34"/>
    </row>
    <row r="86" spans="3:10" x14ac:dyDescent="0.25">
      <c r="C86" s="10">
        <v>18</v>
      </c>
      <c r="D86" s="21" t="s">
        <v>64</v>
      </c>
      <c r="E86" s="51"/>
      <c r="F86" s="87"/>
      <c r="G86" s="88"/>
      <c r="H86" s="86"/>
      <c r="I86" s="88"/>
      <c r="J86" s="34"/>
    </row>
    <row r="87" spans="3:10" x14ac:dyDescent="0.25">
      <c r="C87" s="10">
        <v>19</v>
      </c>
      <c r="D87" s="21" t="s">
        <v>65</v>
      </c>
      <c r="E87" s="51"/>
      <c r="F87" s="87"/>
      <c r="G87" s="88"/>
      <c r="H87" s="86"/>
      <c r="I87" s="88"/>
      <c r="J87" s="34"/>
    </row>
    <row r="88" spans="3:10" ht="15.75" thickBot="1" x14ac:dyDescent="0.3">
      <c r="C88" s="11">
        <v>20</v>
      </c>
      <c r="D88" s="22" t="s">
        <v>66</v>
      </c>
      <c r="E88" s="52"/>
      <c r="F88" s="93"/>
      <c r="G88" s="94"/>
      <c r="H88" s="90"/>
      <c r="I88" s="94"/>
      <c r="J88" s="35"/>
    </row>
    <row r="89" spans="3:10" x14ac:dyDescent="0.25">
      <c r="C89" s="241" t="s">
        <v>11</v>
      </c>
      <c r="D89" s="241"/>
      <c r="E89" s="241"/>
      <c r="F89" s="241"/>
      <c r="G89" s="241"/>
      <c r="H89" s="241"/>
      <c r="I89" s="241"/>
      <c r="J89" s="241"/>
    </row>
    <row r="90" spans="3:10" x14ac:dyDescent="0.25">
      <c r="E90" s="61" t="s">
        <v>10</v>
      </c>
      <c r="F90" s="253" t="s">
        <v>12</v>
      </c>
      <c r="G90" s="253"/>
      <c r="H90" s="254" t="s">
        <v>9</v>
      </c>
      <c r="I90" s="254"/>
      <c r="J90" s="1" t="s">
        <v>79</v>
      </c>
    </row>
    <row r="91" spans="3:10" ht="18" thickBot="1" x14ac:dyDescent="0.3">
      <c r="E91" s="61" t="s">
        <v>1</v>
      </c>
      <c r="F91" s="101" t="s">
        <v>2</v>
      </c>
      <c r="G91" s="101" t="s">
        <v>1</v>
      </c>
      <c r="H91" s="102" t="s">
        <v>2</v>
      </c>
      <c r="I91" s="102" t="s">
        <v>1</v>
      </c>
      <c r="J91" s="2" t="s">
        <v>80</v>
      </c>
    </row>
    <row r="92" spans="3:10" ht="15.75" thickBot="1" x14ac:dyDescent="0.3">
      <c r="C92" s="14">
        <v>0</v>
      </c>
      <c r="D92" s="19" t="s">
        <v>67</v>
      </c>
      <c r="E92" s="95">
        <v>1551.81</v>
      </c>
      <c r="F92" s="99"/>
      <c r="G92" s="100"/>
      <c r="H92" s="100"/>
      <c r="I92" s="96">
        <v>1551.81</v>
      </c>
      <c r="J92" s="60"/>
    </row>
  </sheetData>
  <mergeCells count="39">
    <mergeCell ref="C3:J3"/>
    <mergeCell ref="C25:J25"/>
    <mergeCell ref="C44:J44"/>
    <mergeCell ref="F4:G4"/>
    <mergeCell ref="H4:I4"/>
    <mergeCell ref="E24:J24"/>
    <mergeCell ref="E29:E30"/>
    <mergeCell ref="I29:I30"/>
    <mergeCell ref="E7:E8"/>
    <mergeCell ref="E11:E13"/>
    <mergeCell ref="I7:I8"/>
    <mergeCell ref="I11:I13"/>
    <mergeCell ref="F26:G26"/>
    <mergeCell ref="H26:I26"/>
    <mergeCell ref="E32:E34"/>
    <mergeCell ref="E41:E43"/>
    <mergeCell ref="E50:E54"/>
    <mergeCell ref="I50:I54"/>
    <mergeCell ref="E60:E62"/>
    <mergeCell ref="E65:E68"/>
    <mergeCell ref="I60:I62"/>
    <mergeCell ref="I65:I68"/>
    <mergeCell ref="F90:G90"/>
    <mergeCell ref="H90:I90"/>
    <mergeCell ref="G78:G84"/>
    <mergeCell ref="I78:I84"/>
    <mergeCell ref="C56:J56"/>
    <mergeCell ref="C89:J89"/>
    <mergeCell ref="G74:G75"/>
    <mergeCell ref="I74:I75"/>
    <mergeCell ref="F71:G71"/>
    <mergeCell ref="H71:I71"/>
    <mergeCell ref="C70:J70"/>
    <mergeCell ref="I32:I34"/>
    <mergeCell ref="I41:I43"/>
    <mergeCell ref="F57:G57"/>
    <mergeCell ref="H57:I57"/>
    <mergeCell ref="F45:G45"/>
    <mergeCell ref="H45:I4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32"/>
  <sheetViews>
    <sheetView workbookViewId="0">
      <selection activeCell="P35" sqref="P35"/>
    </sheetView>
  </sheetViews>
  <sheetFormatPr defaultRowHeight="15" x14ac:dyDescent="0.25"/>
  <cols>
    <col min="5" max="5" width="45" bestFit="1" customWidth="1"/>
  </cols>
  <sheetData>
    <row r="2" spans="3:13" ht="15.75" thickBot="1" x14ac:dyDescent="0.3"/>
    <row r="3" spans="3:13" x14ac:dyDescent="0.25">
      <c r="F3" s="9">
        <v>2016</v>
      </c>
      <c r="G3" s="209">
        <v>2016</v>
      </c>
      <c r="H3" s="9">
        <v>2017</v>
      </c>
      <c r="I3" s="209">
        <v>2017</v>
      </c>
      <c r="J3" s="9">
        <v>2018</v>
      </c>
      <c r="K3" s="209">
        <v>2018</v>
      </c>
      <c r="L3" s="9">
        <v>2019</v>
      </c>
      <c r="M3" s="209">
        <v>2019</v>
      </c>
    </row>
    <row r="4" spans="3:13" ht="15.75" thickBot="1" x14ac:dyDescent="0.3">
      <c r="F4" s="105" t="s">
        <v>2</v>
      </c>
      <c r="G4" s="106" t="s">
        <v>1</v>
      </c>
      <c r="H4" s="105" t="s">
        <v>2</v>
      </c>
      <c r="I4" s="106" t="s">
        <v>1</v>
      </c>
      <c r="J4" s="105" t="s">
        <v>2</v>
      </c>
      <c r="K4" s="106" t="s">
        <v>1</v>
      </c>
      <c r="L4" s="105" t="s">
        <v>2</v>
      </c>
      <c r="M4" s="106" t="s">
        <v>1</v>
      </c>
    </row>
    <row r="5" spans="3:13" ht="15.75" thickBot="1" x14ac:dyDescent="0.3">
      <c r="D5" s="210" t="s">
        <v>102</v>
      </c>
      <c r="E5" s="211"/>
      <c r="F5" s="212">
        <v>458604</v>
      </c>
      <c r="G5" s="212">
        <f>F5*0.0036</f>
        <v>1650.9744000000001</v>
      </c>
      <c r="H5" s="212">
        <v>492765.44400000002</v>
      </c>
      <c r="I5" s="213">
        <f t="shared" ref="I5:I32" si="0">H5*0.0036</f>
        <v>1773.9555984000001</v>
      </c>
      <c r="J5" s="212">
        <v>474343</v>
      </c>
      <c r="K5" s="213">
        <f>J5*0.0036</f>
        <v>1707.6348</v>
      </c>
      <c r="L5" s="212">
        <v>475924</v>
      </c>
      <c r="M5" s="213">
        <f>L5*0.0036</f>
        <v>1713.3263999999999</v>
      </c>
    </row>
    <row r="6" spans="3:13" x14ac:dyDescent="0.25">
      <c r="C6" s="107"/>
      <c r="D6" s="108"/>
      <c r="E6" s="214" t="s">
        <v>103</v>
      </c>
      <c r="F6" s="215">
        <v>38981.340000000011</v>
      </c>
      <c r="G6" s="215">
        <f t="shared" ref="G6:G32" si="1">F6*0.0036</f>
        <v>140.33282400000004</v>
      </c>
      <c r="H6" s="215">
        <v>41885.062740000001</v>
      </c>
      <c r="I6" s="216">
        <f t="shared" si="0"/>
        <v>150.78622586399999</v>
      </c>
      <c r="J6" s="215">
        <v>40319</v>
      </c>
      <c r="K6" s="216">
        <f t="shared" ref="K6:M32" si="2">J6*0.0036</f>
        <v>145.14840000000001</v>
      </c>
      <c r="L6" s="215">
        <v>40454</v>
      </c>
      <c r="M6" s="216">
        <f t="shared" si="2"/>
        <v>145.6344</v>
      </c>
    </row>
    <row r="7" spans="3:13" ht="15.75" thickBot="1" x14ac:dyDescent="0.3">
      <c r="C7" s="107"/>
      <c r="D7" s="109"/>
      <c r="E7" s="214" t="s">
        <v>104</v>
      </c>
      <c r="F7" s="215">
        <v>27775</v>
      </c>
      <c r="G7" s="215">
        <f t="shared" si="1"/>
        <v>99.99</v>
      </c>
      <c r="H7" s="215">
        <v>41826</v>
      </c>
      <c r="I7" s="216">
        <f t="shared" si="0"/>
        <v>150.5736</v>
      </c>
      <c r="J7" s="215">
        <v>50229</v>
      </c>
      <c r="K7" s="216">
        <f t="shared" si="2"/>
        <v>180.8244</v>
      </c>
      <c r="L7" s="215">
        <v>51807</v>
      </c>
      <c r="M7" s="216">
        <f t="shared" si="2"/>
        <v>186.5052</v>
      </c>
    </row>
    <row r="8" spans="3:13" ht="15.75" thickBot="1" x14ac:dyDescent="0.3">
      <c r="D8" s="110"/>
      <c r="E8" s="111"/>
      <c r="F8" s="112"/>
      <c r="G8" s="112"/>
      <c r="H8" s="112"/>
      <c r="I8" s="112"/>
      <c r="J8" s="112"/>
      <c r="K8" s="112"/>
      <c r="L8" s="112"/>
      <c r="M8" s="112"/>
    </row>
    <row r="9" spans="3:13" ht="15.75" thickBot="1" x14ac:dyDescent="0.3">
      <c r="D9" s="210" t="s">
        <v>105</v>
      </c>
      <c r="E9" s="211"/>
      <c r="F9" s="212">
        <v>424995</v>
      </c>
      <c r="G9" s="212">
        <f t="shared" si="1"/>
        <v>1529.982</v>
      </c>
      <c r="H9" s="212">
        <v>429238.72499999998</v>
      </c>
      <c r="I9" s="213">
        <f t="shared" si="0"/>
        <v>1545.2594099999999</v>
      </c>
      <c r="J9" s="212">
        <v>415300</v>
      </c>
      <c r="K9" s="213">
        <f t="shared" si="2"/>
        <v>1495.08</v>
      </c>
      <c r="L9" s="212">
        <v>423092</v>
      </c>
      <c r="M9" s="213">
        <f t="shared" si="2"/>
        <v>1523.1312</v>
      </c>
    </row>
    <row r="10" spans="3:13" x14ac:dyDescent="0.25">
      <c r="C10" s="107"/>
      <c r="D10" s="108"/>
      <c r="E10" s="217" t="s">
        <v>106</v>
      </c>
      <c r="F10" s="215">
        <v>43691</v>
      </c>
      <c r="G10" s="215">
        <f t="shared" si="1"/>
        <v>157.2876</v>
      </c>
      <c r="H10" s="215">
        <v>51881</v>
      </c>
      <c r="I10" s="216">
        <f t="shared" si="0"/>
        <v>186.77160000000001</v>
      </c>
      <c r="J10" s="215">
        <v>45357</v>
      </c>
      <c r="K10" s="216">
        <f t="shared" si="2"/>
        <v>163.2852</v>
      </c>
      <c r="L10" s="215">
        <v>54141</v>
      </c>
      <c r="M10" s="216">
        <f t="shared" si="2"/>
        <v>194.9076</v>
      </c>
    </row>
    <row r="11" spans="3:13" ht="15.75" thickBot="1" x14ac:dyDescent="0.3">
      <c r="C11" s="107"/>
      <c r="D11" s="108"/>
      <c r="E11" s="218" t="s">
        <v>107</v>
      </c>
      <c r="F11" s="219">
        <v>6099</v>
      </c>
      <c r="G11" s="219">
        <f t="shared" si="1"/>
        <v>21.956399999999999</v>
      </c>
      <c r="H11" s="219">
        <v>5785</v>
      </c>
      <c r="I11" s="220">
        <f t="shared" si="0"/>
        <v>20.826000000000001</v>
      </c>
      <c r="J11" s="219">
        <v>5107</v>
      </c>
      <c r="K11" s="220">
        <f t="shared" si="2"/>
        <v>18.385200000000001</v>
      </c>
      <c r="L11" s="219">
        <v>4418</v>
      </c>
      <c r="M11" s="220">
        <f t="shared" si="2"/>
        <v>15.9048</v>
      </c>
    </row>
    <row r="12" spans="3:13" ht="15.75" thickBot="1" x14ac:dyDescent="0.3">
      <c r="D12" s="108"/>
      <c r="E12" s="118"/>
      <c r="F12" s="221"/>
      <c r="G12" s="221">
        <f t="shared" si="1"/>
        <v>0</v>
      </c>
      <c r="H12" s="221"/>
      <c r="I12" s="221">
        <f t="shared" si="0"/>
        <v>0</v>
      </c>
      <c r="J12" s="222"/>
      <c r="K12" s="113">
        <f t="shared" si="2"/>
        <v>0</v>
      </c>
      <c r="L12" s="222"/>
      <c r="M12" s="113">
        <f t="shared" si="2"/>
        <v>0</v>
      </c>
    </row>
    <row r="13" spans="3:13" ht="15.75" thickBot="1" x14ac:dyDescent="0.3">
      <c r="D13" s="210" t="s">
        <v>108</v>
      </c>
      <c r="E13" s="223"/>
      <c r="F13" s="224">
        <v>239121</v>
      </c>
      <c r="G13" s="224">
        <f t="shared" si="1"/>
        <v>860.8356</v>
      </c>
      <c r="H13" s="224">
        <v>245434.239</v>
      </c>
      <c r="I13" s="225">
        <f t="shared" si="0"/>
        <v>883.56326039999999</v>
      </c>
      <c r="J13" s="224">
        <v>248583</v>
      </c>
      <c r="K13" s="225">
        <f t="shared" si="2"/>
        <v>894.89879999999994</v>
      </c>
      <c r="L13" s="224">
        <v>239518</v>
      </c>
      <c r="M13" s="225">
        <f t="shared" si="2"/>
        <v>862.26479999999992</v>
      </c>
    </row>
    <row r="14" spans="3:13" ht="15.75" thickBot="1" x14ac:dyDescent="0.3">
      <c r="D14" s="114"/>
      <c r="E14" s="115"/>
      <c r="F14" s="116"/>
      <c r="G14" s="116"/>
      <c r="H14" s="116"/>
      <c r="I14" s="116"/>
      <c r="J14" s="116"/>
      <c r="K14" s="116"/>
      <c r="L14" s="116"/>
      <c r="M14" s="116"/>
    </row>
    <row r="15" spans="3:13" ht="15.75" thickBot="1" x14ac:dyDescent="0.3">
      <c r="D15" s="210" t="s">
        <v>109</v>
      </c>
      <c r="E15" s="211"/>
      <c r="F15" s="212">
        <v>419838</v>
      </c>
      <c r="G15" s="212">
        <f t="shared" si="1"/>
        <v>1511.4168</v>
      </c>
      <c r="H15" s="212">
        <v>396267.462</v>
      </c>
      <c r="I15" s="213">
        <f t="shared" si="0"/>
        <v>1426.5628632</v>
      </c>
      <c r="J15" s="212">
        <v>390003</v>
      </c>
      <c r="K15" s="213">
        <f t="shared" si="2"/>
        <v>1404.0108</v>
      </c>
      <c r="L15" s="212">
        <v>380494</v>
      </c>
      <c r="M15" s="213">
        <f t="shared" si="2"/>
        <v>1369.7783999999999</v>
      </c>
    </row>
    <row r="16" spans="3:13" x14ac:dyDescent="0.25">
      <c r="C16" s="107"/>
      <c r="D16" s="117"/>
      <c r="E16" s="214" t="s">
        <v>81</v>
      </c>
      <c r="F16" s="215">
        <v>79172</v>
      </c>
      <c r="G16" s="215">
        <f t="shared" si="1"/>
        <v>285.01920000000001</v>
      </c>
      <c r="H16" s="215">
        <v>56504</v>
      </c>
      <c r="I16" s="216">
        <f t="shared" si="0"/>
        <v>203.4144</v>
      </c>
      <c r="J16" s="215">
        <v>55103</v>
      </c>
      <c r="K16" s="216">
        <f t="shared" si="2"/>
        <v>198.3708</v>
      </c>
      <c r="L16" s="215">
        <v>53284</v>
      </c>
      <c r="M16" s="216">
        <f t="shared" si="2"/>
        <v>191.82239999999999</v>
      </c>
    </row>
    <row r="17" spans="3:13" x14ac:dyDescent="0.25">
      <c r="C17" s="107"/>
      <c r="D17" s="117"/>
      <c r="E17" s="214" t="s">
        <v>82</v>
      </c>
      <c r="F17" s="215">
        <v>259267</v>
      </c>
      <c r="G17" s="215">
        <f t="shared" si="1"/>
        <v>933.36119999999994</v>
      </c>
      <c r="H17" s="215">
        <v>255867</v>
      </c>
      <c r="I17" s="216">
        <f t="shared" si="0"/>
        <v>921.12119999999993</v>
      </c>
      <c r="J17" s="215">
        <v>248139</v>
      </c>
      <c r="K17" s="216">
        <f t="shared" si="2"/>
        <v>893.30039999999997</v>
      </c>
      <c r="L17" s="215">
        <v>249719</v>
      </c>
      <c r="M17" s="216">
        <f t="shared" si="2"/>
        <v>898.98839999999996</v>
      </c>
    </row>
    <row r="18" spans="3:13" x14ac:dyDescent="0.25">
      <c r="C18" s="107"/>
      <c r="D18" s="117"/>
      <c r="E18" s="214" t="s">
        <v>83</v>
      </c>
      <c r="F18" s="215">
        <v>59856</v>
      </c>
      <c r="G18" s="215">
        <f t="shared" si="1"/>
        <v>215.48159999999999</v>
      </c>
      <c r="H18" s="215">
        <v>73216</v>
      </c>
      <c r="I18" s="216">
        <f t="shared" si="0"/>
        <v>263.57760000000002</v>
      </c>
      <c r="J18" s="215">
        <v>71005</v>
      </c>
      <c r="K18" s="216">
        <f t="shared" si="2"/>
        <v>255.61799999999999</v>
      </c>
      <c r="L18" s="215">
        <v>66361</v>
      </c>
      <c r="M18" s="216">
        <f t="shared" si="2"/>
        <v>238.89959999999999</v>
      </c>
    </row>
    <row r="19" spans="3:13" ht="15.75" thickBot="1" x14ac:dyDescent="0.3">
      <c r="C19" s="107"/>
      <c r="D19" s="117"/>
      <c r="E19" s="214" t="s">
        <v>84</v>
      </c>
      <c r="F19" s="215">
        <v>12881</v>
      </c>
      <c r="G19" s="215">
        <f t="shared" si="1"/>
        <v>46.371600000000001</v>
      </c>
      <c r="H19" s="215">
        <v>9633</v>
      </c>
      <c r="I19" s="216">
        <f t="shared" si="0"/>
        <v>34.678800000000003</v>
      </c>
      <c r="J19" s="215">
        <v>10401</v>
      </c>
      <c r="K19" s="216">
        <f t="shared" si="2"/>
        <v>37.443599999999996</v>
      </c>
      <c r="L19" s="215">
        <v>12521</v>
      </c>
      <c r="M19" s="216">
        <f t="shared" si="2"/>
        <v>45.075600000000001</v>
      </c>
    </row>
    <row r="20" spans="3:13" ht="15.75" thickBot="1" x14ac:dyDescent="0.3">
      <c r="D20" s="110"/>
      <c r="E20" s="111"/>
      <c r="F20" s="116"/>
      <c r="G20" s="116"/>
      <c r="H20" s="116"/>
      <c r="I20" s="116"/>
      <c r="J20" s="116"/>
      <c r="K20" s="116"/>
      <c r="L20" s="116"/>
      <c r="M20" s="116"/>
    </row>
    <row r="21" spans="3:13" ht="15.75" thickBot="1" x14ac:dyDescent="0.3">
      <c r="D21" s="210" t="s">
        <v>110</v>
      </c>
      <c r="E21" s="211"/>
      <c r="F21" s="212">
        <v>338728.62</v>
      </c>
      <c r="G21" s="212">
        <f t="shared" si="1"/>
        <v>1219.4230319999999</v>
      </c>
      <c r="H21" s="212">
        <v>363981.96</v>
      </c>
      <c r="I21" s="213">
        <f t="shared" si="0"/>
        <v>1310.3350560000001</v>
      </c>
      <c r="J21" s="212">
        <v>389621</v>
      </c>
      <c r="K21" s="213">
        <f t="shared" si="2"/>
        <v>1402.6356000000001</v>
      </c>
      <c r="L21" s="212">
        <v>398362</v>
      </c>
      <c r="M21" s="213">
        <f t="shared" si="2"/>
        <v>1434.1032</v>
      </c>
    </row>
    <row r="22" spans="3:13" x14ac:dyDescent="0.25">
      <c r="C22" s="107"/>
      <c r="D22" s="108"/>
      <c r="E22" s="217" t="s">
        <v>85</v>
      </c>
      <c r="F22" s="215">
        <v>40066</v>
      </c>
      <c r="G22" s="215">
        <f t="shared" si="1"/>
        <v>144.23759999999999</v>
      </c>
      <c r="H22" s="215">
        <v>40017</v>
      </c>
      <c r="I22" s="216">
        <f t="shared" si="0"/>
        <v>144.06119999999999</v>
      </c>
      <c r="J22" s="215">
        <v>39469</v>
      </c>
      <c r="K22" s="216">
        <f t="shared" si="2"/>
        <v>142.08840000000001</v>
      </c>
      <c r="L22" s="215">
        <v>37907</v>
      </c>
      <c r="M22" s="216">
        <f t="shared" si="2"/>
        <v>136.46520000000001</v>
      </c>
    </row>
    <row r="23" spans="3:13" ht="15.75" thickBot="1" x14ac:dyDescent="0.3">
      <c r="C23" s="107"/>
      <c r="D23" s="108"/>
      <c r="E23" s="218" t="s">
        <v>111</v>
      </c>
      <c r="F23" s="219">
        <v>19573</v>
      </c>
      <c r="G23" s="219">
        <f t="shared" si="1"/>
        <v>70.462800000000001</v>
      </c>
      <c r="H23" s="219">
        <v>17672</v>
      </c>
      <c r="I23" s="220">
        <f t="shared" si="0"/>
        <v>63.619199999999999</v>
      </c>
      <c r="J23" s="219">
        <v>24240</v>
      </c>
      <c r="K23" s="220">
        <f t="shared" si="2"/>
        <v>87.263999999999996</v>
      </c>
      <c r="L23" s="219">
        <v>19131</v>
      </c>
      <c r="M23" s="220">
        <f t="shared" si="2"/>
        <v>68.871600000000001</v>
      </c>
    </row>
    <row r="24" spans="3:13" ht="15.75" thickBot="1" x14ac:dyDescent="0.3">
      <c r="D24" s="110"/>
      <c r="E24" s="118"/>
      <c r="F24" s="116"/>
      <c r="G24" s="116"/>
      <c r="H24" s="116"/>
      <c r="I24" s="116"/>
      <c r="J24" s="116"/>
      <c r="K24" s="116"/>
      <c r="L24" s="116"/>
      <c r="M24" s="116"/>
    </row>
    <row r="25" spans="3:13" ht="15.75" thickBot="1" x14ac:dyDescent="0.3">
      <c r="D25" s="210" t="s">
        <v>112</v>
      </c>
      <c r="E25" s="211"/>
      <c r="F25" s="212">
        <v>883227</v>
      </c>
      <c r="G25" s="212">
        <f t="shared" si="1"/>
        <v>3179.6172000000001</v>
      </c>
      <c r="H25" s="212">
        <v>924752.52</v>
      </c>
      <c r="I25" s="213">
        <f t="shared" si="0"/>
        <v>3329.1090720000002</v>
      </c>
      <c r="J25" s="212">
        <v>878277</v>
      </c>
      <c r="K25" s="213">
        <f>J25*0.0036</f>
        <v>3161.7972</v>
      </c>
      <c r="L25" s="212">
        <v>889213</v>
      </c>
      <c r="M25" s="213">
        <f>L25*0.0036</f>
        <v>3201.1668</v>
      </c>
    </row>
    <row r="26" spans="3:13" x14ac:dyDescent="0.25">
      <c r="C26" s="107"/>
      <c r="D26" s="117"/>
      <c r="E26" s="226" t="s">
        <v>86</v>
      </c>
      <c r="F26" s="227">
        <v>66088</v>
      </c>
      <c r="G26" s="227">
        <f t="shared" si="1"/>
        <v>237.91679999999999</v>
      </c>
      <c r="H26" s="215">
        <v>65631</v>
      </c>
      <c r="I26" s="216">
        <f t="shared" si="0"/>
        <v>236.27160000000001</v>
      </c>
      <c r="J26" s="215">
        <v>67413.06</v>
      </c>
      <c r="K26" s="216">
        <f t="shared" si="2"/>
        <v>242.68701599999997</v>
      </c>
      <c r="L26" s="215">
        <v>61896</v>
      </c>
      <c r="M26" s="216">
        <f t="shared" si="2"/>
        <v>222.82559999999998</v>
      </c>
    </row>
    <row r="27" spans="3:13" x14ac:dyDescent="0.25">
      <c r="C27" s="107"/>
      <c r="D27" s="117"/>
      <c r="E27" s="228" t="s">
        <v>87</v>
      </c>
      <c r="F27" s="227">
        <v>53953</v>
      </c>
      <c r="G27" s="227">
        <f t="shared" si="1"/>
        <v>194.23079999999999</v>
      </c>
      <c r="H27" s="215">
        <v>51776</v>
      </c>
      <c r="I27" s="216">
        <f t="shared" si="0"/>
        <v>186.39359999999999</v>
      </c>
      <c r="J27" s="215">
        <v>46750</v>
      </c>
      <c r="K27" s="216">
        <f t="shared" si="2"/>
        <v>168.29999999999998</v>
      </c>
      <c r="L27" s="215">
        <v>54395</v>
      </c>
      <c r="M27" s="216">
        <f t="shared" si="2"/>
        <v>195.822</v>
      </c>
    </row>
    <row r="28" spans="3:13" x14ac:dyDescent="0.25">
      <c r="C28" s="107"/>
      <c r="D28" s="117"/>
      <c r="E28" s="228" t="s">
        <v>88</v>
      </c>
      <c r="F28" s="227">
        <v>60666</v>
      </c>
      <c r="G28" s="227">
        <f t="shared" si="1"/>
        <v>218.39759999999998</v>
      </c>
      <c r="H28" s="215">
        <v>61598</v>
      </c>
      <c r="I28" s="216">
        <f t="shared" si="0"/>
        <v>221.75280000000001</v>
      </c>
      <c r="J28" s="215">
        <v>65551</v>
      </c>
      <c r="K28" s="216">
        <f t="shared" si="2"/>
        <v>235.9836</v>
      </c>
      <c r="L28" s="215">
        <v>56198</v>
      </c>
      <c r="M28" s="216">
        <f t="shared" si="2"/>
        <v>202.31279999999998</v>
      </c>
    </row>
    <row r="29" spans="3:13" x14ac:dyDescent="0.25">
      <c r="C29" s="107"/>
      <c r="D29" s="117"/>
      <c r="E29" s="228" t="s">
        <v>89</v>
      </c>
      <c r="F29" s="227">
        <v>19834</v>
      </c>
      <c r="G29" s="227">
        <f t="shared" si="1"/>
        <v>71.4024</v>
      </c>
      <c r="H29" s="215">
        <v>26563</v>
      </c>
      <c r="I29" s="216">
        <f t="shared" si="0"/>
        <v>95.626800000000003</v>
      </c>
      <c r="J29" s="215">
        <v>38800</v>
      </c>
      <c r="K29" s="216">
        <f t="shared" si="2"/>
        <v>139.68</v>
      </c>
      <c r="L29" s="215"/>
      <c r="M29" s="216">
        <f t="shared" si="2"/>
        <v>0</v>
      </c>
    </row>
    <row r="30" spans="3:13" x14ac:dyDescent="0.25">
      <c r="C30" s="107"/>
      <c r="D30" s="117"/>
      <c r="E30" s="228" t="s">
        <v>113</v>
      </c>
      <c r="F30" s="227">
        <v>167295</v>
      </c>
      <c r="G30" s="227">
        <f t="shared" si="1"/>
        <v>602.26199999999994</v>
      </c>
      <c r="H30" s="215">
        <v>173062</v>
      </c>
      <c r="I30" s="216">
        <f t="shared" si="0"/>
        <v>623.02319999999997</v>
      </c>
      <c r="J30" s="215">
        <v>176931</v>
      </c>
      <c r="K30" s="216">
        <f t="shared" si="2"/>
        <v>636.95159999999998</v>
      </c>
      <c r="L30" s="215">
        <v>170567</v>
      </c>
      <c r="M30" s="216">
        <f t="shared" si="2"/>
        <v>614.0412</v>
      </c>
    </row>
    <row r="31" spans="3:13" ht="15.75" thickBot="1" x14ac:dyDescent="0.3">
      <c r="D31" s="110"/>
      <c r="F31" s="119"/>
      <c r="G31" s="119"/>
      <c r="H31" s="119"/>
      <c r="I31" s="119"/>
      <c r="J31" s="119"/>
      <c r="L31" s="119"/>
    </row>
    <row r="32" spans="3:13" ht="15.75" thickBot="1" x14ac:dyDescent="0.3">
      <c r="D32" s="210" t="s">
        <v>114</v>
      </c>
      <c r="E32" s="223"/>
      <c r="F32" s="224">
        <v>257415</v>
      </c>
      <c r="G32" s="224">
        <f t="shared" si="1"/>
        <v>926.69399999999996</v>
      </c>
      <c r="H32" s="224">
        <v>249134</v>
      </c>
      <c r="I32" s="225">
        <f t="shared" si="0"/>
        <v>896.88239999999996</v>
      </c>
      <c r="J32" s="224">
        <v>279513</v>
      </c>
      <c r="K32" s="225">
        <f t="shared" si="2"/>
        <v>1006.2468</v>
      </c>
      <c r="L32" s="224">
        <v>276373</v>
      </c>
      <c r="M32" s="225">
        <f t="shared" si="2"/>
        <v>994.94279999999992</v>
      </c>
    </row>
  </sheetData>
  <pageMargins left="0.19685039370078741" right="0.19685039370078741" top="0.78740157480314965" bottom="0.78740157480314965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teplo 17-19</vt:lpstr>
      <vt:lpstr>2013</vt:lpstr>
      <vt:lpstr>2014</vt:lpstr>
      <vt:lpstr>elektřina 16 - 19</vt:lpstr>
      <vt:lpstr>'teplo 17-19'!Oblast_tisku</vt:lpstr>
    </vt:vector>
  </TitlesOfParts>
  <Company>Dopravní podnik Ostrava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majchrovskyz</dc:creator>
  <cp:lastModifiedBy>Tabačíková Magda</cp:lastModifiedBy>
  <cp:lastPrinted>2020-09-01T09:07:02Z</cp:lastPrinted>
  <dcterms:created xsi:type="dcterms:W3CDTF">2015-08-04T09:10:12Z</dcterms:created>
  <dcterms:modified xsi:type="dcterms:W3CDTF">2020-09-01T09:07:06Z</dcterms:modified>
</cp:coreProperties>
</file>