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Pol'!$A$1:$U$101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G40" i="1" s="1"/>
  <c r="G25" i="1" s="1"/>
  <c r="G26" i="1" s="1"/>
  <c r="F39" i="1"/>
  <c r="G91" i="12"/>
  <c r="AC91" i="12"/>
  <c r="AD91" i="12"/>
  <c r="G9" i="12"/>
  <c r="I9" i="12"/>
  <c r="I8" i="12" s="1"/>
  <c r="K9" i="12"/>
  <c r="K8" i="12" s="1"/>
  <c r="M9" i="12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M25" i="12" s="1"/>
  <c r="I26" i="12"/>
  <c r="K26" i="12"/>
  <c r="K25" i="12" s="1"/>
  <c r="O26" i="12"/>
  <c r="O25" i="12" s="1"/>
  <c r="Q26" i="12"/>
  <c r="U26" i="12"/>
  <c r="U25" i="12" s="1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I25" i="12" s="1"/>
  <c r="K29" i="12"/>
  <c r="M29" i="12"/>
  <c r="O29" i="12"/>
  <c r="Q29" i="12"/>
  <c r="Q25" i="12" s="1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O32" i="12"/>
  <c r="G33" i="12"/>
  <c r="I33" i="12"/>
  <c r="I32" i="12" s="1"/>
  <c r="K33" i="12"/>
  <c r="K32" i="12" s="1"/>
  <c r="M33" i="12"/>
  <c r="M32" i="12" s="1"/>
  <c r="O33" i="12"/>
  <c r="Q33" i="12"/>
  <c r="Q32" i="12" s="1"/>
  <c r="U33" i="12"/>
  <c r="U32" i="12" s="1"/>
  <c r="G34" i="12"/>
  <c r="I34" i="12"/>
  <c r="K34" i="12"/>
  <c r="M34" i="12"/>
  <c r="O34" i="12"/>
  <c r="Q34" i="12"/>
  <c r="U34" i="12"/>
  <c r="G36" i="12"/>
  <c r="G35" i="12" s="1"/>
  <c r="I36" i="12"/>
  <c r="I35" i="12" s="1"/>
  <c r="K36" i="12"/>
  <c r="K35" i="12" s="1"/>
  <c r="O36" i="12"/>
  <c r="O35" i="12" s="1"/>
  <c r="Q36" i="12"/>
  <c r="Q35" i="12" s="1"/>
  <c r="U36" i="12"/>
  <c r="U35" i="12" s="1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I43" i="12"/>
  <c r="K43" i="12"/>
  <c r="M43" i="12"/>
  <c r="O43" i="12"/>
  <c r="Q43" i="12"/>
  <c r="U43" i="12"/>
  <c r="G44" i="12"/>
  <c r="O44" i="12"/>
  <c r="G45" i="12"/>
  <c r="I45" i="12"/>
  <c r="I44" i="12" s="1"/>
  <c r="K45" i="12"/>
  <c r="K44" i="12" s="1"/>
  <c r="M45" i="12"/>
  <c r="M44" i="12" s="1"/>
  <c r="O45" i="12"/>
  <c r="Q45" i="12"/>
  <c r="Q44" i="12" s="1"/>
  <c r="U45" i="12"/>
  <c r="U44" i="12" s="1"/>
  <c r="G47" i="12"/>
  <c r="G46" i="12" s="1"/>
  <c r="I47" i="12"/>
  <c r="I46" i="12" s="1"/>
  <c r="K47" i="12"/>
  <c r="M47" i="12"/>
  <c r="O47" i="12"/>
  <c r="O46" i="12" s="1"/>
  <c r="Q47" i="12"/>
  <c r="Q46" i="12" s="1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K46" i="12" s="1"/>
  <c r="M50" i="12"/>
  <c r="O50" i="12"/>
  <c r="Q50" i="12"/>
  <c r="U50" i="12"/>
  <c r="U46" i="12" s="1"/>
  <c r="G52" i="12"/>
  <c r="G51" i="12" s="1"/>
  <c r="I52" i="12"/>
  <c r="I51" i="12" s="1"/>
  <c r="K52" i="12"/>
  <c r="K51" i="12" s="1"/>
  <c r="O52" i="12"/>
  <c r="O51" i="12" s="1"/>
  <c r="Q52" i="12"/>
  <c r="Q51" i="12" s="1"/>
  <c r="U52" i="12"/>
  <c r="U51" i="12" s="1"/>
  <c r="G54" i="12"/>
  <c r="G53" i="12" s="1"/>
  <c r="I54" i="12"/>
  <c r="K54" i="12"/>
  <c r="K53" i="12" s="1"/>
  <c r="M54" i="12"/>
  <c r="O54" i="12"/>
  <c r="O53" i="12" s="1"/>
  <c r="Q54" i="12"/>
  <c r="U54" i="12"/>
  <c r="U53" i="12" s="1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Q53" i="12" s="1"/>
  <c r="U56" i="12"/>
  <c r="G57" i="12"/>
  <c r="I57" i="12"/>
  <c r="I53" i="12" s="1"/>
  <c r="K57" i="12"/>
  <c r="M57" i="12"/>
  <c r="O57" i="12"/>
  <c r="Q57" i="12"/>
  <c r="U57" i="12"/>
  <c r="G58" i="12"/>
  <c r="I58" i="12"/>
  <c r="K58" i="12"/>
  <c r="M58" i="12"/>
  <c r="O58" i="12"/>
  <c r="Q58" i="12"/>
  <c r="U58" i="12"/>
  <c r="G60" i="12"/>
  <c r="M60" i="12" s="1"/>
  <c r="I60" i="12"/>
  <c r="I59" i="12" s="1"/>
  <c r="K60" i="12"/>
  <c r="K59" i="12" s="1"/>
  <c r="O60" i="12"/>
  <c r="Q60" i="12"/>
  <c r="Q59" i="12" s="1"/>
  <c r="U60" i="12"/>
  <c r="U59" i="12" s="1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G59" i="12" s="1"/>
  <c r="I63" i="12"/>
  <c r="K63" i="12"/>
  <c r="O63" i="12"/>
  <c r="O59" i="12" s="1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I66" i="12"/>
  <c r="K66" i="12"/>
  <c r="M66" i="12"/>
  <c r="O66" i="12"/>
  <c r="Q66" i="12"/>
  <c r="U66" i="12"/>
  <c r="G67" i="12"/>
  <c r="O67" i="12"/>
  <c r="G68" i="12"/>
  <c r="M68" i="12" s="1"/>
  <c r="M67" i="12" s="1"/>
  <c r="I68" i="12"/>
  <c r="I67" i="12" s="1"/>
  <c r="K68" i="12"/>
  <c r="K67" i="12" s="1"/>
  <c r="O68" i="12"/>
  <c r="Q68" i="12"/>
  <c r="Q67" i="12" s="1"/>
  <c r="U68" i="12"/>
  <c r="U67" i="12" s="1"/>
  <c r="G70" i="12"/>
  <c r="G69" i="12" s="1"/>
  <c r="I70" i="12"/>
  <c r="K70" i="12"/>
  <c r="M70" i="12"/>
  <c r="O70" i="12"/>
  <c r="O69" i="12" s="1"/>
  <c r="Q70" i="12"/>
  <c r="U70" i="12"/>
  <c r="G71" i="12"/>
  <c r="M71" i="12" s="1"/>
  <c r="I71" i="12"/>
  <c r="I69" i="12" s="1"/>
  <c r="K71" i="12"/>
  <c r="O71" i="12"/>
  <c r="Q71" i="12"/>
  <c r="Q69" i="12" s="1"/>
  <c r="U71" i="12"/>
  <c r="G72" i="12"/>
  <c r="M72" i="12" s="1"/>
  <c r="I72" i="12"/>
  <c r="K72" i="12"/>
  <c r="O72" i="12"/>
  <c r="Q72" i="12"/>
  <c r="U72" i="12"/>
  <c r="G73" i="12"/>
  <c r="I73" i="12"/>
  <c r="K73" i="12"/>
  <c r="K69" i="12" s="1"/>
  <c r="M73" i="12"/>
  <c r="O73" i="12"/>
  <c r="Q73" i="12"/>
  <c r="U73" i="12"/>
  <c r="U69" i="12" s="1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K77" i="12"/>
  <c r="U77" i="12"/>
  <c r="G78" i="12"/>
  <c r="G77" i="12" s="1"/>
  <c r="I78" i="12"/>
  <c r="K78" i="12"/>
  <c r="M78" i="12"/>
  <c r="O78" i="12"/>
  <c r="O77" i="12" s="1"/>
  <c r="Q78" i="12"/>
  <c r="U78" i="12"/>
  <c r="G79" i="12"/>
  <c r="M79" i="12" s="1"/>
  <c r="I79" i="12"/>
  <c r="I77" i="12" s="1"/>
  <c r="K79" i="12"/>
  <c r="O79" i="12"/>
  <c r="Q79" i="12"/>
  <c r="Q77" i="12" s="1"/>
  <c r="U79" i="12"/>
  <c r="G80" i="12"/>
  <c r="I80" i="12"/>
  <c r="O80" i="12"/>
  <c r="Q80" i="12"/>
  <c r="G81" i="12"/>
  <c r="I81" i="12"/>
  <c r="K81" i="12"/>
  <c r="K80" i="12" s="1"/>
  <c r="M81" i="12"/>
  <c r="M80" i="12" s="1"/>
  <c r="O81" i="12"/>
  <c r="Q81" i="12"/>
  <c r="U81" i="12"/>
  <c r="U80" i="12" s="1"/>
  <c r="G83" i="12"/>
  <c r="M83" i="12" s="1"/>
  <c r="I83" i="12"/>
  <c r="I82" i="12" s="1"/>
  <c r="K83" i="12"/>
  <c r="O83" i="12"/>
  <c r="O82" i="12" s="1"/>
  <c r="Q83" i="12"/>
  <c r="Q82" i="12" s="1"/>
  <c r="U83" i="12"/>
  <c r="G84" i="12"/>
  <c r="M84" i="12" s="1"/>
  <c r="I84" i="12"/>
  <c r="K84" i="12"/>
  <c r="K82" i="12" s="1"/>
  <c r="O84" i="12"/>
  <c r="Q84" i="12"/>
  <c r="U84" i="12"/>
  <c r="U82" i="12" s="1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I20" i="1"/>
  <c r="I19" i="1"/>
  <c r="I18" i="1"/>
  <c r="I17" i="1"/>
  <c r="I16" i="1"/>
  <c r="I61" i="1"/>
  <c r="G27" i="1"/>
  <c r="F40" i="1"/>
  <c r="J28" i="1"/>
  <c r="J26" i="1"/>
  <c r="G38" i="1"/>
  <c r="F38" i="1"/>
  <c r="H32" i="1"/>
  <c r="J23" i="1"/>
  <c r="J24" i="1"/>
  <c r="J25" i="1"/>
  <c r="J27" i="1"/>
  <c r="E24" i="1"/>
  <c r="E26" i="1"/>
  <c r="G28" i="1" l="1"/>
  <c r="H39" i="1"/>
  <c r="H40" i="1" s="1"/>
  <c r="G23" i="1"/>
  <c r="M82" i="12"/>
  <c r="M69" i="12"/>
  <c r="M53" i="12"/>
  <c r="M46" i="12"/>
  <c r="M59" i="12"/>
  <c r="M77" i="12"/>
  <c r="M63" i="12"/>
  <c r="M52" i="12"/>
  <c r="M51" i="12" s="1"/>
  <c r="M36" i="12"/>
  <c r="M35" i="12" s="1"/>
  <c r="G25" i="12"/>
  <c r="M12" i="12"/>
  <c r="M8" i="12" s="1"/>
  <c r="G82" i="12"/>
  <c r="I21" i="1"/>
  <c r="I39" i="1" l="1"/>
  <c r="I40" i="1" s="1"/>
  <c r="J39" i="1" s="1"/>
  <c r="J40" i="1" s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<sst xmlns="http://schemas.openxmlformats.org/spreadsheetml/2006/main" count="484" uniqueCount="253">
  <si>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</si>
  <si>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</si>
  <si>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</si>
  <si>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</si>
  <si>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</si>
  <si>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</si>
  <si>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</si>
  <si>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</si>
  <si>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</si>
  <si>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</si>
  <si>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</si>
  <si>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</si>
  <si>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</si>
  <si>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</si>
  <si>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</si>
  <si>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</si>
  <si>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</si>
  <si>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</si>
  <si>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</si>
  <si>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</si>
  <si>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</si>
  <si>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</si>
  <si>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</si>
  <si>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</si>
  <si>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</si>
  <si>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</si>
  <si>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</si>
  <si>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</si>
  <si>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</si>
  <si>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</si>
  <si>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</si>
  <si>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</si>
  <si>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</si>
  <si>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</si>
  <si>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</si>
  <si>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</si>
  <si>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</si>
  <si>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</si>
  <si>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</si>
  <si>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</si>
  <si>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</si>
  <si>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</si>
  <si>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</si>
  <si>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Skácelova 4, Hodonín</t>
  </si>
  <si>
    <t>Rozpočet:</t>
  </si>
  <si>
    <t>Misto</t>
  </si>
  <si>
    <t>Statické zajištění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</si>
  <si>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</si>
  <si>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</si>
  <si>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</si>
  <si>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</si>
  <si>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</si>
  <si>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</si>
  <si>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</si>
  <si>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</si>
  <si>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</si>
  <si>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</si>
  <si>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</si>
  <si>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</si>
  <si>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</si>
  <si>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</si>
  <si>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</si>
  <si>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</si>
  <si>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</si>
  <si>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</si>
  <si>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</si>
  <si>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</si>
  <si>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</si>
  <si>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</si>
  <si>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</si>
  <si>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</si>
  <si>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</si>
  <si>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</si>
  <si>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Dešťová kanalizace</t>
  </si>
  <si>
    <t>764</t>
  </si>
  <si>
    <t>Konstrukce klempířské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</si>
  <si>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</si>
  <si>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</si>
  <si>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</si>
  <si>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</si>
  <si>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</si>
  <si>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</si>
  <si>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</si>
  <si>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</si>
  <si>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</si>
  <si>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</si>
  <si>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</si>
  <si>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</si>
  <si>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</si>
  <si>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</si>
  <si>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</si>
  <si>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</si>
  <si>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</si>
  <si>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</si>
  <si>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</si>
  <si>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</si>
  <si>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</si>
  <si>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</si>
  <si>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</si>
  <si>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</si>
  <si>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</si>
  <si>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</si>
  <si>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</si>
  <si>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</si>
  <si>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</si>
  <si>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</si>
  <si>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</si>
  <si>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</si>
  <si>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sucho, demontáž okapového chodníku</t>
  </si>
  <si>
    <t>m2</t>
  </si>
  <si>
    <t>POL1_0</t>
  </si>
  <si>
    <t>113204111R00</t>
  </si>
  <si>
    <t>Vytrhání obrubníků zahradních</t>
  </si>
  <si>
    <t>m</t>
  </si>
  <si>
    <t>113107310R00</t>
  </si>
  <si>
    <t>Odstranění podkladu, kam.těžené tl.10 cm, podklad okapového chodníku</t>
  </si>
  <si>
    <t>122201101R00</t>
  </si>
  <si>
    <t>Odkopávky nezapažené v hor. 3 do 100 m3, odstranění násypu pod schodištěm</t>
  </si>
  <si>
    <t>m3</t>
  </si>
  <si>
    <t>139601102R00</t>
  </si>
  <si>
    <t>Ruční výkop jam, rýh a šachet v hornině tř. 3, pro základové pasy vstupního schodiště</t>
  </si>
  <si>
    <t>119001423R00</t>
  </si>
  <si>
    <t>Dočasné zajištění kabelů - v počtu nad 6 kabelů, přívod k přípojkové NN skříni</t>
  </si>
  <si>
    <t>132201401R00</t>
  </si>
  <si>
    <t>Hloubený výkop pod základy v hor.3</t>
  </si>
  <si>
    <t>451577777R00</t>
  </si>
  <si>
    <t>Podklad pod dlažbu z kameniva těženého tl.do 10 cm, podkladní vrstva pod nový okapový chodník</t>
  </si>
  <si>
    <t>Ruční výkop jam, rýh a šachet v hornině tř. 3, pracovní výkop</t>
  </si>
  <si>
    <t>175101201R00</t>
  </si>
  <si>
    <t>Obsyp objektu bez prohození sypaniny, zásyp pracovního výkopu</t>
  </si>
  <si>
    <t>175101209R00</t>
  </si>
  <si>
    <t>Příplatek za prohození sypaniny pro obsyp objektu</t>
  </si>
  <si>
    <t>167101101R00</t>
  </si>
  <si>
    <t>Nakládání výkopku z hor.1-4 v množství do 100 m3</t>
  </si>
  <si>
    <t>162701105R00</t>
  </si>
  <si>
    <t>Vodorovné přemístění výkopku z hor.1-4 do 10000 m</t>
  </si>
  <si>
    <t>199000002R00</t>
  </si>
  <si>
    <t>Poplatek za skládku horniny 1- 4</t>
  </si>
  <si>
    <t>182001131R00</t>
  </si>
  <si>
    <t>Plošná úprava terénu, nerovnosti do 20 cm v rovině</t>
  </si>
  <si>
    <t>180401211R00</t>
  </si>
  <si>
    <t>Založení trávníku lučního výsevem v rovině</t>
  </si>
  <si>
    <t>279311114R00</t>
  </si>
  <si>
    <t>Postupné podbetonování zákl. zdiva  C 16/20</t>
  </si>
  <si>
    <t>Příplatek za přistavení a použití čerpadla nabeton</t>
  </si>
  <si>
    <t>kpl</t>
  </si>
  <si>
    <t>274351215RT1</t>
  </si>
  <si>
    <t>Bednění stěn základových pasů - zřízení, bednicí materiál prkna</t>
  </si>
  <si>
    <t>274351292R00</t>
  </si>
  <si>
    <t>Odstranění bednění stěn základových pasů</t>
  </si>
  <si>
    <t>289471212R00</t>
  </si>
  <si>
    <t>Pěchování betonové směsi, mezi novým podbetonováním a původním základem</t>
  </si>
  <si>
    <t>274313611R00</t>
  </si>
  <si>
    <t>Beton základových pasů prostý C 16/20, základový pas vstupního schodiště</t>
  </si>
  <si>
    <t>311112125RT2</t>
  </si>
  <si>
    <t>Stěna z tvárnic ztraceného bednění, tl. 25 cm, zalití tvárnic betonem C 16/20</t>
  </si>
  <si>
    <t>311361821R00</t>
  </si>
  <si>
    <t>Výztuž nadzáklad. zdí z betonářské oceli 10505 (R)</t>
  </si>
  <si>
    <t>t</t>
  </si>
  <si>
    <t>430321313R00</t>
  </si>
  <si>
    <t>Beton schodišťových konstrukcí prostý C 16/20, betonová deska pod schodišťové stupně</t>
  </si>
  <si>
    <t>434351141R00</t>
  </si>
  <si>
    <t>Bednění stupňů přímočarých - zřízení</t>
  </si>
  <si>
    <t>434351142R00</t>
  </si>
  <si>
    <t>Bednění stupňů přímočarých - odstranění</t>
  </si>
  <si>
    <t>434311114R00</t>
  </si>
  <si>
    <t>Stupně dusané na terén, na desku, z betonu C 16/20</t>
  </si>
  <si>
    <t>59245327R</t>
  </si>
  <si>
    <t>Dlaždice betonová HBB 40x40x5 cm BEOLA C červená, dlažba vstupní podesty včetně ztratného 10%</t>
  </si>
  <si>
    <t>POL3_0</t>
  </si>
  <si>
    <t>59228511R</t>
  </si>
  <si>
    <t>BEST-CANTO schodišťový prvek betonový, červená včetně ztratného</t>
  </si>
  <si>
    <t>kus</t>
  </si>
  <si>
    <t>431351121R00</t>
  </si>
  <si>
    <t>Bednění podest a podstup.desek přímočar.- zřízení</t>
  </si>
  <si>
    <t>431351122R00</t>
  </si>
  <si>
    <t>Bednění podest a podstup.desek přímočar.odstranění</t>
  </si>
  <si>
    <t>596811111R00</t>
  </si>
  <si>
    <t>Kladení dlaždic kom.pro pěší, lože z kameniva těž., nový okapový chodník z původních bet. dlaždic</t>
  </si>
  <si>
    <t>632921413R00</t>
  </si>
  <si>
    <t>Dlažba z dlaždic bet. na lepící tmel , tl. 60 mm, vstupní podesta</t>
  </si>
  <si>
    <t>631571004R00</t>
  </si>
  <si>
    <t>Násyp ze štěrkopísku 0 - 32, tř. I, násyp pod vstupní schodiště</t>
  </si>
  <si>
    <t>772231414R00</t>
  </si>
  <si>
    <t>Obklad stupňů, podstupnice, bet.deskami tl.6 cm</t>
  </si>
  <si>
    <t>772231304R00</t>
  </si>
  <si>
    <t>Obklad stupňů, stupnice, bet. deskami tl.6 cm</t>
  </si>
  <si>
    <t>916561111RT7</t>
  </si>
  <si>
    <t>Osazení záhon.obrubníků do lože z C 12/15 s opěrou, včetně obrubníku   100/5/20 cm</t>
  </si>
  <si>
    <t>965081923R00</t>
  </si>
  <si>
    <t>Bourání dlažeb beton.,čedič.tl.40 mm, pl.nad 1 m2, dlažba vstupního schodiště</t>
  </si>
  <si>
    <t>961055111R00</t>
  </si>
  <si>
    <t>Bourání základů železobetonových, základové pasy pod vstupním schodištěm</t>
  </si>
  <si>
    <t>963042819R00</t>
  </si>
  <si>
    <t>Bourání schodišťových stupňů betonových</t>
  </si>
  <si>
    <t>Bourání základů železobetonových, ŽB deska pod schodišťovými stupni</t>
  </si>
  <si>
    <t>962042321R00</t>
  </si>
  <si>
    <t>Bourání zdiva nadzákladového z betonu prostého, schodišťová stěna boční</t>
  </si>
  <si>
    <t>979054441R00</t>
  </si>
  <si>
    <t>Očištění vybour. dlaždic s výplní kamen. těženým, očištění dlaždic okapového chodníku</t>
  </si>
  <si>
    <t>976071111R00</t>
  </si>
  <si>
    <t>Vybourání kovových zábradlí a madel</t>
  </si>
  <si>
    <t>979082111R00</t>
  </si>
  <si>
    <t>Vnitrostaveništní doprava suti do 10 m</t>
  </si>
  <si>
    <t>979082121R00</t>
  </si>
  <si>
    <t>Příplatek k vnitrost. dopravě suti za dalších 5 m, příplatek za dalších 10m</t>
  </si>
  <si>
    <t>979081111R00</t>
  </si>
  <si>
    <t>Odvoz suti a vybour. hmot na skládku do 1 km</t>
  </si>
  <si>
    <t>979081121R00</t>
  </si>
  <si>
    <t>Příplatek k odvozu za každý další 1 km, příplatek za dalších 10km</t>
  </si>
  <si>
    <t>979990102R00</t>
  </si>
  <si>
    <t>Poplat.za sklád.suti-směs bet.a cihel nad 30x30cm</t>
  </si>
  <si>
    <t>999281105R00</t>
  </si>
  <si>
    <t>Přesun hmot pro opravy a údržbu do výšky 6 m</t>
  </si>
  <si>
    <t>721242803R00</t>
  </si>
  <si>
    <t>Demontáž lapače střešních splavenin DN 100</t>
  </si>
  <si>
    <t>721171809R00</t>
  </si>
  <si>
    <t>Demontáž potrubí z PVC do D 160 mm, stávající ležaté potrubí dešťové kanalizace</t>
  </si>
  <si>
    <t>721176223R00</t>
  </si>
  <si>
    <t>Potrubí KG svodné (ležaté) v zemi D 125 x 3,2 mm, nové ležaté potrubí dešťové kanalizace</t>
  </si>
  <si>
    <t>721242111R00</t>
  </si>
  <si>
    <t>Lapač střešních splavenin PP HL660 D 110 mm</t>
  </si>
  <si>
    <t>721170965R00</t>
  </si>
  <si>
    <t>Oprava - propojení dosavadního potrubí PVC D 110, propojení se stávající dešťovou kanalizací</t>
  </si>
  <si>
    <t>721290111R00</t>
  </si>
  <si>
    <t>Zkouška těsnosti kanalizace vodou DN 125</t>
  </si>
  <si>
    <t>998721101R00</t>
  </si>
  <si>
    <t>Přesun hmot pro vnitřní kanalizaci, výšky do 6 m</t>
  </si>
  <si>
    <t>764454801R00</t>
  </si>
  <si>
    <t>Demontáž odpadních trub kruhových,D 75 a 100 mm</t>
  </si>
  <si>
    <t>764454291R00</t>
  </si>
  <si>
    <t>Montáž trub Pz odpadních kruhových, zpětná montáž dešťových svodů</t>
  </si>
  <si>
    <t>767221230R00</t>
  </si>
  <si>
    <t>Montáž zábradlí schod.z trubek,ocel.kon.,nad 25 kg, zpětná montáž schodišťového zábradlí</t>
  </si>
  <si>
    <t>005121010R</t>
  </si>
  <si>
    <t>Vybudování zařízení staveniště</t>
  </si>
  <si>
    <t>Soubor</t>
  </si>
  <si>
    <t>005121030R</t>
  </si>
  <si>
    <t>Odstranění zařízení staveniště</t>
  </si>
  <si>
    <t>005122010R</t>
  </si>
  <si>
    <t xml:space="preserve">Provoz objednatele </t>
  </si>
  <si>
    <t>005121020R</t>
  </si>
  <si>
    <t xml:space="preserve">Provoz zařízení staveniště 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</si>
  <si>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</si>
  <si>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</si>
  <si>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</si>
  <si>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</si>
  <si>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005111021R</t>
  </si>
  <si>
    <t>Vytyčení inženýrských sítí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</si>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</sst>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SUMIF(F47:F60,A16,I47:I60)+SUMIF(F47:F60,"PSU",I47:I60)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SUMIF(F47:F60,A17,I47:I60)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SUMIF(F47:F60,A18,I47:I60)</f>
        <v>0</v>
      </c>
      <c r="J18" s="93"/>
    </row>
    <row r="19" spans="1:10" ht="23.25" customHeight="1" x14ac:dyDescent="0.2">
      <c r="A19" s="193" t="s">
        <v>78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SUMIF(F47:F60,A19,I47:I60)</f>
        <v>0</v>
      </c>
      <c r="J19" s="93"/>
    </row>
    <row r="20" spans="1:10" ht="23.25" customHeight="1" x14ac:dyDescent="0.2">
      <c r="A20" s="193" t="s">
        <v>79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SUMIF(F47:F60,A20,I47:I60)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44035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47</v>
      </c>
      <c r="C39" s="138" t="s">
        <v>46</v>
      </c>
      <c r="D39" s="139"/>
      <c r="E39" s="139"/>
      <c r="F39" s="147">
        <f>'Rozpočet Pol'!AC91</f>
        <v>0</v>
      </c>
      <c r="G39" s="148">
        <f>'Rozpočet Pol'!AD91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50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51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52</v>
      </c>
      <c r="C47" s="175" t="s">
        <v>53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54</v>
      </c>
      <c r="C48" s="165" t="s">
        <v>55</v>
      </c>
      <c r="D48" s="167"/>
      <c r="E48" s="167"/>
      <c r="F48" s="183" t="s">
        <v>23</v>
      </c>
      <c r="G48" s="184"/>
      <c r="H48" s="184"/>
      <c r="I48" s="185">
        <f>'Rozpočet Pol'!G25</f>
        <v>0</v>
      </c>
      <c r="J48" s="185"/>
    </row>
    <row r="49" spans="1:10" ht="25.5" customHeight="1" x14ac:dyDescent="0.2">
      <c r="A49" s="163"/>
      <c r="B49" s="166" t="s">
        <v>56</v>
      </c>
      <c r="C49" s="165" t="s">
        <v>57</v>
      </c>
      <c r="D49" s="167"/>
      <c r="E49" s="167"/>
      <c r="F49" s="183" t="s">
        <v>23</v>
      </c>
      <c r="G49" s="184"/>
      <c r="H49" s="184"/>
      <c r="I49" s="185">
        <f>'Rozpočet Pol'!G32</f>
        <v>0</v>
      </c>
      <c r="J49" s="185"/>
    </row>
    <row r="50" spans="1:10" ht="25.5" customHeight="1" x14ac:dyDescent="0.2">
      <c r="A50" s="163"/>
      <c r="B50" s="166" t="s">
        <v>58</v>
      </c>
      <c r="C50" s="165" t="s">
        <v>59</v>
      </c>
      <c r="D50" s="167"/>
      <c r="E50" s="167"/>
      <c r="F50" s="183" t="s">
        <v>23</v>
      </c>
      <c r="G50" s="184"/>
      <c r="H50" s="184"/>
      <c r="I50" s="185">
        <f>'Rozpočet Pol'!G35</f>
        <v>0</v>
      </c>
      <c r="J50" s="185"/>
    </row>
    <row r="51" spans="1:10" ht="25.5" customHeight="1" x14ac:dyDescent="0.2">
      <c r="A51" s="163"/>
      <c r="B51" s="166" t="s">
        <v>60</v>
      </c>
      <c r="C51" s="165" t="s">
        <v>61</v>
      </c>
      <c r="D51" s="167"/>
      <c r="E51" s="167"/>
      <c r="F51" s="183" t="s">
        <v>23</v>
      </c>
      <c r="G51" s="184"/>
      <c r="H51" s="184"/>
      <c r="I51" s="185">
        <f>'Rozpočet Pol'!G44</f>
        <v>0</v>
      </c>
      <c r="J51" s="185"/>
    </row>
    <row r="52" spans="1:10" ht="25.5" customHeight="1" x14ac:dyDescent="0.2">
      <c r="A52" s="163"/>
      <c r="B52" s="166" t="s">
        <v>62</v>
      </c>
      <c r="C52" s="165" t="s">
        <v>63</v>
      </c>
      <c r="D52" s="167"/>
      <c r="E52" s="167"/>
      <c r="F52" s="183" t="s">
        <v>23</v>
      </c>
      <c r="G52" s="184"/>
      <c r="H52" s="184"/>
      <c r="I52" s="185">
        <f>'Rozpočet Pol'!G46</f>
        <v>0</v>
      </c>
      <c r="J52" s="185"/>
    </row>
    <row r="53" spans="1:10" ht="25.5" customHeight="1" x14ac:dyDescent="0.2">
      <c r="A53" s="163"/>
      <c r="B53" s="166" t="s">
        <v>64</v>
      </c>
      <c r="C53" s="165" t="s">
        <v>65</v>
      </c>
      <c r="D53" s="167"/>
      <c r="E53" s="167"/>
      <c r="F53" s="183" t="s">
        <v>23</v>
      </c>
      <c r="G53" s="184"/>
      <c r="H53" s="184"/>
      <c r="I53" s="185">
        <f>'Rozpočet Pol'!G51</f>
        <v>0</v>
      </c>
      <c r="J53" s="185"/>
    </row>
    <row r="54" spans="1:10" ht="25.5" customHeight="1" x14ac:dyDescent="0.2">
      <c r="A54" s="163"/>
      <c r="B54" s="166" t="s">
        <v>66</v>
      </c>
      <c r="C54" s="165" t="s">
        <v>67</v>
      </c>
      <c r="D54" s="167"/>
      <c r="E54" s="167"/>
      <c r="F54" s="183" t="s">
        <v>23</v>
      </c>
      <c r="G54" s="184"/>
      <c r="H54" s="184"/>
      <c r="I54" s="185">
        <f>'Rozpočet Pol'!G53</f>
        <v>0</v>
      </c>
      <c r="J54" s="185"/>
    </row>
    <row r="55" spans="1:10" ht="25.5" customHeight="1" x14ac:dyDescent="0.2">
      <c r="A55" s="163"/>
      <c r="B55" s="166" t="s">
        <v>68</v>
      </c>
      <c r="C55" s="165" t="s">
        <v>69</v>
      </c>
      <c r="D55" s="167"/>
      <c r="E55" s="167"/>
      <c r="F55" s="183" t="s">
        <v>23</v>
      </c>
      <c r="G55" s="184"/>
      <c r="H55" s="184"/>
      <c r="I55" s="185">
        <f>'Rozpočet Pol'!G59</f>
        <v>0</v>
      </c>
      <c r="J55" s="185"/>
    </row>
    <row r="56" spans="1:10" ht="25.5" customHeight="1" x14ac:dyDescent="0.2">
      <c r="A56" s="163"/>
      <c r="B56" s="166" t="s">
        <v>70</v>
      </c>
      <c r="C56" s="165" t="s">
        <v>71</v>
      </c>
      <c r="D56" s="167"/>
      <c r="E56" s="167"/>
      <c r="F56" s="183" t="s">
        <v>23</v>
      </c>
      <c r="G56" s="184"/>
      <c r="H56" s="184"/>
      <c r="I56" s="185">
        <f>'Rozpočet Pol'!G67</f>
        <v>0</v>
      </c>
      <c r="J56" s="185"/>
    </row>
    <row r="57" spans="1:10" ht="25.5" customHeight="1" x14ac:dyDescent="0.2">
      <c r="A57" s="163"/>
      <c r="B57" s="166" t="s">
        <v>72</v>
      </c>
      <c r="C57" s="165" t="s">
        <v>73</v>
      </c>
      <c r="D57" s="167"/>
      <c r="E57" s="167"/>
      <c r="F57" s="183" t="s">
        <v>24</v>
      </c>
      <c r="G57" s="184"/>
      <c r="H57" s="184"/>
      <c r="I57" s="185">
        <f>'Rozpočet Pol'!G69</f>
        <v>0</v>
      </c>
      <c r="J57" s="185"/>
    </row>
    <row r="58" spans="1:10" ht="25.5" customHeight="1" x14ac:dyDescent="0.2">
      <c r="A58" s="163"/>
      <c r="B58" s="166" t="s">
        <v>74</v>
      </c>
      <c r="C58" s="165" t="s">
        <v>75</v>
      </c>
      <c r="D58" s="167"/>
      <c r="E58" s="167"/>
      <c r="F58" s="183" t="s">
        <v>24</v>
      </c>
      <c r="G58" s="184"/>
      <c r="H58" s="184"/>
      <c r="I58" s="185">
        <f>'Rozpočet Pol'!G77</f>
        <v>0</v>
      </c>
      <c r="J58" s="185"/>
    </row>
    <row r="59" spans="1:10" ht="25.5" customHeight="1" x14ac:dyDescent="0.2">
      <c r="A59" s="163"/>
      <c r="B59" s="166" t="s">
        <v>76</v>
      </c>
      <c r="C59" s="165" t="s">
        <v>77</v>
      </c>
      <c r="D59" s="167"/>
      <c r="E59" s="167"/>
      <c r="F59" s="183" t="s">
        <v>24</v>
      </c>
      <c r="G59" s="184"/>
      <c r="H59" s="184"/>
      <c r="I59" s="185">
        <f>'Rozpočet Pol'!G80</f>
        <v>0</v>
      </c>
      <c r="J59" s="185"/>
    </row>
    <row r="60" spans="1:10" ht="25.5" customHeight="1" x14ac:dyDescent="0.2">
      <c r="A60" s="163"/>
      <c r="B60" s="177" t="s">
        <v>78</v>
      </c>
      <c r="C60" s="178" t="s">
        <v>26</v>
      </c>
      <c r="D60" s="179"/>
      <c r="E60" s="179"/>
      <c r="F60" s="186" t="s">
        <v>78</v>
      </c>
      <c r="G60" s="187"/>
      <c r="H60" s="187"/>
      <c r="I60" s="188">
        <f>'Rozpočet Pol'!G82</f>
        <v>0</v>
      </c>
      <c r="J60" s="188"/>
    </row>
    <row r="61" spans="1:10" ht="25.5" customHeight="1" x14ac:dyDescent="0.2">
      <c r="A61" s="164"/>
      <c r="B61" s="170" t="s">
        <v>1</v>
      </c>
      <c r="C61" s="170"/>
      <c r="D61" s="171"/>
      <c r="E61" s="171"/>
      <c r="F61" s="189"/>
      <c r="G61" s="190"/>
      <c r="H61" s="190"/>
      <c r="I61" s="191">
        <f>SUM(I47:I60)</f>
        <v>0</v>
      </c>
      <c r="J61" s="191"/>
    </row>
    <row r="62" spans="1:10" x14ac:dyDescent="0.2">
      <c r="F62" s="192"/>
      <c r="G62" s="130"/>
      <c r="H62" s="192"/>
      <c r="I62" s="130"/>
      <c r="J62" s="130"/>
    </row>
    <row r="63" spans="1:10" x14ac:dyDescent="0.2">
      <c r="F63" s="192"/>
      <c r="G63" s="130"/>
      <c r="H63" s="192"/>
      <c r="I63" s="130"/>
      <c r="J63" s="130"/>
    </row>
    <row r="64" spans="1:10" x14ac:dyDescent="0.2">
      <c r="F64" s="192"/>
      <c r="G64" s="130"/>
      <c r="H64" s="192"/>
      <c r="I64" s="130"/>
      <c r="J6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I61:J6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1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81</v>
      </c>
    </row>
    <row r="2" spans="1:60" ht="24.95" customHeight="1" x14ac:dyDescent="0.2">
      <c r="A2" s="202" t="s">
        <v>80</v>
      </c>
      <c r="B2" s="196"/>
      <c r="C2" s="197" t="s">
        <v>46</v>
      </c>
      <c r="D2" s="198"/>
      <c r="E2" s="198"/>
      <c r="F2" s="198"/>
      <c r="G2" s="204"/>
      <c r="AE2" t="s">
        <v>82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84</v>
      </c>
    </row>
    <row r="5" spans="1:60" hidden="1" x14ac:dyDescent="0.2">
      <c r="A5" s="206" t="s">
        <v>85</v>
      </c>
      <c r="B5" s="207"/>
      <c r="C5" s="208"/>
      <c r="D5" s="209"/>
      <c r="E5" s="209"/>
      <c r="F5" s="209"/>
      <c r="G5" s="210"/>
      <c r="AE5" t="s">
        <v>86</v>
      </c>
    </row>
    <row r="7" spans="1:60" ht="38.25" x14ac:dyDescent="0.2">
      <c r="A7" s="215" t="s">
        <v>87</v>
      </c>
      <c r="B7" s="216" t="s">
        <v>88</v>
      </c>
      <c r="C7" s="216" t="s">
        <v>89</v>
      </c>
      <c r="D7" s="215" t="s">
        <v>90</v>
      </c>
      <c r="E7" s="215" t="s">
        <v>91</v>
      </c>
      <c r="F7" s="211" t="s">
        <v>92</v>
      </c>
      <c r="G7" s="232" t="s">
        <v>28</v>
      </c>
      <c r="H7" s="233" t="s">
        <v>29</v>
      </c>
      <c r="I7" s="233" t="s">
        <v>93</v>
      </c>
      <c r="J7" s="233" t="s">
        <v>30</v>
      </c>
      <c r="K7" s="233" t="s">
        <v>94</v>
      </c>
      <c r="L7" s="233" t="s">
        <v>95</v>
      </c>
      <c r="M7" s="233" t="s">
        <v>96</v>
      </c>
      <c r="N7" s="233" t="s">
        <v>97</v>
      </c>
      <c r="O7" s="233" t="s">
        <v>98</v>
      </c>
      <c r="P7" s="233" t="s">
        <v>99</v>
      </c>
      <c r="Q7" s="233" t="s">
        <v>100</v>
      </c>
      <c r="R7" s="233" t="s">
        <v>101</v>
      </c>
      <c r="S7" s="233" t="s">
        <v>102</v>
      </c>
      <c r="T7" s="233" t="s">
        <v>103</v>
      </c>
      <c r="U7" s="218" t="s">
        <v>104</v>
      </c>
    </row>
    <row r="8" spans="1:60" x14ac:dyDescent="0.2">
      <c r="A8" s="234" t="s">
        <v>105</v>
      </c>
      <c r="B8" s="235" t="s">
        <v>52</v>
      </c>
      <c r="C8" s="236" t="s">
        <v>53</v>
      </c>
      <c r="D8" s="237"/>
      <c r="E8" s="238"/>
      <c r="F8" s="239"/>
      <c r="G8" s="239">
        <f>SUMIF(AE9:AE24,"&lt;&gt;NOR",G9:G24)</f>
        <v>0</v>
      </c>
      <c r="H8" s="239"/>
      <c r="I8" s="239">
        <f>SUM(I9:I24)</f>
        <v>0</v>
      </c>
      <c r="J8" s="239"/>
      <c r="K8" s="239">
        <f>SUM(K9:K24)</f>
        <v>0</v>
      </c>
      <c r="L8" s="239"/>
      <c r="M8" s="239">
        <f>SUM(M9:M24)</f>
        <v>0</v>
      </c>
      <c r="N8" s="217"/>
      <c r="O8" s="217">
        <f>SUM(O9:O24)</f>
        <v>3.31046</v>
      </c>
      <c r="P8" s="217"/>
      <c r="Q8" s="217">
        <f>SUM(Q9:Q24)</f>
        <v>10.67301</v>
      </c>
      <c r="R8" s="217"/>
      <c r="S8" s="217"/>
      <c r="T8" s="234"/>
      <c r="U8" s="217">
        <f>SUM(U9:U24)</f>
        <v>407.08</v>
      </c>
      <c r="AE8" t="s">
        <v>106</v>
      </c>
    </row>
    <row r="9" spans="1:60" ht="22.5" outlineLevel="1" x14ac:dyDescent="0.2">
      <c r="A9" s="213">
        <v>1</v>
      </c>
      <c r="B9" s="219" t="s">
        <v>107</v>
      </c>
      <c r="C9" s="262" t="s">
        <v>108</v>
      </c>
      <c r="D9" s="221" t="s">
        <v>109</v>
      </c>
      <c r="E9" s="227">
        <v>16.175000000000001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15</v>
      </c>
      <c r="M9" s="230">
        <f>G9*(1+L9/100)</f>
        <v>0</v>
      </c>
      <c r="N9" s="222">
        <v>0</v>
      </c>
      <c r="O9" s="222">
        <f>ROUND(E9*N9,5)</f>
        <v>0</v>
      </c>
      <c r="P9" s="222">
        <v>0.13800000000000001</v>
      </c>
      <c r="Q9" s="222">
        <f>ROUND(E9*P9,5)</f>
        <v>2.2321499999999999</v>
      </c>
      <c r="R9" s="222"/>
      <c r="S9" s="222"/>
      <c r="T9" s="223">
        <v>0.16</v>
      </c>
      <c r="U9" s="222">
        <f>ROUND(E9*T9,2)</f>
        <v>2.59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111</v>
      </c>
      <c r="C10" s="262" t="s">
        <v>112</v>
      </c>
      <c r="D10" s="221" t="s">
        <v>113</v>
      </c>
      <c r="E10" s="227">
        <v>33.36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15</v>
      </c>
      <c r="M10" s="230">
        <f>G10*(1+L10/100)</f>
        <v>0</v>
      </c>
      <c r="N10" s="222">
        <v>0</v>
      </c>
      <c r="O10" s="222">
        <f>ROUND(E10*N10,5)</f>
        <v>0</v>
      </c>
      <c r="P10" s="222">
        <v>0.125</v>
      </c>
      <c r="Q10" s="222">
        <f>ROUND(E10*P10,5)</f>
        <v>4.17</v>
      </c>
      <c r="R10" s="222"/>
      <c r="S10" s="222"/>
      <c r="T10" s="223">
        <v>0.08</v>
      </c>
      <c r="U10" s="222">
        <f>ROUND(E10*T10,2)</f>
        <v>2.67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110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19" t="s">
        <v>114</v>
      </c>
      <c r="C11" s="262" t="s">
        <v>115</v>
      </c>
      <c r="D11" s="221" t="s">
        <v>109</v>
      </c>
      <c r="E11" s="227">
        <v>19.413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15</v>
      </c>
      <c r="M11" s="230">
        <f>G11*(1+L11/100)</f>
        <v>0</v>
      </c>
      <c r="N11" s="222">
        <v>0</v>
      </c>
      <c r="O11" s="222">
        <f>ROUND(E11*N11,5)</f>
        <v>0</v>
      </c>
      <c r="P11" s="222">
        <v>0.22</v>
      </c>
      <c r="Q11" s="222">
        <f>ROUND(E11*P11,5)</f>
        <v>4.2708599999999999</v>
      </c>
      <c r="R11" s="222"/>
      <c r="S11" s="222"/>
      <c r="T11" s="223">
        <v>0.251</v>
      </c>
      <c r="U11" s="222">
        <f>ROUND(E11*T11,2)</f>
        <v>4.87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110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3">
        <v>4</v>
      </c>
      <c r="B12" s="219" t="s">
        <v>116</v>
      </c>
      <c r="C12" s="262" t="s">
        <v>117</v>
      </c>
      <c r="D12" s="221" t="s">
        <v>118</v>
      </c>
      <c r="E12" s="227">
        <v>1.8380000000000001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15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0.36799999999999999</v>
      </c>
      <c r="U12" s="222">
        <f>ROUND(E12*T12,2)</f>
        <v>0.68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110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13">
        <v>5</v>
      </c>
      <c r="B13" s="219" t="s">
        <v>119</v>
      </c>
      <c r="C13" s="262" t="s">
        <v>120</v>
      </c>
      <c r="D13" s="221" t="s">
        <v>118</v>
      </c>
      <c r="E13" s="227">
        <v>0.85599999999999998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15</v>
      </c>
      <c r="M13" s="230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3.5329999999999999</v>
      </c>
      <c r="U13" s="222">
        <f>ROUND(E13*T13,2)</f>
        <v>3.02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6</v>
      </c>
      <c r="B14" s="219" t="s">
        <v>121</v>
      </c>
      <c r="C14" s="262" t="s">
        <v>122</v>
      </c>
      <c r="D14" s="221" t="s">
        <v>113</v>
      </c>
      <c r="E14" s="227">
        <v>2.4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15</v>
      </c>
      <c r="M14" s="230">
        <f>G14*(1+L14/100)</f>
        <v>0</v>
      </c>
      <c r="N14" s="222">
        <v>6.9629999999999997E-2</v>
      </c>
      <c r="O14" s="222">
        <f>ROUND(E14*N14,5)</f>
        <v>0.16711000000000001</v>
      </c>
      <c r="P14" s="222">
        <v>0</v>
      </c>
      <c r="Q14" s="222">
        <f>ROUND(E14*P14,5)</f>
        <v>0</v>
      </c>
      <c r="R14" s="222"/>
      <c r="S14" s="222"/>
      <c r="T14" s="223">
        <v>1.246</v>
      </c>
      <c r="U14" s="222">
        <f>ROUND(E14*T14,2)</f>
        <v>2.99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110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7</v>
      </c>
      <c r="B15" s="219" t="s">
        <v>123</v>
      </c>
      <c r="C15" s="262" t="s">
        <v>124</v>
      </c>
      <c r="D15" s="221" t="s">
        <v>118</v>
      </c>
      <c r="E15" s="227">
        <v>19.699000000000002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15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5.9260000000000002</v>
      </c>
      <c r="U15" s="222">
        <f>ROUND(E15*T15,2)</f>
        <v>116.74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110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8</v>
      </c>
      <c r="B16" s="219" t="s">
        <v>125</v>
      </c>
      <c r="C16" s="262" t="s">
        <v>126</v>
      </c>
      <c r="D16" s="221" t="s">
        <v>109</v>
      </c>
      <c r="E16" s="227">
        <v>19.413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15</v>
      </c>
      <c r="M16" s="230">
        <f>G16*(1+L16/100)</f>
        <v>0</v>
      </c>
      <c r="N16" s="222">
        <v>0.16192000000000001</v>
      </c>
      <c r="O16" s="222">
        <f>ROUND(E16*N16,5)</f>
        <v>3.1433499999999999</v>
      </c>
      <c r="P16" s="222">
        <v>0</v>
      </c>
      <c r="Q16" s="222">
        <f>ROUND(E16*P16,5)</f>
        <v>0</v>
      </c>
      <c r="R16" s="222"/>
      <c r="S16" s="222"/>
      <c r="T16" s="223">
        <v>0.09</v>
      </c>
      <c r="U16" s="222">
        <f>ROUND(E16*T16,2)</f>
        <v>1.75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110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9</v>
      </c>
      <c r="B17" s="219" t="s">
        <v>119</v>
      </c>
      <c r="C17" s="262" t="s">
        <v>127</v>
      </c>
      <c r="D17" s="221" t="s">
        <v>118</v>
      </c>
      <c r="E17" s="227">
        <v>36.012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15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3.5329999999999999</v>
      </c>
      <c r="U17" s="222">
        <f>ROUND(E17*T17,2)</f>
        <v>127.23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110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3">
        <v>10</v>
      </c>
      <c r="B18" s="219" t="s">
        <v>128</v>
      </c>
      <c r="C18" s="262" t="s">
        <v>129</v>
      </c>
      <c r="D18" s="221" t="s">
        <v>118</v>
      </c>
      <c r="E18" s="227">
        <v>36.012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15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2.1949999999999998</v>
      </c>
      <c r="U18" s="222">
        <f>ROUND(E18*T18,2)</f>
        <v>79.05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110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11</v>
      </c>
      <c r="B19" s="219" t="s">
        <v>130</v>
      </c>
      <c r="C19" s="262" t="s">
        <v>131</v>
      </c>
      <c r="D19" s="221" t="s">
        <v>118</v>
      </c>
      <c r="E19" s="227">
        <v>36.012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15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0.997</v>
      </c>
      <c r="U19" s="222">
        <f>ROUND(E19*T19,2)</f>
        <v>35.9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12</v>
      </c>
      <c r="B20" s="219" t="s">
        <v>132</v>
      </c>
      <c r="C20" s="262" t="s">
        <v>133</v>
      </c>
      <c r="D20" s="221" t="s">
        <v>118</v>
      </c>
      <c r="E20" s="227">
        <v>22.393000000000001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15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0.65200000000000002</v>
      </c>
      <c r="U20" s="222">
        <f>ROUND(E20*T20,2)</f>
        <v>14.6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110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13">
        <v>13</v>
      </c>
      <c r="B21" s="219" t="s">
        <v>134</v>
      </c>
      <c r="C21" s="262" t="s">
        <v>135</v>
      </c>
      <c r="D21" s="221" t="s">
        <v>118</v>
      </c>
      <c r="E21" s="227">
        <v>22.393000000000001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15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1.0999999999999999E-2</v>
      </c>
      <c r="U21" s="222">
        <f>ROUND(E21*T21,2)</f>
        <v>0.25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110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14</v>
      </c>
      <c r="B22" s="219" t="s">
        <v>136</v>
      </c>
      <c r="C22" s="262" t="s">
        <v>137</v>
      </c>
      <c r="D22" s="221" t="s">
        <v>118</v>
      </c>
      <c r="E22" s="227">
        <v>22.393000000000001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15</v>
      </c>
      <c r="M22" s="230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110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15</v>
      </c>
      <c r="B23" s="219" t="s">
        <v>138</v>
      </c>
      <c r="C23" s="262" t="s">
        <v>139</v>
      </c>
      <c r="D23" s="221" t="s">
        <v>109</v>
      </c>
      <c r="E23" s="227">
        <v>84.734999999999999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15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0.153</v>
      </c>
      <c r="U23" s="222">
        <f>ROUND(E23*T23,2)</f>
        <v>12.96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110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16</v>
      </c>
      <c r="B24" s="219" t="s">
        <v>140</v>
      </c>
      <c r="C24" s="262" t="s">
        <v>141</v>
      </c>
      <c r="D24" s="221" t="s">
        <v>109</v>
      </c>
      <c r="E24" s="227">
        <v>84.734999999999999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15</v>
      </c>
      <c r="M24" s="230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2.1000000000000001E-2</v>
      </c>
      <c r="U24" s="222">
        <f>ROUND(E24*T24,2)</f>
        <v>1.78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105</v>
      </c>
      <c r="B25" s="220" t="s">
        <v>54</v>
      </c>
      <c r="C25" s="263" t="s">
        <v>55</v>
      </c>
      <c r="D25" s="224"/>
      <c r="E25" s="228"/>
      <c r="F25" s="231"/>
      <c r="G25" s="231">
        <f>SUMIF(AE26:AE31,"&lt;&gt;NOR",G26:G31)</f>
        <v>0</v>
      </c>
      <c r="H25" s="231"/>
      <c r="I25" s="231">
        <f>SUM(I26:I31)</f>
        <v>0</v>
      </c>
      <c r="J25" s="231"/>
      <c r="K25" s="231">
        <f>SUM(K26:K31)</f>
        <v>0</v>
      </c>
      <c r="L25" s="231"/>
      <c r="M25" s="231">
        <f>SUM(M26:M31)</f>
        <v>0</v>
      </c>
      <c r="N25" s="225"/>
      <c r="O25" s="225">
        <f>SUM(O26:O31)</f>
        <v>71.086670000000012</v>
      </c>
      <c r="P25" s="225"/>
      <c r="Q25" s="225">
        <f>SUM(Q26:Q31)</f>
        <v>0</v>
      </c>
      <c r="R25" s="225"/>
      <c r="S25" s="225"/>
      <c r="T25" s="226"/>
      <c r="U25" s="225">
        <f>SUM(U26:U31)</f>
        <v>240.18000000000004</v>
      </c>
      <c r="AE25" t="s">
        <v>106</v>
      </c>
    </row>
    <row r="26" spans="1:60" outlineLevel="1" x14ac:dyDescent="0.2">
      <c r="A26" s="213">
        <v>17</v>
      </c>
      <c r="B26" s="219" t="s">
        <v>142</v>
      </c>
      <c r="C26" s="262" t="s">
        <v>143</v>
      </c>
      <c r="D26" s="221" t="s">
        <v>118</v>
      </c>
      <c r="E26" s="227">
        <v>19.699000000000002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15</v>
      </c>
      <c r="M26" s="230">
        <f>G26*(1+L26/100)</f>
        <v>0</v>
      </c>
      <c r="N26" s="222">
        <v>2.52766</v>
      </c>
      <c r="O26" s="222">
        <f>ROUND(E26*N26,5)</f>
        <v>49.792369999999998</v>
      </c>
      <c r="P26" s="222">
        <v>0</v>
      </c>
      <c r="Q26" s="222">
        <f>ROUND(E26*P26,5)</f>
        <v>0</v>
      </c>
      <c r="R26" s="222"/>
      <c r="S26" s="222"/>
      <c r="T26" s="223">
        <v>7.8220000000000001</v>
      </c>
      <c r="U26" s="222">
        <f>ROUND(E26*T26,2)</f>
        <v>154.09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110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18</v>
      </c>
      <c r="B27" s="219" t="s">
        <v>142</v>
      </c>
      <c r="C27" s="262" t="s">
        <v>144</v>
      </c>
      <c r="D27" s="221" t="s">
        <v>145</v>
      </c>
      <c r="E27" s="227">
        <v>7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15</v>
      </c>
      <c r="M27" s="230">
        <f>G27*(1+L27/100)</f>
        <v>0</v>
      </c>
      <c r="N27" s="222">
        <v>2.52766</v>
      </c>
      <c r="O27" s="222">
        <f>ROUND(E27*N27,5)</f>
        <v>17.693619999999999</v>
      </c>
      <c r="P27" s="222">
        <v>0</v>
      </c>
      <c r="Q27" s="222">
        <f>ROUND(E27*P27,5)</f>
        <v>0</v>
      </c>
      <c r="R27" s="222"/>
      <c r="S27" s="222"/>
      <c r="T27" s="223">
        <v>7.8220000000000001</v>
      </c>
      <c r="U27" s="222">
        <f>ROUND(E27*T27,2)</f>
        <v>54.75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>
        <v>19</v>
      </c>
      <c r="B28" s="219" t="s">
        <v>146</v>
      </c>
      <c r="C28" s="262" t="s">
        <v>147</v>
      </c>
      <c r="D28" s="221" t="s">
        <v>109</v>
      </c>
      <c r="E28" s="227">
        <v>19.009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15</v>
      </c>
      <c r="M28" s="230">
        <f>G28*(1+L28/100)</f>
        <v>0</v>
      </c>
      <c r="N28" s="222">
        <v>3.6339999999999997E-2</v>
      </c>
      <c r="O28" s="222">
        <f>ROUND(E28*N28,5)</f>
        <v>0.69079000000000002</v>
      </c>
      <c r="P28" s="222">
        <v>0</v>
      </c>
      <c r="Q28" s="222">
        <f>ROUND(E28*P28,5)</f>
        <v>0</v>
      </c>
      <c r="R28" s="222"/>
      <c r="S28" s="222"/>
      <c r="T28" s="223">
        <v>0.52700000000000002</v>
      </c>
      <c r="U28" s="222">
        <f>ROUND(E28*T28,2)</f>
        <v>10.02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110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20</v>
      </c>
      <c r="B29" s="219" t="s">
        <v>148</v>
      </c>
      <c r="C29" s="262" t="s">
        <v>149</v>
      </c>
      <c r="D29" s="221" t="s">
        <v>109</v>
      </c>
      <c r="E29" s="227">
        <v>19.009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15</v>
      </c>
      <c r="M29" s="230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0.32</v>
      </c>
      <c r="U29" s="222">
        <f>ROUND(E29*T29,2)</f>
        <v>6.08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3">
        <v>21</v>
      </c>
      <c r="B30" s="219" t="s">
        <v>150</v>
      </c>
      <c r="C30" s="262" t="s">
        <v>151</v>
      </c>
      <c r="D30" s="221" t="s">
        <v>113</v>
      </c>
      <c r="E30" s="227">
        <v>28.245000000000001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15</v>
      </c>
      <c r="M30" s="230">
        <f>G30*(1+L30/100)</f>
        <v>0</v>
      </c>
      <c r="N30" s="222">
        <v>2.6499999999999999E-2</v>
      </c>
      <c r="O30" s="222">
        <f>ROUND(E30*N30,5)</f>
        <v>0.74848999999999999</v>
      </c>
      <c r="P30" s="222">
        <v>0</v>
      </c>
      <c r="Q30" s="222">
        <f>ROUND(E30*P30,5)</f>
        <v>0</v>
      </c>
      <c r="R30" s="222"/>
      <c r="S30" s="222"/>
      <c r="T30" s="223">
        <v>0.52500000000000002</v>
      </c>
      <c r="U30" s="222">
        <f>ROUND(E30*T30,2)</f>
        <v>14.83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110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13">
        <v>22</v>
      </c>
      <c r="B31" s="219" t="s">
        <v>152</v>
      </c>
      <c r="C31" s="262" t="s">
        <v>153</v>
      </c>
      <c r="D31" s="221" t="s">
        <v>118</v>
      </c>
      <c r="E31" s="227">
        <v>0.85599999999999998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15</v>
      </c>
      <c r="M31" s="230">
        <f>G31*(1+L31/100)</f>
        <v>0</v>
      </c>
      <c r="N31" s="222">
        <v>2.5249999999999999</v>
      </c>
      <c r="O31" s="222">
        <f>ROUND(E31*N31,5)</f>
        <v>2.1614</v>
      </c>
      <c r="P31" s="222">
        <v>0</v>
      </c>
      <c r="Q31" s="222">
        <f>ROUND(E31*P31,5)</f>
        <v>0</v>
      </c>
      <c r="R31" s="222"/>
      <c r="S31" s="222"/>
      <c r="T31" s="223">
        <v>0.47699999999999998</v>
      </c>
      <c r="U31" s="222">
        <f>ROUND(E31*T31,2)</f>
        <v>0.41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110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14" t="s">
        <v>105</v>
      </c>
      <c r="B32" s="220" t="s">
        <v>56</v>
      </c>
      <c r="C32" s="263" t="s">
        <v>57</v>
      </c>
      <c r="D32" s="224"/>
      <c r="E32" s="228"/>
      <c r="F32" s="231"/>
      <c r="G32" s="231">
        <f>SUMIF(AE33:AE34,"&lt;&gt;NOR",G33:G34)</f>
        <v>0</v>
      </c>
      <c r="H32" s="231"/>
      <c r="I32" s="231">
        <f>SUM(I33:I34)</f>
        <v>0</v>
      </c>
      <c r="J32" s="231"/>
      <c r="K32" s="231">
        <f>SUM(K33:K34)</f>
        <v>0</v>
      </c>
      <c r="L32" s="231"/>
      <c r="M32" s="231">
        <f>SUM(M33:M34)</f>
        <v>0</v>
      </c>
      <c r="N32" s="225"/>
      <c r="O32" s="225">
        <f>SUM(O33:O34)</f>
        <v>0.91384999999999994</v>
      </c>
      <c r="P32" s="225"/>
      <c r="Q32" s="225">
        <f>SUM(Q33:Q34)</f>
        <v>0</v>
      </c>
      <c r="R32" s="225"/>
      <c r="S32" s="225"/>
      <c r="T32" s="226"/>
      <c r="U32" s="225">
        <f>SUM(U33:U34)</f>
        <v>4.2700000000000005</v>
      </c>
      <c r="AE32" t="s">
        <v>106</v>
      </c>
    </row>
    <row r="33" spans="1:60" ht="22.5" outlineLevel="1" x14ac:dyDescent="0.2">
      <c r="A33" s="213">
        <v>23</v>
      </c>
      <c r="B33" s="219" t="s">
        <v>154</v>
      </c>
      <c r="C33" s="262" t="s">
        <v>155</v>
      </c>
      <c r="D33" s="221" t="s">
        <v>109</v>
      </c>
      <c r="E33" s="227">
        <v>1.3280000000000001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15</v>
      </c>
      <c r="M33" s="230">
        <f>G33*(1+L33/100)</f>
        <v>0</v>
      </c>
      <c r="N33" s="222">
        <v>0.59209999999999996</v>
      </c>
      <c r="O33" s="222">
        <f>ROUND(E33*N33,5)</f>
        <v>0.78630999999999995</v>
      </c>
      <c r="P33" s="222">
        <v>0</v>
      </c>
      <c r="Q33" s="222">
        <f>ROUND(E33*P33,5)</f>
        <v>0</v>
      </c>
      <c r="R33" s="222"/>
      <c r="S33" s="222"/>
      <c r="T33" s="223">
        <v>0.83399999999999996</v>
      </c>
      <c r="U33" s="222">
        <f>ROUND(E33*T33,2)</f>
        <v>1.1100000000000001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110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24</v>
      </c>
      <c r="B34" s="219" t="s">
        <v>156</v>
      </c>
      <c r="C34" s="262" t="s">
        <v>157</v>
      </c>
      <c r="D34" s="221" t="s">
        <v>158</v>
      </c>
      <c r="E34" s="227">
        <v>0.125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15</v>
      </c>
      <c r="M34" s="230">
        <f>G34*(1+L34/100)</f>
        <v>0</v>
      </c>
      <c r="N34" s="222">
        <v>1.0202899999999999</v>
      </c>
      <c r="O34" s="222">
        <f>ROUND(E34*N34,5)</f>
        <v>0.12753999999999999</v>
      </c>
      <c r="P34" s="222">
        <v>0</v>
      </c>
      <c r="Q34" s="222">
        <f>ROUND(E34*P34,5)</f>
        <v>0</v>
      </c>
      <c r="R34" s="222"/>
      <c r="S34" s="222"/>
      <c r="T34" s="223">
        <v>25.271000000000001</v>
      </c>
      <c r="U34" s="222">
        <f>ROUND(E34*T34,2)</f>
        <v>3.16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110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14" t="s">
        <v>105</v>
      </c>
      <c r="B35" s="220" t="s">
        <v>58</v>
      </c>
      <c r="C35" s="263" t="s">
        <v>59</v>
      </c>
      <c r="D35" s="224"/>
      <c r="E35" s="228"/>
      <c r="F35" s="231"/>
      <c r="G35" s="231">
        <f>SUMIF(AE36:AE43,"&lt;&gt;NOR",G36:G43)</f>
        <v>0</v>
      </c>
      <c r="H35" s="231"/>
      <c r="I35" s="231">
        <f>SUM(I36:I43)</f>
        <v>0</v>
      </c>
      <c r="J35" s="231"/>
      <c r="K35" s="231">
        <f>SUM(K36:K43)</f>
        <v>0</v>
      </c>
      <c r="L35" s="231"/>
      <c r="M35" s="231">
        <f>SUM(M36:M43)</f>
        <v>0</v>
      </c>
      <c r="N35" s="225"/>
      <c r="O35" s="225">
        <f>SUM(O36:O43)</f>
        <v>2.91703</v>
      </c>
      <c r="P35" s="225"/>
      <c r="Q35" s="225">
        <f>SUM(Q36:Q43)</f>
        <v>0</v>
      </c>
      <c r="R35" s="225"/>
      <c r="S35" s="225"/>
      <c r="T35" s="226"/>
      <c r="U35" s="225">
        <f>SUM(U36:U43)</f>
        <v>12.840000000000002</v>
      </c>
      <c r="AE35" t="s">
        <v>106</v>
      </c>
    </row>
    <row r="36" spans="1:60" ht="22.5" outlineLevel="1" x14ac:dyDescent="0.2">
      <c r="A36" s="213">
        <v>25</v>
      </c>
      <c r="B36" s="219" t="s">
        <v>159</v>
      </c>
      <c r="C36" s="262" t="s">
        <v>160</v>
      </c>
      <c r="D36" s="221" t="s">
        <v>118</v>
      </c>
      <c r="E36" s="227">
        <v>0.39800000000000002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15</v>
      </c>
      <c r="M36" s="230">
        <f>G36*(1+L36/100)</f>
        <v>0</v>
      </c>
      <c r="N36" s="222">
        <v>2.52508</v>
      </c>
      <c r="O36" s="222">
        <f>ROUND(E36*N36,5)</f>
        <v>1.00498</v>
      </c>
      <c r="P36" s="222">
        <v>0</v>
      </c>
      <c r="Q36" s="222">
        <f>ROUND(E36*P36,5)</f>
        <v>0</v>
      </c>
      <c r="R36" s="222"/>
      <c r="S36" s="222"/>
      <c r="T36" s="223">
        <v>3.6749999999999998</v>
      </c>
      <c r="U36" s="222">
        <f>ROUND(E36*T36,2)</f>
        <v>1.46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110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19" t="s">
        <v>161</v>
      </c>
      <c r="C37" s="262" t="s">
        <v>162</v>
      </c>
      <c r="D37" s="221" t="s">
        <v>109</v>
      </c>
      <c r="E37" s="227">
        <v>1.3480000000000001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15</v>
      </c>
      <c r="M37" s="230">
        <f>G37*(1+L37/100)</f>
        <v>0</v>
      </c>
      <c r="N37" s="222">
        <v>1.6930000000000001E-2</v>
      </c>
      <c r="O37" s="222">
        <f>ROUND(E37*N37,5)</f>
        <v>2.282E-2</v>
      </c>
      <c r="P37" s="222">
        <v>0</v>
      </c>
      <c r="Q37" s="222">
        <f>ROUND(E37*P37,5)</f>
        <v>0</v>
      </c>
      <c r="R37" s="222"/>
      <c r="S37" s="222"/>
      <c r="T37" s="223">
        <v>1.5396000000000001</v>
      </c>
      <c r="U37" s="222">
        <f>ROUND(E37*T37,2)</f>
        <v>2.08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110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27</v>
      </c>
      <c r="B38" s="219" t="s">
        <v>163</v>
      </c>
      <c r="C38" s="262" t="s">
        <v>164</v>
      </c>
      <c r="D38" s="221" t="s">
        <v>109</v>
      </c>
      <c r="E38" s="227">
        <v>1.3480000000000001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15</v>
      </c>
      <c r="M38" s="230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0.26</v>
      </c>
      <c r="U38" s="222">
        <f>ROUND(E38*T38,2)</f>
        <v>0.35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110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28</v>
      </c>
      <c r="B39" s="219" t="s">
        <v>165</v>
      </c>
      <c r="C39" s="262" t="s">
        <v>166</v>
      </c>
      <c r="D39" s="221" t="s">
        <v>113</v>
      </c>
      <c r="E39" s="227">
        <v>8.1750000000000007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15</v>
      </c>
      <c r="M39" s="230">
        <f>G39*(1+L39/100)</f>
        <v>0</v>
      </c>
      <c r="N39" s="222">
        <v>0.11369</v>
      </c>
      <c r="O39" s="222">
        <f>ROUND(E39*N39,5)</f>
        <v>0.92942000000000002</v>
      </c>
      <c r="P39" s="222">
        <v>0</v>
      </c>
      <c r="Q39" s="222">
        <f>ROUND(E39*P39,5)</f>
        <v>0</v>
      </c>
      <c r="R39" s="222"/>
      <c r="S39" s="222"/>
      <c r="T39" s="223">
        <v>0.56850000000000001</v>
      </c>
      <c r="U39" s="222">
        <f>ROUND(E39*T39,2)</f>
        <v>4.6500000000000004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110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33.75" outlineLevel="1" x14ac:dyDescent="0.2">
      <c r="A40" s="213">
        <v>29</v>
      </c>
      <c r="B40" s="219" t="s">
        <v>167</v>
      </c>
      <c r="C40" s="262" t="s">
        <v>168</v>
      </c>
      <c r="D40" s="221" t="s">
        <v>109</v>
      </c>
      <c r="E40" s="227">
        <v>1.8879999999999999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15</v>
      </c>
      <c r="M40" s="230">
        <f>G40*(1+L40/100)</f>
        <v>0</v>
      </c>
      <c r="N40" s="222">
        <v>0.13500000000000001</v>
      </c>
      <c r="O40" s="222">
        <f>ROUND(E40*N40,5)</f>
        <v>0.25488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169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13">
        <v>30</v>
      </c>
      <c r="B41" s="219" t="s">
        <v>170</v>
      </c>
      <c r="C41" s="262" t="s">
        <v>171</v>
      </c>
      <c r="D41" s="221" t="s">
        <v>172</v>
      </c>
      <c r="E41" s="227">
        <v>30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15</v>
      </c>
      <c r="M41" s="230">
        <f>G41*(1+L41/100)</f>
        <v>0</v>
      </c>
      <c r="N41" s="222">
        <v>2.1000000000000001E-2</v>
      </c>
      <c r="O41" s="222">
        <f>ROUND(E41*N41,5)</f>
        <v>0.63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169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31</v>
      </c>
      <c r="B42" s="219" t="s">
        <v>173</v>
      </c>
      <c r="C42" s="262" t="s">
        <v>174</v>
      </c>
      <c r="D42" s="221" t="s">
        <v>109</v>
      </c>
      <c r="E42" s="227">
        <v>1.63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15</v>
      </c>
      <c r="M42" s="230">
        <f>G42*(1+L42/100)</f>
        <v>0</v>
      </c>
      <c r="N42" s="222">
        <v>4.5969999999999997E-2</v>
      </c>
      <c r="O42" s="222">
        <f>ROUND(E42*N42,5)</f>
        <v>7.4929999999999997E-2</v>
      </c>
      <c r="P42" s="222">
        <v>0</v>
      </c>
      <c r="Q42" s="222">
        <f>ROUND(E42*P42,5)</f>
        <v>0</v>
      </c>
      <c r="R42" s="222"/>
      <c r="S42" s="222"/>
      <c r="T42" s="223">
        <v>2.2999999999999998</v>
      </c>
      <c r="U42" s="222">
        <f>ROUND(E42*T42,2)</f>
        <v>3.75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110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13">
        <v>32</v>
      </c>
      <c r="B43" s="219" t="s">
        <v>175</v>
      </c>
      <c r="C43" s="262" t="s">
        <v>176</v>
      </c>
      <c r="D43" s="221" t="s">
        <v>109</v>
      </c>
      <c r="E43" s="227">
        <v>1.63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15</v>
      </c>
      <c r="M43" s="230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0.33800000000000002</v>
      </c>
      <c r="U43" s="222">
        <f>ROUND(E43*T43,2)</f>
        <v>0.55000000000000004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110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14" t="s">
        <v>105</v>
      </c>
      <c r="B44" s="220" t="s">
        <v>60</v>
      </c>
      <c r="C44" s="263" t="s">
        <v>61</v>
      </c>
      <c r="D44" s="224"/>
      <c r="E44" s="228"/>
      <c r="F44" s="231"/>
      <c r="G44" s="231">
        <f>SUMIF(AE45:AE45,"&lt;&gt;NOR",G45:G45)</f>
        <v>0</v>
      </c>
      <c r="H44" s="231"/>
      <c r="I44" s="231">
        <f>SUM(I45:I45)</f>
        <v>0</v>
      </c>
      <c r="J44" s="231"/>
      <c r="K44" s="231">
        <f>SUM(K45:K45)</f>
        <v>0</v>
      </c>
      <c r="L44" s="231"/>
      <c r="M44" s="231">
        <f>SUM(M45:M45)</f>
        <v>0</v>
      </c>
      <c r="N44" s="225"/>
      <c r="O44" s="225">
        <f>SUM(O45:O45)</f>
        <v>1.1646000000000001</v>
      </c>
      <c r="P44" s="225"/>
      <c r="Q44" s="225">
        <f>SUM(Q45:Q45)</f>
        <v>0</v>
      </c>
      <c r="R44" s="225"/>
      <c r="S44" s="225"/>
      <c r="T44" s="226"/>
      <c r="U44" s="225">
        <f>SUM(U45:U45)</f>
        <v>6.07</v>
      </c>
      <c r="AE44" t="s">
        <v>106</v>
      </c>
    </row>
    <row r="45" spans="1:60" ht="22.5" outlineLevel="1" x14ac:dyDescent="0.2">
      <c r="A45" s="213">
        <v>33</v>
      </c>
      <c r="B45" s="219" t="s">
        <v>177</v>
      </c>
      <c r="C45" s="262" t="s">
        <v>178</v>
      </c>
      <c r="D45" s="221" t="s">
        <v>109</v>
      </c>
      <c r="E45" s="227">
        <v>16.175000000000001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15</v>
      </c>
      <c r="M45" s="230">
        <f>G45*(1+L45/100)</f>
        <v>0</v>
      </c>
      <c r="N45" s="222">
        <v>7.1999999999999995E-2</v>
      </c>
      <c r="O45" s="222">
        <f>ROUND(E45*N45,5)</f>
        <v>1.1646000000000001</v>
      </c>
      <c r="P45" s="222">
        <v>0</v>
      </c>
      <c r="Q45" s="222">
        <f>ROUND(E45*P45,5)</f>
        <v>0</v>
      </c>
      <c r="R45" s="222"/>
      <c r="S45" s="222"/>
      <c r="T45" s="223">
        <v>0.375</v>
      </c>
      <c r="U45" s="222">
        <f>ROUND(E45*T45,2)</f>
        <v>6.07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110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">
      <c r="A46" s="214" t="s">
        <v>105</v>
      </c>
      <c r="B46" s="220" t="s">
        <v>62</v>
      </c>
      <c r="C46" s="263" t="s">
        <v>63</v>
      </c>
      <c r="D46" s="224"/>
      <c r="E46" s="228"/>
      <c r="F46" s="231"/>
      <c r="G46" s="231">
        <f>SUMIF(AE47:AE50,"&lt;&gt;NOR",G47:G50)</f>
        <v>0</v>
      </c>
      <c r="H46" s="231"/>
      <c r="I46" s="231">
        <f>SUM(I47:I50)</f>
        <v>0</v>
      </c>
      <c r="J46" s="231"/>
      <c r="K46" s="231">
        <f>SUM(K47:K50)</f>
        <v>0</v>
      </c>
      <c r="L46" s="231"/>
      <c r="M46" s="231">
        <f>SUM(M47:M50)</f>
        <v>0</v>
      </c>
      <c r="N46" s="225"/>
      <c r="O46" s="225">
        <f>SUM(O47:O50)</f>
        <v>4.4427599999999998</v>
      </c>
      <c r="P46" s="225"/>
      <c r="Q46" s="225">
        <f>SUM(Q47:Q50)</f>
        <v>0</v>
      </c>
      <c r="R46" s="225"/>
      <c r="S46" s="225"/>
      <c r="T46" s="226"/>
      <c r="U46" s="225">
        <f>SUM(U47:U50)</f>
        <v>14.02</v>
      </c>
      <c r="AE46" t="s">
        <v>106</v>
      </c>
    </row>
    <row r="47" spans="1:60" ht="22.5" outlineLevel="1" x14ac:dyDescent="0.2">
      <c r="A47" s="213">
        <v>34</v>
      </c>
      <c r="B47" s="219" t="s">
        <v>179</v>
      </c>
      <c r="C47" s="262" t="s">
        <v>180</v>
      </c>
      <c r="D47" s="221" t="s">
        <v>109</v>
      </c>
      <c r="E47" s="227">
        <v>1.716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15</v>
      </c>
      <c r="M47" s="230">
        <f>G47*(1+L47/100)</f>
        <v>0</v>
      </c>
      <c r="N47" s="222">
        <v>0.3382</v>
      </c>
      <c r="O47" s="222">
        <f>ROUND(E47*N47,5)</f>
        <v>0.58035000000000003</v>
      </c>
      <c r="P47" s="222">
        <v>0</v>
      </c>
      <c r="Q47" s="222">
        <f>ROUND(E47*P47,5)</f>
        <v>0</v>
      </c>
      <c r="R47" s="222"/>
      <c r="S47" s="222"/>
      <c r="T47" s="223">
        <v>0.52400000000000002</v>
      </c>
      <c r="U47" s="222">
        <f>ROUND(E47*T47,2)</f>
        <v>0.9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110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3">
        <v>35</v>
      </c>
      <c r="B48" s="219" t="s">
        <v>181</v>
      </c>
      <c r="C48" s="262" t="s">
        <v>182</v>
      </c>
      <c r="D48" s="221" t="s">
        <v>118</v>
      </c>
      <c r="E48" s="227">
        <v>1.8380000000000001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15</v>
      </c>
      <c r="M48" s="230">
        <f>G48*(1+L48/100)</f>
        <v>0</v>
      </c>
      <c r="N48" s="222">
        <v>1.837</v>
      </c>
      <c r="O48" s="222">
        <f>ROUND(E48*N48,5)</f>
        <v>3.3764099999999999</v>
      </c>
      <c r="P48" s="222">
        <v>0</v>
      </c>
      <c r="Q48" s="222">
        <f>ROUND(E48*P48,5)</f>
        <v>0</v>
      </c>
      <c r="R48" s="222"/>
      <c r="S48" s="222"/>
      <c r="T48" s="223">
        <v>1.8360000000000001</v>
      </c>
      <c r="U48" s="222">
        <f>ROUND(E48*T48,2)</f>
        <v>3.37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110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36</v>
      </c>
      <c r="B49" s="219" t="s">
        <v>183</v>
      </c>
      <c r="C49" s="262" t="s">
        <v>184</v>
      </c>
      <c r="D49" s="221" t="s">
        <v>113</v>
      </c>
      <c r="E49" s="227">
        <v>8.1750000000000007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15</v>
      </c>
      <c r="M49" s="230">
        <f>G49*(1+L49/100)</f>
        <v>0</v>
      </c>
      <c r="N49" s="222">
        <v>1.059E-2</v>
      </c>
      <c r="O49" s="222">
        <f>ROUND(E49*N49,5)</f>
        <v>8.6569999999999994E-2</v>
      </c>
      <c r="P49" s="222">
        <v>0</v>
      </c>
      <c r="Q49" s="222">
        <f>ROUND(E49*P49,5)</f>
        <v>0</v>
      </c>
      <c r="R49" s="222"/>
      <c r="S49" s="222"/>
      <c r="T49" s="223">
        <v>0.51600000000000001</v>
      </c>
      <c r="U49" s="222">
        <f>ROUND(E49*T49,2)</f>
        <v>4.22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110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37</v>
      </c>
      <c r="B50" s="219" t="s">
        <v>185</v>
      </c>
      <c r="C50" s="262" t="s">
        <v>186</v>
      </c>
      <c r="D50" s="221" t="s">
        <v>113</v>
      </c>
      <c r="E50" s="227">
        <v>8.1750000000000007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15</v>
      </c>
      <c r="M50" s="230">
        <f>G50*(1+L50/100)</f>
        <v>0</v>
      </c>
      <c r="N50" s="222">
        <v>4.8860000000000001E-2</v>
      </c>
      <c r="O50" s="222">
        <f>ROUND(E50*N50,5)</f>
        <v>0.39943000000000001</v>
      </c>
      <c r="P50" s="222">
        <v>0</v>
      </c>
      <c r="Q50" s="222">
        <f>ROUND(E50*P50,5)</f>
        <v>0</v>
      </c>
      <c r="R50" s="222"/>
      <c r="S50" s="222"/>
      <c r="T50" s="223">
        <v>0.67600000000000005</v>
      </c>
      <c r="U50" s="222">
        <f>ROUND(E50*T50,2)</f>
        <v>5.53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110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214" t="s">
        <v>105</v>
      </c>
      <c r="B51" s="220" t="s">
        <v>64</v>
      </c>
      <c r="C51" s="263" t="s">
        <v>65</v>
      </c>
      <c r="D51" s="224"/>
      <c r="E51" s="228"/>
      <c r="F51" s="231"/>
      <c r="G51" s="231">
        <f>SUMIF(AE52:AE52,"&lt;&gt;NOR",G52:G52)</f>
        <v>0</v>
      </c>
      <c r="H51" s="231"/>
      <c r="I51" s="231">
        <f>SUM(I52:I52)</f>
        <v>0</v>
      </c>
      <c r="J51" s="231"/>
      <c r="K51" s="231">
        <f>SUM(K52:K52)</f>
        <v>0</v>
      </c>
      <c r="L51" s="231"/>
      <c r="M51" s="231">
        <f>SUM(M52:M52)</f>
        <v>0</v>
      </c>
      <c r="N51" s="225"/>
      <c r="O51" s="225">
        <f>SUM(O52:O52)</f>
        <v>4.16066</v>
      </c>
      <c r="P51" s="225"/>
      <c r="Q51" s="225">
        <f>SUM(Q52:Q52)</f>
        <v>0</v>
      </c>
      <c r="R51" s="225"/>
      <c r="S51" s="225"/>
      <c r="T51" s="226"/>
      <c r="U51" s="225">
        <f>SUM(U52:U52)</f>
        <v>4.67</v>
      </c>
      <c r="AE51" t="s">
        <v>106</v>
      </c>
    </row>
    <row r="52" spans="1:60" ht="22.5" outlineLevel="1" x14ac:dyDescent="0.2">
      <c r="A52" s="213">
        <v>38</v>
      </c>
      <c r="B52" s="219" t="s">
        <v>187</v>
      </c>
      <c r="C52" s="262" t="s">
        <v>188</v>
      </c>
      <c r="D52" s="221" t="s">
        <v>113</v>
      </c>
      <c r="E52" s="227">
        <v>33.36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15</v>
      </c>
      <c r="M52" s="230">
        <f>G52*(1+L52/100)</f>
        <v>0</v>
      </c>
      <c r="N52" s="222">
        <v>0.12472</v>
      </c>
      <c r="O52" s="222">
        <f>ROUND(E52*N52,5)</f>
        <v>4.16066</v>
      </c>
      <c r="P52" s="222">
        <v>0</v>
      </c>
      <c r="Q52" s="222">
        <f>ROUND(E52*P52,5)</f>
        <v>0</v>
      </c>
      <c r="R52" s="222"/>
      <c r="S52" s="222"/>
      <c r="T52" s="223">
        <v>0.14000000000000001</v>
      </c>
      <c r="U52" s="222">
        <f>ROUND(E52*T52,2)</f>
        <v>4.67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110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">
      <c r="A53" s="214" t="s">
        <v>105</v>
      </c>
      <c r="B53" s="220" t="s">
        <v>66</v>
      </c>
      <c r="C53" s="263" t="s">
        <v>67</v>
      </c>
      <c r="D53" s="224"/>
      <c r="E53" s="228"/>
      <c r="F53" s="231"/>
      <c r="G53" s="231">
        <f>SUMIF(AE54:AE58,"&lt;&gt;NOR",G54:G58)</f>
        <v>0</v>
      </c>
      <c r="H53" s="231"/>
      <c r="I53" s="231">
        <f>SUM(I54:I58)</f>
        <v>0</v>
      </c>
      <c r="J53" s="231"/>
      <c r="K53" s="231">
        <f>SUM(K54:K58)</f>
        <v>0</v>
      </c>
      <c r="L53" s="231"/>
      <c r="M53" s="231">
        <f>SUM(M54:M58)</f>
        <v>0</v>
      </c>
      <c r="N53" s="225"/>
      <c r="O53" s="225">
        <f>SUM(O54:O58)</f>
        <v>4.8999999999999998E-4</v>
      </c>
      <c r="P53" s="225"/>
      <c r="Q53" s="225">
        <f>SUM(Q54:Q58)</f>
        <v>4.8483000000000009</v>
      </c>
      <c r="R53" s="225"/>
      <c r="S53" s="225"/>
      <c r="T53" s="226"/>
      <c r="U53" s="225">
        <f>SUM(U54:U58)</f>
        <v>25.24</v>
      </c>
      <c r="AE53" t="s">
        <v>106</v>
      </c>
    </row>
    <row r="54" spans="1:60" ht="22.5" outlineLevel="1" x14ac:dyDescent="0.2">
      <c r="A54" s="213">
        <v>39</v>
      </c>
      <c r="B54" s="219" t="s">
        <v>189</v>
      </c>
      <c r="C54" s="262" t="s">
        <v>190</v>
      </c>
      <c r="D54" s="221" t="s">
        <v>109</v>
      </c>
      <c r="E54" s="227">
        <v>4.8949999999999996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15</v>
      </c>
      <c r="M54" s="230">
        <f>G54*(1+L54/100)</f>
        <v>0</v>
      </c>
      <c r="N54" s="222">
        <v>0</v>
      </c>
      <c r="O54" s="222">
        <f>ROUND(E54*N54,5)</f>
        <v>0</v>
      </c>
      <c r="P54" s="222">
        <v>0.11</v>
      </c>
      <c r="Q54" s="222">
        <f>ROUND(E54*P54,5)</f>
        <v>0.53844999999999998</v>
      </c>
      <c r="R54" s="222"/>
      <c r="S54" s="222"/>
      <c r="T54" s="223">
        <v>0.34599999999999997</v>
      </c>
      <c r="U54" s="222">
        <f>ROUND(E54*T54,2)</f>
        <v>1.69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110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40</v>
      </c>
      <c r="B55" s="219" t="s">
        <v>191</v>
      </c>
      <c r="C55" s="262" t="s">
        <v>192</v>
      </c>
      <c r="D55" s="221" t="s">
        <v>118</v>
      </c>
      <c r="E55" s="227">
        <v>0.85499999999999998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15</v>
      </c>
      <c r="M55" s="230">
        <f>G55*(1+L55/100)</f>
        <v>0</v>
      </c>
      <c r="N55" s="222">
        <v>0</v>
      </c>
      <c r="O55" s="222">
        <f>ROUND(E55*N55,5)</f>
        <v>0</v>
      </c>
      <c r="P55" s="222">
        <v>2.4</v>
      </c>
      <c r="Q55" s="222">
        <f>ROUND(E55*P55,5)</f>
        <v>2.052</v>
      </c>
      <c r="R55" s="222"/>
      <c r="S55" s="222"/>
      <c r="T55" s="223">
        <v>13.301</v>
      </c>
      <c r="U55" s="222">
        <f>ROUND(E55*T55,2)</f>
        <v>11.37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110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41</v>
      </c>
      <c r="B56" s="219" t="s">
        <v>193</v>
      </c>
      <c r="C56" s="262" t="s">
        <v>194</v>
      </c>
      <c r="D56" s="221" t="s">
        <v>113</v>
      </c>
      <c r="E56" s="227">
        <v>8.1750000000000007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15</v>
      </c>
      <c r="M56" s="230">
        <f>G56*(1+L56/100)</f>
        <v>0</v>
      </c>
      <c r="N56" s="222">
        <v>0</v>
      </c>
      <c r="O56" s="222">
        <f>ROUND(E56*N56,5)</f>
        <v>0</v>
      </c>
      <c r="P56" s="222">
        <v>7.0000000000000007E-2</v>
      </c>
      <c r="Q56" s="222">
        <f>ROUND(E56*P56,5)</f>
        <v>0.57225000000000004</v>
      </c>
      <c r="R56" s="222"/>
      <c r="S56" s="222"/>
      <c r="T56" s="223">
        <v>0.64</v>
      </c>
      <c r="U56" s="222">
        <f>ROUND(E56*T56,2)</f>
        <v>5.23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110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>
        <v>42</v>
      </c>
      <c r="B57" s="219" t="s">
        <v>191</v>
      </c>
      <c r="C57" s="262" t="s">
        <v>195</v>
      </c>
      <c r="D57" s="221" t="s">
        <v>118</v>
      </c>
      <c r="E57" s="227">
        <v>0.39800000000000002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15</v>
      </c>
      <c r="M57" s="230">
        <f>G57*(1+L57/100)</f>
        <v>0</v>
      </c>
      <c r="N57" s="222">
        <v>0</v>
      </c>
      <c r="O57" s="222">
        <f>ROUND(E57*N57,5)</f>
        <v>0</v>
      </c>
      <c r="P57" s="222">
        <v>2.4</v>
      </c>
      <c r="Q57" s="222">
        <f>ROUND(E57*P57,5)</f>
        <v>0.95520000000000005</v>
      </c>
      <c r="R57" s="222"/>
      <c r="S57" s="222"/>
      <c r="T57" s="223">
        <v>13.301</v>
      </c>
      <c r="U57" s="222">
        <f>ROUND(E57*T57,2)</f>
        <v>5.29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110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13">
        <v>43</v>
      </c>
      <c r="B58" s="219" t="s">
        <v>196</v>
      </c>
      <c r="C58" s="262" t="s">
        <v>197</v>
      </c>
      <c r="D58" s="221" t="s">
        <v>118</v>
      </c>
      <c r="E58" s="227">
        <v>0.33200000000000002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15</v>
      </c>
      <c r="M58" s="230">
        <f>G58*(1+L58/100)</f>
        <v>0</v>
      </c>
      <c r="N58" s="222">
        <v>1.47E-3</v>
      </c>
      <c r="O58" s="222">
        <f>ROUND(E58*N58,5)</f>
        <v>4.8999999999999998E-4</v>
      </c>
      <c r="P58" s="222">
        <v>2.2000000000000002</v>
      </c>
      <c r="Q58" s="222">
        <f>ROUND(E58*P58,5)</f>
        <v>0.73040000000000005</v>
      </c>
      <c r="R58" s="222"/>
      <c r="S58" s="222"/>
      <c r="T58" s="223">
        <v>4.9960000000000004</v>
      </c>
      <c r="U58" s="222">
        <f>ROUND(E58*T58,2)</f>
        <v>1.66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110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214" t="s">
        <v>105</v>
      </c>
      <c r="B59" s="220" t="s">
        <v>68</v>
      </c>
      <c r="C59" s="263" t="s">
        <v>69</v>
      </c>
      <c r="D59" s="224"/>
      <c r="E59" s="228"/>
      <c r="F59" s="231"/>
      <c r="G59" s="231">
        <f>SUMIF(AE60:AE66,"&lt;&gt;NOR",G60:G66)</f>
        <v>0</v>
      </c>
      <c r="H59" s="231"/>
      <c r="I59" s="231">
        <f>SUM(I60:I66)</f>
        <v>0</v>
      </c>
      <c r="J59" s="231"/>
      <c r="K59" s="231">
        <f>SUM(K60:K66)</f>
        <v>0</v>
      </c>
      <c r="L59" s="231"/>
      <c r="M59" s="231">
        <f>SUM(M60:M66)</f>
        <v>0</v>
      </c>
      <c r="N59" s="225"/>
      <c r="O59" s="225">
        <f>SUM(O60:O66)</f>
        <v>0</v>
      </c>
      <c r="P59" s="225"/>
      <c r="Q59" s="225">
        <f>SUM(Q60:Q66)</f>
        <v>8.029E-2</v>
      </c>
      <c r="R59" s="225"/>
      <c r="S59" s="225"/>
      <c r="T59" s="226"/>
      <c r="U59" s="225">
        <f>SUM(U60:U66)</f>
        <v>25.029999999999998</v>
      </c>
      <c r="AE59" t="s">
        <v>106</v>
      </c>
    </row>
    <row r="60" spans="1:60" ht="22.5" outlineLevel="1" x14ac:dyDescent="0.2">
      <c r="A60" s="213">
        <v>44</v>
      </c>
      <c r="B60" s="219" t="s">
        <v>198</v>
      </c>
      <c r="C60" s="262" t="s">
        <v>199</v>
      </c>
      <c r="D60" s="221" t="s">
        <v>109</v>
      </c>
      <c r="E60" s="227">
        <v>16.175000000000001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15</v>
      </c>
      <c r="M60" s="230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0.115</v>
      </c>
      <c r="U60" s="222">
        <f>ROUND(E60*T60,2)</f>
        <v>1.86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110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45</v>
      </c>
      <c r="B61" s="219" t="s">
        <v>200</v>
      </c>
      <c r="C61" s="262" t="s">
        <v>201</v>
      </c>
      <c r="D61" s="221" t="s">
        <v>113</v>
      </c>
      <c r="E61" s="227">
        <v>2.17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15</v>
      </c>
      <c r="M61" s="230">
        <f>G61*(1+L61/100)</f>
        <v>0</v>
      </c>
      <c r="N61" s="222">
        <v>0</v>
      </c>
      <c r="O61" s="222">
        <f>ROUND(E61*N61,5)</f>
        <v>0</v>
      </c>
      <c r="P61" s="222">
        <v>3.6999999999999998E-2</v>
      </c>
      <c r="Q61" s="222">
        <f>ROUND(E61*P61,5)</f>
        <v>8.029E-2</v>
      </c>
      <c r="R61" s="222"/>
      <c r="S61" s="222"/>
      <c r="T61" s="223">
        <v>0.55000000000000004</v>
      </c>
      <c r="U61" s="222">
        <f>ROUND(E61*T61,2)</f>
        <v>1.19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110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46</v>
      </c>
      <c r="B62" s="219" t="s">
        <v>202</v>
      </c>
      <c r="C62" s="262" t="s">
        <v>203</v>
      </c>
      <c r="D62" s="221" t="s">
        <v>158</v>
      </c>
      <c r="E62" s="227">
        <v>13.385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15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0.94199999999999995</v>
      </c>
      <c r="U62" s="222">
        <f>ROUND(E62*T62,2)</f>
        <v>12.61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110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13">
        <v>47</v>
      </c>
      <c r="B63" s="219" t="s">
        <v>204</v>
      </c>
      <c r="C63" s="262" t="s">
        <v>205</v>
      </c>
      <c r="D63" s="221" t="s">
        <v>158</v>
      </c>
      <c r="E63" s="227">
        <v>26.77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15</v>
      </c>
      <c r="M63" s="230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0.105</v>
      </c>
      <c r="U63" s="222">
        <f>ROUND(E63*T63,2)</f>
        <v>2.81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110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48</v>
      </c>
      <c r="B64" s="219" t="s">
        <v>206</v>
      </c>
      <c r="C64" s="262" t="s">
        <v>207</v>
      </c>
      <c r="D64" s="221" t="s">
        <v>158</v>
      </c>
      <c r="E64" s="227">
        <v>13.385</v>
      </c>
      <c r="F64" s="229"/>
      <c r="G64" s="230">
        <f>ROUND(E64*F64,2)</f>
        <v>0</v>
      </c>
      <c r="H64" s="229"/>
      <c r="I64" s="230">
        <f>ROUND(E64*H64,2)</f>
        <v>0</v>
      </c>
      <c r="J64" s="229"/>
      <c r="K64" s="230">
        <f>ROUND(E64*J64,2)</f>
        <v>0</v>
      </c>
      <c r="L64" s="230">
        <v>15</v>
      </c>
      <c r="M64" s="230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0.49</v>
      </c>
      <c r="U64" s="222">
        <f>ROUND(E64*T64,2)</f>
        <v>6.56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110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13">
        <v>49</v>
      </c>
      <c r="B65" s="219" t="s">
        <v>208</v>
      </c>
      <c r="C65" s="262" t="s">
        <v>209</v>
      </c>
      <c r="D65" s="221" t="s">
        <v>158</v>
      </c>
      <c r="E65" s="227">
        <v>133.85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15</v>
      </c>
      <c r="M65" s="230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0</v>
      </c>
      <c r="U65" s="222">
        <f>ROUND(E65*T65,2)</f>
        <v>0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110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50</v>
      </c>
      <c r="B66" s="219" t="s">
        <v>210</v>
      </c>
      <c r="C66" s="262" t="s">
        <v>211</v>
      </c>
      <c r="D66" s="221" t="s">
        <v>158</v>
      </c>
      <c r="E66" s="227">
        <v>13.385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15</v>
      </c>
      <c r="M66" s="230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110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14" t="s">
        <v>105</v>
      </c>
      <c r="B67" s="220" t="s">
        <v>70</v>
      </c>
      <c r="C67" s="263" t="s">
        <v>71</v>
      </c>
      <c r="D67" s="224"/>
      <c r="E67" s="228"/>
      <c r="F67" s="231"/>
      <c r="G67" s="231">
        <f>SUMIF(AE68:AE68,"&lt;&gt;NOR",G68:G68)</f>
        <v>0</v>
      </c>
      <c r="H67" s="231"/>
      <c r="I67" s="231">
        <f>SUM(I68:I68)</f>
        <v>0</v>
      </c>
      <c r="J67" s="231"/>
      <c r="K67" s="231">
        <f>SUM(K68:K68)</f>
        <v>0</v>
      </c>
      <c r="L67" s="231"/>
      <c r="M67" s="231">
        <f>SUM(M68:M68)</f>
        <v>0</v>
      </c>
      <c r="N67" s="225"/>
      <c r="O67" s="225">
        <f>SUM(O68:O68)</f>
        <v>0</v>
      </c>
      <c r="P67" s="225"/>
      <c r="Q67" s="225">
        <f>SUM(Q68:Q68)</f>
        <v>0</v>
      </c>
      <c r="R67" s="225"/>
      <c r="S67" s="225"/>
      <c r="T67" s="226"/>
      <c r="U67" s="225">
        <f>SUM(U68:U68)</f>
        <v>82.58</v>
      </c>
      <c r="AE67" t="s">
        <v>106</v>
      </c>
    </row>
    <row r="68" spans="1:60" outlineLevel="1" x14ac:dyDescent="0.2">
      <c r="A68" s="213">
        <v>51</v>
      </c>
      <c r="B68" s="219" t="s">
        <v>212</v>
      </c>
      <c r="C68" s="262" t="s">
        <v>213</v>
      </c>
      <c r="D68" s="221" t="s">
        <v>158</v>
      </c>
      <c r="E68" s="227">
        <v>87.992000000000004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15</v>
      </c>
      <c r="M68" s="230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0.9385</v>
      </c>
      <c r="U68" s="222">
        <f>ROUND(E68*T68,2)</f>
        <v>82.58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110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14" t="s">
        <v>105</v>
      </c>
      <c r="B69" s="220" t="s">
        <v>72</v>
      </c>
      <c r="C69" s="263" t="s">
        <v>73</v>
      </c>
      <c r="D69" s="224"/>
      <c r="E69" s="228"/>
      <c r="F69" s="231"/>
      <c r="G69" s="231">
        <f>SUMIF(AE70:AE76,"&lt;&gt;NOR",G70:G76)</f>
        <v>0</v>
      </c>
      <c r="H69" s="231"/>
      <c r="I69" s="231">
        <f>SUM(I70:I76)</f>
        <v>0</v>
      </c>
      <c r="J69" s="231"/>
      <c r="K69" s="231">
        <f>SUM(K70:K76)</f>
        <v>0</v>
      </c>
      <c r="L69" s="231"/>
      <c r="M69" s="231">
        <f>SUM(M70:M76)</f>
        <v>0</v>
      </c>
      <c r="N69" s="225"/>
      <c r="O69" s="225">
        <f>SUM(O70:O76)</f>
        <v>0.34230000000000005</v>
      </c>
      <c r="P69" s="225"/>
      <c r="Q69" s="225">
        <f>SUM(Q70:Q76)</f>
        <v>9.7140000000000004E-2</v>
      </c>
      <c r="R69" s="225"/>
      <c r="S69" s="225"/>
      <c r="T69" s="226"/>
      <c r="U69" s="225">
        <f>SUM(U70:U76)</f>
        <v>11.57</v>
      </c>
      <c r="AE69" t="s">
        <v>106</v>
      </c>
    </row>
    <row r="70" spans="1:60" outlineLevel="1" x14ac:dyDescent="0.2">
      <c r="A70" s="213">
        <v>52</v>
      </c>
      <c r="B70" s="219" t="s">
        <v>214</v>
      </c>
      <c r="C70" s="262" t="s">
        <v>215</v>
      </c>
      <c r="D70" s="221" t="s">
        <v>172</v>
      </c>
      <c r="E70" s="227">
        <v>4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15</v>
      </c>
      <c r="M70" s="230">
        <f>G70*(1+L70/100)</f>
        <v>0</v>
      </c>
      <c r="N70" s="222">
        <v>0</v>
      </c>
      <c r="O70" s="222">
        <f>ROUND(E70*N70,5)</f>
        <v>0</v>
      </c>
      <c r="P70" s="222">
        <v>2.1129999999999999E-2</v>
      </c>
      <c r="Q70" s="222">
        <f>ROUND(E70*P70,5)</f>
        <v>8.4519999999999998E-2</v>
      </c>
      <c r="R70" s="222"/>
      <c r="S70" s="222"/>
      <c r="T70" s="223">
        <v>0.40300000000000002</v>
      </c>
      <c r="U70" s="222">
        <f>ROUND(E70*T70,2)</f>
        <v>1.61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110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13">
        <v>53</v>
      </c>
      <c r="B71" s="219" t="s">
        <v>216</v>
      </c>
      <c r="C71" s="262" t="s">
        <v>217</v>
      </c>
      <c r="D71" s="221" t="s">
        <v>113</v>
      </c>
      <c r="E71" s="227">
        <v>4.8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15</v>
      </c>
      <c r="M71" s="230">
        <f>G71*(1+L71/100)</f>
        <v>0</v>
      </c>
      <c r="N71" s="222">
        <v>0</v>
      </c>
      <c r="O71" s="222">
        <f>ROUND(E71*N71,5)</f>
        <v>0</v>
      </c>
      <c r="P71" s="222">
        <v>2.63E-3</v>
      </c>
      <c r="Q71" s="222">
        <f>ROUND(E71*P71,5)</f>
        <v>1.2619999999999999E-2</v>
      </c>
      <c r="R71" s="222"/>
      <c r="S71" s="222"/>
      <c r="T71" s="223">
        <v>0.114</v>
      </c>
      <c r="U71" s="222">
        <f>ROUND(E71*T71,2)</f>
        <v>0.55000000000000004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110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13">
        <v>54</v>
      </c>
      <c r="B72" s="219" t="s">
        <v>218</v>
      </c>
      <c r="C72" s="262" t="s">
        <v>219</v>
      </c>
      <c r="D72" s="221" t="s">
        <v>113</v>
      </c>
      <c r="E72" s="227">
        <v>4.8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15</v>
      </c>
      <c r="M72" s="230">
        <f>G72*(1+L72/100)</f>
        <v>0</v>
      </c>
      <c r="N72" s="222">
        <v>2.5200000000000001E-3</v>
      </c>
      <c r="O72" s="222">
        <f>ROUND(E72*N72,5)</f>
        <v>1.21E-2</v>
      </c>
      <c r="P72" s="222">
        <v>0</v>
      </c>
      <c r="Q72" s="222">
        <f>ROUND(E72*P72,5)</f>
        <v>0</v>
      </c>
      <c r="R72" s="222"/>
      <c r="S72" s="222"/>
      <c r="T72" s="223">
        <v>0.8</v>
      </c>
      <c r="U72" s="222">
        <f>ROUND(E72*T72,2)</f>
        <v>3.84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110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55</v>
      </c>
      <c r="B73" s="219" t="s">
        <v>220</v>
      </c>
      <c r="C73" s="262" t="s">
        <v>221</v>
      </c>
      <c r="D73" s="221" t="s">
        <v>172</v>
      </c>
      <c r="E73" s="227">
        <v>4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15</v>
      </c>
      <c r="M73" s="230">
        <f>G73*(1+L73/100)</f>
        <v>0</v>
      </c>
      <c r="N73" s="222">
        <v>7.5800000000000006E-2</v>
      </c>
      <c r="O73" s="222">
        <f>ROUND(E73*N73,5)</f>
        <v>0.30320000000000003</v>
      </c>
      <c r="P73" s="222">
        <v>0</v>
      </c>
      <c r="Q73" s="222">
        <f>ROUND(E73*P73,5)</f>
        <v>0</v>
      </c>
      <c r="R73" s="222"/>
      <c r="S73" s="222"/>
      <c r="T73" s="223">
        <v>0.5</v>
      </c>
      <c r="U73" s="222">
        <f>ROUND(E73*T73,2)</f>
        <v>2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110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13">
        <v>56</v>
      </c>
      <c r="B74" s="219" t="s">
        <v>222</v>
      </c>
      <c r="C74" s="262" t="s">
        <v>223</v>
      </c>
      <c r="D74" s="221" t="s">
        <v>172</v>
      </c>
      <c r="E74" s="227">
        <v>4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15</v>
      </c>
      <c r="M74" s="230">
        <f>G74*(1+L74/100)</f>
        <v>0</v>
      </c>
      <c r="N74" s="222">
        <v>6.7499999999999999E-3</v>
      </c>
      <c r="O74" s="222">
        <f>ROUND(E74*N74,5)</f>
        <v>2.7E-2</v>
      </c>
      <c r="P74" s="222">
        <v>0</v>
      </c>
      <c r="Q74" s="222">
        <f>ROUND(E74*P74,5)</f>
        <v>0</v>
      </c>
      <c r="R74" s="222"/>
      <c r="S74" s="222"/>
      <c r="T74" s="223">
        <v>0.70899999999999996</v>
      </c>
      <c r="U74" s="222">
        <f>ROUND(E74*T74,2)</f>
        <v>2.84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110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57</v>
      </c>
      <c r="B75" s="219" t="s">
        <v>224</v>
      </c>
      <c r="C75" s="262" t="s">
        <v>225</v>
      </c>
      <c r="D75" s="221" t="s">
        <v>113</v>
      </c>
      <c r="E75" s="227">
        <v>4.8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15</v>
      </c>
      <c r="M75" s="230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4.8000000000000001E-2</v>
      </c>
      <c r="U75" s="222">
        <f>ROUND(E75*T75,2)</f>
        <v>0.23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110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>
        <v>58</v>
      </c>
      <c r="B76" s="219" t="s">
        <v>226</v>
      </c>
      <c r="C76" s="262" t="s">
        <v>227</v>
      </c>
      <c r="D76" s="221" t="s">
        <v>158</v>
      </c>
      <c r="E76" s="227">
        <v>0.34200000000000003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15</v>
      </c>
      <c r="M76" s="230">
        <f>G76*(1+L76/100)</f>
        <v>0</v>
      </c>
      <c r="N76" s="222">
        <v>0</v>
      </c>
      <c r="O76" s="222">
        <f>ROUND(E76*N76,5)</f>
        <v>0</v>
      </c>
      <c r="P76" s="222">
        <v>0</v>
      </c>
      <c r="Q76" s="222">
        <f>ROUND(E76*P76,5)</f>
        <v>0</v>
      </c>
      <c r="R76" s="222"/>
      <c r="S76" s="222"/>
      <c r="T76" s="223">
        <v>1.47</v>
      </c>
      <c r="U76" s="222">
        <f>ROUND(E76*T76,2)</f>
        <v>0.5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110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2">
      <c r="A77" s="214" t="s">
        <v>105</v>
      </c>
      <c r="B77" s="220" t="s">
        <v>74</v>
      </c>
      <c r="C77" s="263" t="s">
        <v>75</v>
      </c>
      <c r="D77" s="224"/>
      <c r="E77" s="228"/>
      <c r="F77" s="231"/>
      <c r="G77" s="231">
        <f>SUMIF(AE78:AE79,"&lt;&gt;NOR",G78:G79)</f>
        <v>0</v>
      </c>
      <c r="H77" s="231"/>
      <c r="I77" s="231">
        <f>SUM(I78:I79)</f>
        <v>0</v>
      </c>
      <c r="J77" s="231"/>
      <c r="K77" s="231">
        <f>SUM(K78:K79)</f>
        <v>0</v>
      </c>
      <c r="L77" s="231"/>
      <c r="M77" s="231">
        <f>SUM(M78:M79)</f>
        <v>0</v>
      </c>
      <c r="N77" s="225"/>
      <c r="O77" s="225">
        <f>SUM(O78:O79)</f>
        <v>7.2000000000000005E-4</v>
      </c>
      <c r="P77" s="225"/>
      <c r="Q77" s="225">
        <f>SUM(Q78:Q79)</f>
        <v>2.7119999999999998E-2</v>
      </c>
      <c r="R77" s="225"/>
      <c r="S77" s="225"/>
      <c r="T77" s="226"/>
      <c r="U77" s="225">
        <f>SUM(U78:U79)</f>
        <v>3.77</v>
      </c>
      <c r="AE77" t="s">
        <v>106</v>
      </c>
    </row>
    <row r="78" spans="1:60" outlineLevel="1" x14ac:dyDescent="0.2">
      <c r="A78" s="213">
        <v>59</v>
      </c>
      <c r="B78" s="219" t="s">
        <v>228</v>
      </c>
      <c r="C78" s="262" t="s">
        <v>229</v>
      </c>
      <c r="D78" s="221" t="s">
        <v>113</v>
      </c>
      <c r="E78" s="227">
        <v>12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15</v>
      </c>
      <c r="M78" s="230">
        <f>G78*(1+L78/100)</f>
        <v>0</v>
      </c>
      <c r="N78" s="222">
        <v>0</v>
      </c>
      <c r="O78" s="222">
        <f>ROUND(E78*N78,5)</f>
        <v>0</v>
      </c>
      <c r="P78" s="222">
        <v>2.2599999999999999E-3</v>
      </c>
      <c r="Q78" s="222">
        <f>ROUND(E78*P78,5)</f>
        <v>2.7119999999999998E-2</v>
      </c>
      <c r="R78" s="222"/>
      <c r="S78" s="222"/>
      <c r="T78" s="223">
        <v>5.7500000000000002E-2</v>
      </c>
      <c r="U78" s="222">
        <f>ROUND(E78*T78,2)</f>
        <v>0.69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110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13">
        <v>60</v>
      </c>
      <c r="B79" s="219" t="s">
        <v>230</v>
      </c>
      <c r="C79" s="262" t="s">
        <v>231</v>
      </c>
      <c r="D79" s="221" t="s">
        <v>113</v>
      </c>
      <c r="E79" s="227">
        <v>12</v>
      </c>
      <c r="F79" s="229"/>
      <c r="G79" s="230">
        <f>ROUND(E79*F79,2)</f>
        <v>0</v>
      </c>
      <c r="H79" s="229"/>
      <c r="I79" s="230">
        <f>ROUND(E79*H79,2)</f>
        <v>0</v>
      </c>
      <c r="J79" s="229"/>
      <c r="K79" s="230">
        <f>ROUND(E79*J79,2)</f>
        <v>0</v>
      </c>
      <c r="L79" s="230">
        <v>15</v>
      </c>
      <c r="M79" s="230">
        <f>G79*(1+L79/100)</f>
        <v>0</v>
      </c>
      <c r="N79" s="222">
        <v>6.0000000000000002E-5</v>
      </c>
      <c r="O79" s="222">
        <f>ROUND(E79*N79,5)</f>
        <v>7.2000000000000005E-4</v>
      </c>
      <c r="P79" s="222">
        <v>0</v>
      </c>
      <c r="Q79" s="222">
        <f>ROUND(E79*P79,5)</f>
        <v>0</v>
      </c>
      <c r="R79" s="222"/>
      <c r="S79" s="222"/>
      <c r="T79" s="223">
        <v>0.25645000000000001</v>
      </c>
      <c r="U79" s="222">
        <f>ROUND(E79*T79,2)</f>
        <v>3.08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110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x14ac:dyDescent="0.2">
      <c r="A80" s="214" t="s">
        <v>105</v>
      </c>
      <c r="B80" s="220" t="s">
        <v>76</v>
      </c>
      <c r="C80" s="263" t="s">
        <v>77</v>
      </c>
      <c r="D80" s="224"/>
      <c r="E80" s="228"/>
      <c r="F80" s="231"/>
      <c r="G80" s="231">
        <f>SUMIF(AE81:AE81,"&lt;&gt;NOR",G81:G81)</f>
        <v>0</v>
      </c>
      <c r="H80" s="231"/>
      <c r="I80" s="231">
        <f>SUM(I81:I81)</f>
        <v>0</v>
      </c>
      <c r="J80" s="231"/>
      <c r="K80" s="231">
        <f>SUM(K81:K81)</f>
        <v>0</v>
      </c>
      <c r="L80" s="231"/>
      <c r="M80" s="231">
        <f>SUM(M81:M81)</f>
        <v>0</v>
      </c>
      <c r="N80" s="225"/>
      <c r="O80" s="225">
        <f>SUM(O81:O81)</f>
        <v>1.2999999999999999E-4</v>
      </c>
      <c r="P80" s="225"/>
      <c r="Q80" s="225">
        <f>SUM(Q81:Q81)</f>
        <v>0</v>
      </c>
      <c r="R80" s="225"/>
      <c r="S80" s="225"/>
      <c r="T80" s="226"/>
      <c r="U80" s="225">
        <f>SUM(U81:U81)</f>
        <v>0.87</v>
      </c>
      <c r="AE80" t="s">
        <v>106</v>
      </c>
    </row>
    <row r="81" spans="1:60" ht="22.5" outlineLevel="1" x14ac:dyDescent="0.2">
      <c r="A81" s="213">
        <v>61</v>
      </c>
      <c r="B81" s="219" t="s">
        <v>232</v>
      </c>
      <c r="C81" s="262" t="s">
        <v>233</v>
      </c>
      <c r="D81" s="221" t="s">
        <v>113</v>
      </c>
      <c r="E81" s="227">
        <v>2.17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15</v>
      </c>
      <c r="M81" s="230">
        <f>G81*(1+L81/100)</f>
        <v>0</v>
      </c>
      <c r="N81" s="222">
        <v>6.0000000000000002E-5</v>
      </c>
      <c r="O81" s="222">
        <f>ROUND(E81*N81,5)</f>
        <v>1.2999999999999999E-4</v>
      </c>
      <c r="P81" s="222">
        <v>0</v>
      </c>
      <c r="Q81" s="222">
        <f>ROUND(E81*P81,5)</f>
        <v>0</v>
      </c>
      <c r="R81" s="222"/>
      <c r="S81" s="222"/>
      <c r="T81" s="223">
        <v>0.4</v>
      </c>
      <c r="U81" s="222">
        <f>ROUND(E81*T81,2)</f>
        <v>0.87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110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214" t="s">
        <v>105</v>
      </c>
      <c r="B82" s="220" t="s">
        <v>78</v>
      </c>
      <c r="C82" s="263" t="s">
        <v>26</v>
      </c>
      <c r="D82" s="224"/>
      <c r="E82" s="228"/>
      <c r="F82" s="231"/>
      <c r="G82" s="231">
        <f>SUMIF(AE83:AE89,"&lt;&gt;NOR",G83:G89)</f>
        <v>0</v>
      </c>
      <c r="H82" s="231"/>
      <c r="I82" s="231">
        <f>SUM(I83:I89)</f>
        <v>0</v>
      </c>
      <c r="J82" s="231"/>
      <c r="K82" s="231">
        <f>SUM(K83:K89)</f>
        <v>0</v>
      </c>
      <c r="L82" s="231"/>
      <c r="M82" s="231">
        <f>SUM(M83:M89)</f>
        <v>0</v>
      </c>
      <c r="N82" s="225"/>
      <c r="O82" s="225">
        <f>SUM(O83:O89)</f>
        <v>0</v>
      </c>
      <c r="P82" s="225"/>
      <c r="Q82" s="225">
        <f>SUM(Q83:Q89)</f>
        <v>0</v>
      </c>
      <c r="R82" s="225"/>
      <c r="S82" s="225"/>
      <c r="T82" s="226"/>
      <c r="U82" s="225">
        <f>SUM(U83:U89)</f>
        <v>0</v>
      </c>
      <c r="AE82" t="s">
        <v>106</v>
      </c>
    </row>
    <row r="83" spans="1:60" outlineLevel="1" x14ac:dyDescent="0.2">
      <c r="A83" s="213">
        <v>62</v>
      </c>
      <c r="B83" s="219" t="s">
        <v>234</v>
      </c>
      <c r="C83" s="262" t="s">
        <v>235</v>
      </c>
      <c r="D83" s="221" t="s">
        <v>236</v>
      </c>
      <c r="E83" s="227">
        <v>1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15</v>
      </c>
      <c r="M83" s="230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110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>
        <v>63</v>
      </c>
      <c r="B84" s="219" t="s">
        <v>237</v>
      </c>
      <c r="C84" s="262" t="s">
        <v>238</v>
      </c>
      <c r="D84" s="221" t="s">
        <v>236</v>
      </c>
      <c r="E84" s="227">
        <v>1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15</v>
      </c>
      <c r="M84" s="230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0</v>
      </c>
      <c r="U84" s="222">
        <f>ROUND(E84*T84,2)</f>
        <v>0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110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64</v>
      </c>
      <c r="B85" s="219" t="s">
        <v>239</v>
      </c>
      <c r="C85" s="262" t="s">
        <v>240</v>
      </c>
      <c r="D85" s="221" t="s">
        <v>236</v>
      </c>
      <c r="E85" s="227">
        <v>1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15</v>
      </c>
      <c r="M85" s="230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110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65</v>
      </c>
      <c r="B86" s="219" t="s">
        <v>241</v>
      </c>
      <c r="C86" s="262" t="s">
        <v>242</v>
      </c>
      <c r="D86" s="221" t="s">
        <v>236</v>
      </c>
      <c r="E86" s="227">
        <v>1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15</v>
      </c>
      <c r="M86" s="230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110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>
        <v>66</v>
      </c>
      <c r="B87" s="219" t="s">
        <v>243</v>
      </c>
      <c r="C87" s="262" t="s">
        <v>244</v>
      </c>
      <c r="D87" s="221" t="s">
        <v>236</v>
      </c>
      <c r="E87" s="227">
        <v>1</v>
      </c>
      <c r="F87" s="229"/>
      <c r="G87" s="230">
        <f>ROUND(E87*F87,2)</f>
        <v>0</v>
      </c>
      <c r="H87" s="229"/>
      <c r="I87" s="230">
        <f>ROUND(E87*H87,2)</f>
        <v>0</v>
      </c>
      <c r="J87" s="229"/>
      <c r="K87" s="230">
        <f>ROUND(E87*J87,2)</f>
        <v>0</v>
      </c>
      <c r="L87" s="230">
        <v>15</v>
      </c>
      <c r="M87" s="230">
        <f>G87*(1+L87/100)</f>
        <v>0</v>
      </c>
      <c r="N87" s="222">
        <v>0</v>
      </c>
      <c r="O87" s="222">
        <f>ROUND(E87*N87,5)</f>
        <v>0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110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67</v>
      </c>
      <c r="B88" s="219" t="s">
        <v>245</v>
      </c>
      <c r="C88" s="262" t="s">
        <v>246</v>
      </c>
      <c r="D88" s="221" t="s">
        <v>236</v>
      </c>
      <c r="E88" s="227">
        <v>1</v>
      </c>
      <c r="F88" s="229"/>
      <c r="G88" s="230">
        <f>ROUND(E88*F88,2)</f>
        <v>0</v>
      </c>
      <c r="H88" s="229"/>
      <c r="I88" s="230">
        <f>ROUND(E88*H88,2)</f>
        <v>0</v>
      </c>
      <c r="J88" s="229"/>
      <c r="K88" s="230">
        <f>ROUND(E88*J88,2)</f>
        <v>0</v>
      </c>
      <c r="L88" s="230">
        <v>15</v>
      </c>
      <c r="M88" s="230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110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40">
        <v>68</v>
      </c>
      <c r="B89" s="241" t="s">
        <v>247</v>
      </c>
      <c r="C89" s="264" t="s">
        <v>248</v>
      </c>
      <c r="D89" s="242" t="s">
        <v>236</v>
      </c>
      <c r="E89" s="243">
        <v>1</v>
      </c>
      <c r="F89" s="244"/>
      <c r="G89" s="245">
        <f>ROUND(E89*F89,2)</f>
        <v>0</v>
      </c>
      <c r="H89" s="244"/>
      <c r="I89" s="245">
        <f>ROUND(E89*H89,2)</f>
        <v>0</v>
      </c>
      <c r="J89" s="244"/>
      <c r="K89" s="245">
        <f>ROUND(E89*J89,2)</f>
        <v>0</v>
      </c>
      <c r="L89" s="245">
        <v>15</v>
      </c>
      <c r="M89" s="245">
        <f>G89*(1+L89/100)</f>
        <v>0</v>
      </c>
      <c r="N89" s="246">
        <v>0</v>
      </c>
      <c r="O89" s="246">
        <f>ROUND(E89*N89,5)</f>
        <v>0</v>
      </c>
      <c r="P89" s="246">
        <v>0</v>
      </c>
      <c r="Q89" s="246">
        <f>ROUND(E89*P89,5)</f>
        <v>0</v>
      </c>
      <c r="R89" s="246"/>
      <c r="S89" s="246"/>
      <c r="T89" s="247">
        <v>0</v>
      </c>
      <c r="U89" s="246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110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x14ac:dyDescent="0.2">
      <c r="A90" s="6"/>
      <c r="B90" s="7" t="s">
        <v>249</v>
      </c>
      <c r="C90" s="265" t="s">
        <v>249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C90">
        <v>15</v>
      </c>
      <c r="AD90">
        <v>21</v>
      </c>
    </row>
    <row r="91" spans="1:60" x14ac:dyDescent="0.2">
      <c r="A91" s="248"/>
      <c r="B91" s="249">
        <v>26</v>
      </c>
      <c r="C91" s="266" t="s">
        <v>249</v>
      </c>
      <c r="D91" s="250"/>
      <c r="E91" s="250"/>
      <c r="F91" s="250"/>
      <c r="G91" s="261">
        <f>G8+G25+G32+G35+G44+G46+G51+G53+G59+G67+G69+G77+G80+G82</f>
        <v>0</v>
      </c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f>SUMIF(L7:L89,AC90,G7:G89)</f>
        <v>0</v>
      </c>
      <c r="AD91">
        <f>SUMIF(L7:L89,AD90,G7:G89)</f>
        <v>0</v>
      </c>
      <c r="AE91" t="s">
        <v>250</v>
      </c>
    </row>
    <row r="92" spans="1:60" x14ac:dyDescent="0.2">
      <c r="A92" s="6"/>
      <c r="B92" s="7" t="s">
        <v>249</v>
      </c>
      <c r="C92" s="265" t="s">
        <v>249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6"/>
      <c r="B93" s="7" t="s">
        <v>249</v>
      </c>
      <c r="C93" s="265" t="s">
        <v>249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51">
        <v>33</v>
      </c>
      <c r="B94" s="251"/>
      <c r="C94" s="267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252"/>
      <c r="B95" s="253"/>
      <c r="C95" s="268"/>
      <c r="D95" s="253"/>
      <c r="E95" s="253"/>
      <c r="F95" s="253"/>
      <c r="G95" s="254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E95" t="s">
        <v>251</v>
      </c>
    </row>
    <row r="96" spans="1:60" x14ac:dyDescent="0.2">
      <c r="A96" s="255"/>
      <c r="B96" s="256"/>
      <c r="C96" s="269"/>
      <c r="D96" s="256"/>
      <c r="E96" s="256"/>
      <c r="F96" s="256"/>
      <c r="G96" s="257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5"/>
      <c r="B97" s="256"/>
      <c r="C97" s="269"/>
      <c r="D97" s="256"/>
      <c r="E97" s="256"/>
      <c r="F97" s="256"/>
      <c r="G97" s="25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55"/>
      <c r="B98" s="256"/>
      <c r="C98" s="269"/>
      <c r="D98" s="256"/>
      <c r="E98" s="256"/>
      <c r="F98" s="256"/>
      <c r="G98" s="25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58"/>
      <c r="B99" s="259"/>
      <c r="C99" s="270"/>
      <c r="D99" s="259"/>
      <c r="E99" s="259"/>
      <c r="F99" s="259"/>
      <c r="G99" s="260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6"/>
      <c r="B100" s="7" t="s">
        <v>249</v>
      </c>
      <c r="C100" s="265" t="s">
        <v>249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C101" s="271"/>
      <c r="AE101" t="s">
        <v>252</v>
      </c>
    </row>
  </sheetData>
  <mergeCells count="6">
    <mergeCell ref="A1:G1"/>
    <mergeCell ref="C2:G2"/>
    <mergeCell ref="C3:G3"/>
    <mergeCell ref="C4:G4"/>
    <mergeCell ref="A94:C94"/>
    <mergeCell ref="A95:G9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2014-02-28T09:52:57Z</cp:lastPrinted>
  <dcterms:created xsi:type="dcterms:W3CDTF">2009-04-08T07:15:50Z</dcterms:created>
  <dcterms:modified xsi:type="dcterms:W3CDTF">2020-07-23T10:04:39Z</dcterms:modified>
</cp:coreProperties>
</file>