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.02 - DSO 01.02 Úpravy 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'01.02 - DSO 01.02 Úpravy ...'!$C$91:$K$194</definedName>
    <definedName name="_xlnm.Print_Area" localSheetId="1">'01.02 - DSO 01.02 Úpravy ...'!$C$4:$J$39,'01.02 - DSO 01.02 Úpravy ...'!$C$45:$J$73,'01.02 - DSO 01.02 Úpravy ...'!$C$79:$K$194</definedName>
    <definedName name="_xlnm.Print_Titles" localSheetId="1">'01.02 - DSO 01.02 Úpravy ...'!$91:$91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94"/>
  <c r="BH194"/>
  <c r="BG194"/>
  <c r="BF194"/>
  <c r="T194"/>
  <c r="T193"/>
  <c r="T192"/>
  <c r="R194"/>
  <c r="R193"/>
  <c r="R192"/>
  <c r="P194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F88"/>
  <c r="F86"/>
  <c r="E84"/>
  <c r="F54"/>
  <c r="F52"/>
  <c r="E50"/>
  <c r="J24"/>
  <c r="E24"/>
  <c r="J89"/>
  <c r="J23"/>
  <c r="J21"/>
  <c r="E21"/>
  <c r="J88"/>
  <c r="J20"/>
  <c r="J18"/>
  <c r="E18"/>
  <c r="F55"/>
  <c r="J17"/>
  <c r="J12"/>
  <c r="J52"/>
  <c r="E7"/>
  <c r="E48"/>
  <c i="1" r="L50"/>
  <c r="AM50"/>
  <c r="AM49"/>
  <c r="L49"/>
  <c r="AM47"/>
  <c r="L47"/>
  <c r="L45"/>
  <c r="L44"/>
  <c i="2" r="J191"/>
  <c r="BK190"/>
  <c r="BK188"/>
  <c r="BK186"/>
  <c r="J184"/>
  <c r="BK183"/>
  <c r="J180"/>
  <c r="BK179"/>
  <c r="BK177"/>
  <c r="BK173"/>
  <c r="J171"/>
  <c r="J167"/>
  <c r="J165"/>
  <c r="BK157"/>
  <c r="BK147"/>
  <c r="J135"/>
  <c r="J133"/>
  <c r="BK130"/>
  <c r="J117"/>
  <c r="BK115"/>
  <c r="J107"/>
  <c r="BK105"/>
  <c r="J103"/>
  <c r="BK194"/>
  <c r="J188"/>
  <c r="BK182"/>
  <c r="J178"/>
  <c r="J176"/>
  <c r="J175"/>
  <c r="J172"/>
  <c r="J166"/>
  <c r="BK165"/>
  <c r="J163"/>
  <c r="J162"/>
  <c r="J159"/>
  <c r="BK154"/>
  <c r="J148"/>
  <c r="J147"/>
  <c r="BK140"/>
  <c r="BK132"/>
  <c r="BK126"/>
  <c r="BK120"/>
  <c r="BK113"/>
  <c r="BK112"/>
  <c r="BK111"/>
  <c r="BK110"/>
  <c r="BK95"/>
  <c i="1" r="AS54"/>
  <c i="2" r="J194"/>
  <c r="BK191"/>
  <c r="J190"/>
  <c r="BK189"/>
  <c r="J187"/>
  <c r="J186"/>
  <c r="J185"/>
  <c r="J182"/>
  <c r="J177"/>
  <c r="BK176"/>
  <c r="J170"/>
  <c r="J169"/>
  <c r="J168"/>
  <c r="BK166"/>
  <c r="BK164"/>
  <c r="J161"/>
  <c r="BK160"/>
  <c r="BK159"/>
  <c r="J154"/>
  <c r="BK153"/>
  <c r="BK149"/>
  <c r="BK143"/>
  <c r="J139"/>
  <c r="J137"/>
  <c r="BK131"/>
  <c r="J127"/>
  <c r="BK124"/>
  <c r="J123"/>
  <c r="BK121"/>
  <c r="BK116"/>
  <c r="J105"/>
  <c r="BK102"/>
  <c r="BK96"/>
  <c r="J95"/>
  <c r="J189"/>
  <c r="BK187"/>
  <c r="BK185"/>
  <c r="BK184"/>
  <c r="J183"/>
  <c r="BK180"/>
  <c r="J179"/>
  <c r="BK178"/>
  <c r="BK175"/>
  <c r="J173"/>
  <c r="BK172"/>
  <c r="BK171"/>
  <c r="BK169"/>
  <c r="BK168"/>
  <c r="BK163"/>
  <c r="J158"/>
  <c r="J156"/>
  <c r="BK155"/>
  <c r="J153"/>
  <c r="J151"/>
  <c r="BK148"/>
  <c r="J146"/>
  <c r="J134"/>
  <c r="BK133"/>
  <c r="J132"/>
  <c r="J131"/>
  <c r="J126"/>
  <c r="BK125"/>
  <c r="J119"/>
  <c r="BK117"/>
  <c r="J112"/>
  <c r="J110"/>
  <c r="BK106"/>
  <c r="J104"/>
  <c r="BK103"/>
  <c r="J96"/>
  <c r="BK170"/>
  <c r="BK167"/>
  <c r="J164"/>
  <c r="BK158"/>
  <c r="J152"/>
  <c r="BK151"/>
  <c r="J145"/>
  <c r="J144"/>
  <c r="J143"/>
  <c r="BK137"/>
  <c r="BK135"/>
  <c r="J128"/>
  <c r="J125"/>
  <c r="BK123"/>
  <c r="J122"/>
  <c r="BK107"/>
  <c r="BK100"/>
  <c r="J100"/>
  <c r="J99"/>
  <c r="BK162"/>
  <c r="J157"/>
  <c r="J155"/>
  <c r="BK152"/>
  <c r="BK144"/>
  <c r="J142"/>
  <c r="J141"/>
  <c r="J140"/>
  <c r="J138"/>
  <c r="J130"/>
  <c r="J120"/>
  <c r="J102"/>
  <c r="BK99"/>
  <c r="BK98"/>
  <c r="BK161"/>
  <c r="J160"/>
  <c r="BK156"/>
  <c r="J149"/>
  <c r="BK142"/>
  <c r="BK141"/>
  <c r="BK139"/>
  <c r="BK138"/>
  <c r="J116"/>
  <c r="BK114"/>
  <c r="J111"/>
  <c r="BK97"/>
  <c r="BK146"/>
  <c r="BK145"/>
  <c r="BK134"/>
  <c r="BK128"/>
  <c r="BK127"/>
  <c r="J124"/>
  <c r="BK122"/>
  <c r="J121"/>
  <c r="BK119"/>
  <c r="J115"/>
  <c r="J114"/>
  <c r="J113"/>
  <c r="J106"/>
  <c r="BK104"/>
  <c r="J98"/>
  <c r="J97"/>
  <c l="1" r="T109"/>
  <c r="T129"/>
  <c r="T136"/>
  <c r="BK94"/>
  <c r="J94"/>
  <c r="J61"/>
  <c r="P94"/>
  <c r="R94"/>
  <c r="T94"/>
  <c r="BK101"/>
  <c r="J101"/>
  <c r="J62"/>
  <c r="P101"/>
  <c r="R101"/>
  <c r="T101"/>
  <c r="BK109"/>
  <c r="J109"/>
  <c r="J64"/>
  <c r="P109"/>
  <c r="R109"/>
  <c r="BK118"/>
  <c r="J118"/>
  <c r="J65"/>
  <c r="P118"/>
  <c r="R118"/>
  <c r="T118"/>
  <c r="BK129"/>
  <c r="J129"/>
  <c r="J66"/>
  <c r="P129"/>
  <c r="R129"/>
  <c r="BK136"/>
  <c r="J136"/>
  <c r="J67"/>
  <c r="P136"/>
  <c r="R136"/>
  <c r="BK150"/>
  <c r="J150"/>
  <c r="J68"/>
  <c r="P150"/>
  <c r="R150"/>
  <c r="T150"/>
  <c r="BK174"/>
  <c r="J174"/>
  <c r="J69"/>
  <c r="P174"/>
  <c r="R174"/>
  <c r="T174"/>
  <c r="BK181"/>
  <c r="J181"/>
  <c r="J70"/>
  <c r="P181"/>
  <c r="R181"/>
  <c r="T181"/>
  <c r="J86"/>
  <c r="BE111"/>
  <c r="BE112"/>
  <c r="BE144"/>
  <c r="J55"/>
  <c r="F89"/>
  <c r="BE100"/>
  <c r="BE103"/>
  <c r="BE113"/>
  <c r="BE120"/>
  <c r="BE123"/>
  <c r="BE125"/>
  <c r="BE126"/>
  <c r="BE127"/>
  <c r="BE132"/>
  <c r="BE135"/>
  <c r="BE137"/>
  <c r="BE151"/>
  <c r="BE152"/>
  <c r="BE153"/>
  <c r="BE154"/>
  <c r="BE155"/>
  <c r="BE159"/>
  <c r="E82"/>
  <c r="BE95"/>
  <c r="BE96"/>
  <c r="BE107"/>
  <c r="BE114"/>
  <c r="BE115"/>
  <c r="BE117"/>
  <c r="BE119"/>
  <c r="BE121"/>
  <c r="BE124"/>
  <c r="BE134"/>
  <c r="BE145"/>
  <c r="BE160"/>
  <c r="J54"/>
  <c r="BE102"/>
  <c r="BE104"/>
  <c r="BE105"/>
  <c r="BE106"/>
  <c r="BE131"/>
  <c r="BE139"/>
  <c r="BE149"/>
  <c r="BE157"/>
  <c r="BE165"/>
  <c r="BE169"/>
  <c r="BE116"/>
  <c r="BE128"/>
  <c r="BE141"/>
  <c r="BE142"/>
  <c r="BE143"/>
  <c r="BE176"/>
  <c r="BE180"/>
  <c r="BE182"/>
  <c r="BE189"/>
  <c r="BE110"/>
  <c r="BE133"/>
  <c r="BE140"/>
  <c r="BE146"/>
  <c r="BE147"/>
  <c r="BE148"/>
  <c r="BE156"/>
  <c r="BE158"/>
  <c r="BE162"/>
  <c r="BE163"/>
  <c r="BE168"/>
  <c r="BE172"/>
  <c r="BE173"/>
  <c r="BE177"/>
  <c r="BE178"/>
  <c r="BE183"/>
  <c r="BE187"/>
  <c r="BE97"/>
  <c r="BE98"/>
  <c r="BE99"/>
  <c r="BE130"/>
  <c r="BE161"/>
  <c r="BE167"/>
  <c r="BE170"/>
  <c r="BE171"/>
  <c r="BE179"/>
  <c r="BE184"/>
  <c r="BE185"/>
  <c r="BE186"/>
  <c r="BE188"/>
  <c r="BE190"/>
  <c r="BE191"/>
  <c r="BE122"/>
  <c r="BE138"/>
  <c r="BE164"/>
  <c r="BE166"/>
  <c r="BE175"/>
  <c r="BE194"/>
  <c r="BK193"/>
  <c r="J193"/>
  <c r="J72"/>
  <c r="F35"/>
  <c i="1" r="BB55"/>
  <c r="BB54"/>
  <c r="AX54"/>
  <c i="2" r="J34"/>
  <c i="1" r="AW55"/>
  <c i="2" r="F36"/>
  <c i="1" r="BC55"/>
  <c r="BC54"/>
  <c r="W32"/>
  <c i="2" r="F34"/>
  <c i="1" r="BA55"/>
  <c r="BA54"/>
  <c r="W30"/>
  <c i="2" r="F37"/>
  <c i="1" r="BD55"/>
  <c r="BD54"/>
  <c r="W33"/>
  <c i="2" l="1" r="P108"/>
  <c r="T93"/>
  <c r="R93"/>
  <c r="P93"/>
  <c r="P92"/>
  <c i="1" r="AU55"/>
  <c i="2" r="R108"/>
  <c r="T108"/>
  <c r="BK93"/>
  <c r="J93"/>
  <c r="J60"/>
  <c r="BK108"/>
  <c r="J108"/>
  <c r="J63"/>
  <c r="BK192"/>
  <c r="J192"/>
  <c r="J71"/>
  <c i="1" r="AU54"/>
  <c i="2" r="F33"/>
  <c i="1" r="AZ55"/>
  <c r="AZ54"/>
  <c r="AV54"/>
  <c r="AK29"/>
  <c r="W31"/>
  <c r="AY54"/>
  <c r="AW54"/>
  <c r="AK30"/>
  <c i="2" r="J33"/>
  <c i="1" r="AV55"/>
  <c r="AT55"/>
  <c i="2" l="1" r="R92"/>
  <c r="T92"/>
  <c r="BK92"/>
  <c r="J92"/>
  <c r="J59"/>
  <c i="1" r="AT54"/>
  <c r="W29"/>
  <c i="2" l="1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<sst xmlns="http://schemas.openxmlformats.org/spreadsheetml/2006/main">
  <si>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</si>
  <si>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</si>
  <si>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</si>
  <si>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</si>
  <si>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</si>
  <si>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{841baf41-c4ce-4723-ae0b-739a20112301}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</si>
  <si>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</si>
  <si>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</si>
  <si>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</si>
  <si>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</si>
  <si>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</si>
  <si>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</si>
  <si>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</si>
  <si>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</si>
  <si>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</si>
  <si>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</si>
  <si>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</si>
  <si>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Areál tramvaje Poruba - Rekonstrukce objektu mycí linky a ČOV</t>
  </si>
  <si>
    <t>KSO:</t>
  </si>
  <si>
    <t/>
  </si>
  <si>
    <t>CC-CZ:</t>
  </si>
  <si>
    <t>Místo:</t>
  </si>
  <si>
    <t xml:space="preserve"> </t>
  </si>
  <si>
    <t>Datum:</t>
  </si>
  <si>
    <t>18. 7. 2019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</si>
  <si>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</si>
  <si>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</si>
  <si>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</si>
  <si>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</si>
  <si>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</si>
  <si>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</si>
  <si>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</si>
  <si>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PROJEKT HTL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</si>
  <si>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</si>
  <si>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</si>
  <si>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</si>
  <si>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</si>
  <si>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</si>
  <si>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</si>
  <si>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</si>
  <si>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</si>
  <si>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</si>
  <si>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</si>
  <si>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</si>
  <si>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</si>
  <si>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</si>
  <si>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</si>
  <si>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</si>
  <si>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</si>
  <si>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</si>
  <si>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</si>
  <si>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</si>
  <si>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</si>
  <si>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</si>
  <si>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</si>
  <si>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</si>
  <si>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</si>
  <si>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</si>
  <si>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</si>
  <si>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</si>
  <si>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</si>
  <si>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</si>
  <si>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</si>
  <si>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</si>
  <si>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</si>
  <si>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</si>
  <si>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</si>
  <si>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</si>
  <si>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</si>
  <si>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</si>
  <si>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</si>
  <si>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</si>
  <si>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</si>
  <si>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</si>
  <si>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</si>
  <si>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</si>
  <si>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01.02</t>
  </si>
  <si>
    <t>DSO 01.02 Úpravy opláštění</t>
  </si>
  <si>
    <t>STA</t>
  </si>
  <si>
    <t>1</t>
  </si>
  <si>
    <t>{8a0c6763-182e-4bae-8427-11ea6e8334d6}</t>
  </si>
  <si>
    <t>2</t>
  </si>
  <si>
    <t>KRYCÍ LIST SOUPISU PRACÍ</t>
  </si>
  <si>
    <t>Objekt:</t>
  </si>
  <si>
    <t>01.02 - DSO 01.02 Úpravy opláštění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</si>
  <si>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</si>
  <si>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</si>
  <si>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</si>
  <si>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</si>
  <si>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</si>
  <si>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</si>
  <si>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</si>
  <si>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</si>
  <si>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</si>
  <si>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</si>
  <si>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</si>
  <si>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</si>
  <si>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</si>
  <si>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</si>
  <si>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</si>
  <si>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</si>
  <si>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</si>
  <si>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</si>
  <si>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</si>
  <si>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</si>
  <si>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</si>
  <si>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</si>
  <si>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</si>
  <si>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</si>
  <si>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</si>
  <si>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</si>
  <si>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</si>
  <si>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</si>
  <si>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</si>
  <si>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</si>
  <si>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</si>
  <si>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</si>
  <si>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</si>
  <si>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</si>
  <si>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</si>
  <si>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</si>
  <si>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946112114</t>
  </si>
  <si>
    <t>Montáž pojízdných věží trubkových/dílcových š do 1,6 m dl do 3,2 m v do 4,5 m</t>
  </si>
  <si>
    <t>kus</t>
  </si>
  <si>
    <t>4</t>
  </si>
  <si>
    <t>946112214</t>
  </si>
  <si>
    <t>Příplatek k pojízdným věžím š do 1,6 m dl do 3,2 m v do 4,5 m za první a ZKD den použití</t>
  </si>
  <si>
    <t>3</t>
  </si>
  <si>
    <t>946112814</t>
  </si>
  <si>
    <t>Demontáž pojízdných věží trubkových/dílcových š do 1,2 m dl do 3,2 m v do 4,5 m</t>
  </si>
  <si>
    <t>6</t>
  </si>
  <si>
    <t>949221111</t>
  </si>
  <si>
    <t>Montáž ochranné podlahy s příčníky pro dílcová lešení v do 10 m</t>
  </si>
  <si>
    <t>m2</t>
  </si>
  <si>
    <t>8</t>
  </si>
  <si>
    <t>5</t>
  </si>
  <si>
    <t>949221211</t>
  </si>
  <si>
    <t>Příplatek k lešeňové podlaze za první a ZKD den použití</t>
  </si>
  <si>
    <t>10</t>
  </si>
  <si>
    <t>949221811</t>
  </si>
  <si>
    <t>Demontáž ochranné podlahy s příčníky pro dílcová lešení v do 10 m</t>
  </si>
  <si>
    <t>12</t>
  </si>
  <si>
    <t>997</t>
  </si>
  <si>
    <t>Přesun sutě</t>
  </si>
  <si>
    <t>7</t>
  </si>
  <si>
    <t>997013151</t>
  </si>
  <si>
    <t>Vnitrostaveništní doprava suti a vybouraných hmot pro budovy v do 6 m s omezením mechanizace</t>
  </si>
  <si>
    <t>t</t>
  </si>
  <si>
    <t>14</t>
  </si>
  <si>
    <t>997013501</t>
  </si>
  <si>
    <t>Odvoz suti a vybouraných hmot na skládku nebo meziskládku do 1 km se složením (tepelná izolace pouze 20%, zámečnické výrobky 0)</t>
  </si>
  <si>
    <t>16</t>
  </si>
  <si>
    <t>997013509</t>
  </si>
  <si>
    <t>Příplatek k odvozu suti a vybouraných hmot na skládku ZKD 1 km přes 1 km</t>
  </si>
  <si>
    <t>18</t>
  </si>
  <si>
    <t>997013804</t>
  </si>
  <si>
    <t>Poplatek za uložení stavebního odpadu ze skla na skládce (skládkovné)</t>
  </si>
  <si>
    <t>20</t>
  </si>
  <si>
    <t>11</t>
  </si>
  <si>
    <t>997013811</t>
  </si>
  <si>
    <t>Poplatek za uložení stavebního dřevěného odpadu na skládce (skládkovné)</t>
  </si>
  <si>
    <t>22</t>
  </si>
  <si>
    <t>997013814</t>
  </si>
  <si>
    <t>Poplatek za uložení stavebního odpadu z izolačních hmot na skládce (skládkovné)</t>
  </si>
  <si>
    <t>24</t>
  </si>
  <si>
    <t>PSV</t>
  </si>
  <si>
    <t>Práce a dodávky PSV</t>
  </si>
  <si>
    <t>712</t>
  </si>
  <si>
    <t>Povlakové krytiny</t>
  </si>
  <si>
    <t>13</t>
  </si>
  <si>
    <t>712300841</t>
  </si>
  <si>
    <t>Odstranění povlakové krytiny střech do 10° odškrabáním mechu s urovnáním povrchu a očištěním</t>
  </si>
  <si>
    <t>26</t>
  </si>
  <si>
    <t>712311101</t>
  </si>
  <si>
    <t>Provedení povlakové krytiny střech do 10° za studena lakem penetračním nebo asfaltovým</t>
  </si>
  <si>
    <t>28</t>
  </si>
  <si>
    <t>M</t>
  </si>
  <si>
    <t>111631500</t>
  </si>
  <si>
    <t>lak asfaltový ALP/9 (MJ t) bal 9 kg</t>
  </si>
  <si>
    <t>32</t>
  </si>
  <si>
    <t>30</t>
  </si>
  <si>
    <t>712341559</t>
  </si>
  <si>
    <t>Provedení povlakové krytiny střech do 10° pásy NAIP přitavením v plné ploše</t>
  </si>
  <si>
    <t>17</t>
  </si>
  <si>
    <t>628321320-1</t>
  </si>
  <si>
    <t>pás těžký Glastek Sticker 30 Plus</t>
  </si>
  <si>
    <t>34</t>
  </si>
  <si>
    <t>712341559-1</t>
  </si>
  <si>
    <t>36</t>
  </si>
  <si>
    <t>19</t>
  </si>
  <si>
    <t>628522540-1</t>
  </si>
  <si>
    <t>pás živičný modifikovaný Dekor</t>
  </si>
  <si>
    <t>38</t>
  </si>
  <si>
    <t>998712202</t>
  </si>
  <si>
    <t>Přesun hmot procentní pro krytiny povlakové v objektech v do 12 m</t>
  </si>
  <si>
    <t>%</t>
  </si>
  <si>
    <t>40</t>
  </si>
  <si>
    <t>713</t>
  </si>
  <si>
    <t>Izolace tepelné</t>
  </si>
  <si>
    <t>713131111</t>
  </si>
  <si>
    <t>Montáž izolace tepelné stěn a základů přibitím rohoží, pásů, dílců, desek</t>
  </si>
  <si>
    <t>42</t>
  </si>
  <si>
    <t>283758800</t>
  </si>
  <si>
    <t>deska z pěnového polystyrenu EPS 100 Z 1000 x 500 x 50 mm</t>
  </si>
  <si>
    <t>44</t>
  </si>
  <si>
    <t>23</t>
  </si>
  <si>
    <t>713111121</t>
  </si>
  <si>
    <t>Montáž izolace tepelné spodem stropů s uchycením drátem rohoží, pásů, dílců, desek</t>
  </si>
  <si>
    <t>46</t>
  </si>
  <si>
    <t>631668430</t>
  </si>
  <si>
    <t>Tepelná izolace minerální plst tl.100 mm</t>
  </si>
  <si>
    <t>48</t>
  </si>
  <si>
    <t>25</t>
  </si>
  <si>
    <t>713141211</t>
  </si>
  <si>
    <t>Montáž izolace tepelné střech plochých volně položené atikový klín</t>
  </si>
  <si>
    <t>m</t>
  </si>
  <si>
    <t>50</t>
  </si>
  <si>
    <t>631529020</t>
  </si>
  <si>
    <t>klín přechodný tl.50 x 50 mm</t>
  </si>
  <si>
    <t>52</t>
  </si>
  <si>
    <t>27</t>
  </si>
  <si>
    <t>713151141</t>
  </si>
  <si>
    <t>Montáž izolace tepelné střech parotěsné</t>
  </si>
  <si>
    <t>54</t>
  </si>
  <si>
    <t>283553000</t>
  </si>
  <si>
    <t>pás parotěsný</t>
  </si>
  <si>
    <t>56</t>
  </si>
  <si>
    <t>29</t>
  </si>
  <si>
    <t>713300843</t>
  </si>
  <si>
    <t>Izolace tepelné odstranění izolace vláknitých materiálů bez konstrukce s povrchovou úpravou - střecha</t>
  </si>
  <si>
    <t>58</t>
  </si>
  <si>
    <t>998713202</t>
  </si>
  <si>
    <t>Přesun hmot procentní pro izolace tepelné v objektech v do 12 m</t>
  </si>
  <si>
    <t>60</t>
  </si>
  <si>
    <t>762</t>
  </si>
  <si>
    <t>Konstrukce tesařské</t>
  </si>
  <si>
    <t>31</t>
  </si>
  <si>
    <t>762112110</t>
  </si>
  <si>
    <t>Montáž tesařských stěn na hladko z hraněného řeziva průřezové plochy do 120 cm2</t>
  </si>
  <si>
    <t>62</t>
  </si>
  <si>
    <t>605120010</t>
  </si>
  <si>
    <t>řezivo jehličnaté hranol jakost I do 120 cm2</t>
  </si>
  <si>
    <t>m3</t>
  </si>
  <si>
    <t>64</t>
  </si>
  <si>
    <t>33</t>
  </si>
  <si>
    <t>762131811</t>
  </si>
  <si>
    <t>Demontáž bednění svislých stěn - světlíkové obruby</t>
  </si>
  <si>
    <t>66</t>
  </si>
  <si>
    <t>762195000</t>
  </si>
  <si>
    <t>Spojovací prostředky pro montáž stěn, příček, bednění stěn</t>
  </si>
  <si>
    <t>68</t>
  </si>
  <si>
    <t>35</t>
  </si>
  <si>
    <t>762431032</t>
  </si>
  <si>
    <t>Obložení stěn z desek OSB tl 12 mm broušených na pero a drážku přibíjených</t>
  </si>
  <si>
    <t>70</t>
  </si>
  <si>
    <t>998762202</t>
  </si>
  <si>
    <t>Přesun hmot procentní pro kce tesařské v objektech v do 12 m</t>
  </si>
  <si>
    <t>72</t>
  </si>
  <si>
    <t>764</t>
  </si>
  <si>
    <t>Konstrukce klempířské</t>
  </si>
  <si>
    <t>37</t>
  </si>
  <si>
    <t>764002871</t>
  </si>
  <si>
    <t>Demontáž lemování do suti</t>
  </si>
  <si>
    <t>74</t>
  </si>
  <si>
    <t>764004861</t>
  </si>
  <si>
    <t>Demontáž svodu do suti</t>
  </si>
  <si>
    <t>76</t>
  </si>
  <si>
    <t>39</t>
  </si>
  <si>
    <t>764-1</t>
  </si>
  <si>
    <t>Dod+Mont parapetu FeZn 0,75 lakovaný rš 350 mm - D1</t>
  </si>
  <si>
    <t>78</t>
  </si>
  <si>
    <t>764-2</t>
  </si>
  <si>
    <t>Dod+Mont světl. obruby prašný plech rš 120 - D2</t>
  </si>
  <si>
    <t>80</t>
  </si>
  <si>
    <t>41</t>
  </si>
  <si>
    <t>764-3</t>
  </si>
  <si>
    <t>Dod+Mont světl. obruby prašný plech rš 120 mm - D2</t>
  </si>
  <si>
    <t>82</t>
  </si>
  <si>
    <t>764-4</t>
  </si>
  <si>
    <t>Dod+Mont světl. obruby prašný plech rš 200 mm - D3</t>
  </si>
  <si>
    <t>84</t>
  </si>
  <si>
    <t>43</t>
  </si>
  <si>
    <t>764-5</t>
  </si>
  <si>
    <t>Dod+Mont světl. obruby okapový plech rš 240 - D4</t>
  </si>
  <si>
    <t>86</t>
  </si>
  <si>
    <t>764541444</t>
  </si>
  <si>
    <t>Kotlík oválný (trychtýřový) pro podokapní žlaby z TiZn předzvětralého plechu 280/80 mm</t>
  </si>
  <si>
    <t>88</t>
  </si>
  <si>
    <t>45</t>
  </si>
  <si>
    <t>764548324</t>
  </si>
  <si>
    <t>Svody kruhové včetně objímek, kolen, odskoků průměru 120 mm</t>
  </si>
  <si>
    <t>90</t>
  </si>
  <si>
    <t>764-6</t>
  </si>
  <si>
    <t>Světlík oplechování okapové hrany rš 150 mm - D5</t>
  </si>
  <si>
    <t>92</t>
  </si>
  <si>
    <t>47</t>
  </si>
  <si>
    <t>764-7</t>
  </si>
  <si>
    <t>Oplechování soklu obvodové stěny v ř. A rš 200 mm - D6</t>
  </si>
  <si>
    <t>94</t>
  </si>
  <si>
    <t>764-8</t>
  </si>
  <si>
    <t>Oprava svodů</t>
  </si>
  <si>
    <t>soub</t>
  </si>
  <si>
    <t>96</t>
  </si>
  <si>
    <t>49</t>
  </si>
  <si>
    <t>998764202</t>
  </si>
  <si>
    <t>Přesun hmot procentní pro konstrukce klempířské v objektech v do 12 m</t>
  </si>
  <si>
    <t>98</t>
  </si>
  <si>
    <t>767</t>
  </si>
  <si>
    <t>Konstrukce zámečnické</t>
  </si>
  <si>
    <t>767-1</t>
  </si>
  <si>
    <t>Demontáž vrat s motorickým ovládáním</t>
  </si>
  <si>
    <t>100</t>
  </si>
  <si>
    <t>51</t>
  </si>
  <si>
    <t>767-11</t>
  </si>
  <si>
    <t>Oprava ručních pákových mechanismů otevírání oken, nátěr, zpětná montáž dl. 3,30 m</t>
  </si>
  <si>
    <t>ks</t>
  </si>
  <si>
    <t>102</t>
  </si>
  <si>
    <t>767-12</t>
  </si>
  <si>
    <t>Oprava otevíravých dveří 800*1970 - O2</t>
  </si>
  <si>
    <t>104</t>
  </si>
  <si>
    <t>53</t>
  </si>
  <si>
    <t>767-13</t>
  </si>
  <si>
    <t>Dod+Mont provedení prostupu PC1</t>
  </si>
  <si>
    <t>106</t>
  </si>
  <si>
    <t>767131111</t>
  </si>
  <si>
    <t>Montáž stěn plechových šroubovaných</t>
  </si>
  <si>
    <t>108</t>
  </si>
  <si>
    <t>55</t>
  </si>
  <si>
    <t>767-5</t>
  </si>
  <si>
    <t>Panely KOB 1004</t>
  </si>
  <si>
    <t>110</t>
  </si>
  <si>
    <t>767-6</t>
  </si>
  <si>
    <t>Panely KOB 1012</t>
  </si>
  <si>
    <t>112</t>
  </si>
  <si>
    <t>57</t>
  </si>
  <si>
    <t>767-7</t>
  </si>
  <si>
    <t>Montážní, spojovací a doplnkový materiál</t>
  </si>
  <si>
    <t>114</t>
  </si>
  <si>
    <t>767134802</t>
  </si>
  <si>
    <t>Demontáž oplechování stěn šroubovaných - KOB 3</t>
  </si>
  <si>
    <t>116</t>
  </si>
  <si>
    <t>59</t>
  </si>
  <si>
    <t>767-14</t>
  </si>
  <si>
    <t>Demontáž akciálních ventilátorů vč. žaluzií</t>
  </si>
  <si>
    <t>118</t>
  </si>
  <si>
    <t>767141800</t>
  </si>
  <si>
    <t>Demontáž konstrukcí pro beztmelé zasklení se zasklením - o 8,9</t>
  </si>
  <si>
    <t>120</t>
  </si>
  <si>
    <t>61</t>
  </si>
  <si>
    <t>767-10</t>
  </si>
  <si>
    <t>Oprava ventilačních větracích křídel 750*1500 otočných kolem osy, očištění, vyspravení, nový nátěr, zpětná montáž</t>
  </si>
  <si>
    <t>122</t>
  </si>
  <si>
    <t>767581803</t>
  </si>
  <si>
    <t>Demontáž podhledu tvarovaný plech - KOB 1, KOB 2</t>
  </si>
  <si>
    <t>124</t>
  </si>
  <si>
    <t>63</t>
  </si>
  <si>
    <t>767584702</t>
  </si>
  <si>
    <t>Montáž podhledů z tvarovaných plechů připevněných šroubováním</t>
  </si>
  <si>
    <t>126</t>
  </si>
  <si>
    <t>767651114-1</t>
  </si>
  <si>
    <t>Montáž vrat plochy přes 13 m2 - O4,O6</t>
  </si>
  <si>
    <t>128</t>
  </si>
  <si>
    <t>65</t>
  </si>
  <si>
    <t>767-2</t>
  </si>
  <si>
    <t>Vrata ocelová 4000*5100 dvoukř. oboustranná hladká, izolovaná, nátěr, s motorickým ovládáním(pohon, signalizace - elektro) - O4</t>
  </si>
  <si>
    <t>130</t>
  </si>
  <si>
    <t>767-3</t>
  </si>
  <si>
    <t>Oprava stávajících vrat 3340*4600, zpětná osazení PC do nových lišt a těsnění, únikvé dveře (pohon, signalizace - elektro) - O5</t>
  </si>
  <si>
    <t>132</t>
  </si>
  <si>
    <t>67</t>
  </si>
  <si>
    <t>767-4</t>
  </si>
  <si>
    <t>Vrata ocelová 3380*5100 dvoukř. oboustranná hladká, izolovaná, nátěr, s motorickým ovládáním(pohon, signalizace - elektro) - O6</t>
  </si>
  <si>
    <t>134</t>
  </si>
  <si>
    <t>767-8</t>
  </si>
  <si>
    <t>Oprava stávajících posuvných dveří 2000*2100</t>
  </si>
  <si>
    <t>136</t>
  </si>
  <si>
    <t>69</t>
  </si>
  <si>
    <t>767-9</t>
  </si>
  <si>
    <t>Dod+Mont dveří ocelových - O3</t>
  </si>
  <si>
    <t>138</t>
  </si>
  <si>
    <t>767995111</t>
  </si>
  <si>
    <t>Montáž atypických zámečnických konstrukcí hmotnosti do 5 kg - z1</t>
  </si>
  <si>
    <t>kg</t>
  </si>
  <si>
    <t>140</t>
  </si>
  <si>
    <t>71</t>
  </si>
  <si>
    <t>767-15</t>
  </si>
  <si>
    <t>Ocelové profily - Z1</t>
  </si>
  <si>
    <t>142</t>
  </si>
  <si>
    <t>998767202</t>
  </si>
  <si>
    <t>Přesun hmot procentní pro zámečnické konstrukce v objektech v do 12 m</t>
  </si>
  <si>
    <t>144</t>
  </si>
  <si>
    <t>783</t>
  </si>
  <si>
    <t>Dokončovací práce - nátěry</t>
  </si>
  <si>
    <t>73</t>
  </si>
  <si>
    <t>783009401</t>
  </si>
  <si>
    <t>Bezpečnostní šrafování stěn nebo svislých ploch rovných - O4,5,6</t>
  </si>
  <si>
    <t>146</t>
  </si>
  <si>
    <t>783213121</t>
  </si>
  <si>
    <t>Napouštěcí dvojnásobný syntetický fungicidní nátěr tesařských konstrukcí</t>
  </si>
  <si>
    <t>148</t>
  </si>
  <si>
    <t>75</t>
  </si>
  <si>
    <t>783301303</t>
  </si>
  <si>
    <t>Bezoplachové odrezivění zámečnických konstrukcí</t>
  </si>
  <si>
    <t>150</t>
  </si>
  <si>
    <t>783314101</t>
  </si>
  <si>
    <t>Základní jednonásobný syntetický nátěr zámečnických konstrukcí - O1,2,3,4</t>
  </si>
  <si>
    <t>152</t>
  </si>
  <si>
    <t>77</t>
  </si>
  <si>
    <t>783315101</t>
  </si>
  <si>
    <t>Mezinátěr jednonásobný syntetický standardní zámečnických konstrukcí</t>
  </si>
  <si>
    <t>154</t>
  </si>
  <si>
    <t>783317101</t>
  </si>
  <si>
    <t>Krycí jednonásobný syntetický standardní nátěr zámečnických konstrukcí</t>
  </si>
  <si>
    <t>156</t>
  </si>
  <si>
    <t>787</t>
  </si>
  <si>
    <t>Dokončovací práce - zasklívání</t>
  </si>
  <si>
    <t>79</t>
  </si>
  <si>
    <t>787-1</t>
  </si>
  <si>
    <t>Zpětné zasklívání původním PC vč. montážního materiálu - O8</t>
  </si>
  <si>
    <t>158</t>
  </si>
  <si>
    <t>787127217</t>
  </si>
  <si>
    <t>Doplnění poškozených PC a krytnic - PC1,2,3,4,SV1-SV5, SV6-SV14</t>
  </si>
  <si>
    <t>160</t>
  </si>
  <si>
    <t>81</t>
  </si>
  <si>
    <t>787127217-1</t>
  </si>
  <si>
    <t>Zasklívání stěn a příček PC profilem vč. těsnících profilů, šroubové přípoje nerez- doplnění O8</t>
  </si>
  <si>
    <t>162</t>
  </si>
  <si>
    <t>787-2</t>
  </si>
  <si>
    <t>Demontáž+Dodávka+Montáž prosvětlovací plochy nad vraty ve štítech 1 a 16 - drátosklo vč. doplňků - PC5</t>
  </si>
  <si>
    <t>164</t>
  </si>
  <si>
    <t>83</t>
  </si>
  <si>
    <t>787300801</t>
  </si>
  <si>
    <t>Vysklívání střešních konstrukcí SV6 - SV15, O8</t>
  </si>
  <si>
    <t>166</t>
  </si>
  <si>
    <t>78760-1</t>
  </si>
  <si>
    <t>Zpětné osazení PC 16/4S vč. nových těsnících montážních doplňkových prvků - PC1,2,3,4</t>
  </si>
  <si>
    <t>168</t>
  </si>
  <si>
    <t>85</t>
  </si>
  <si>
    <t>787100802-1</t>
  </si>
  <si>
    <t>Vysklívání stěn, příček PC 16/4S vč. doplnkových prvků - PC1, PC2,PC3,PC4</t>
  </si>
  <si>
    <t>170</t>
  </si>
  <si>
    <t>787300801-1</t>
  </si>
  <si>
    <t>Vysklívání konstrukcí PC světlíků vč. doplňkového oplechování - SV1 - SV5</t>
  </si>
  <si>
    <t>172</t>
  </si>
  <si>
    <t>87</t>
  </si>
  <si>
    <t>787300803</t>
  </si>
  <si>
    <t>Vysklívání střešních konstrukcí a světlíků výplň netmelených vč. doplňkového oplechování - SV6 - SV14</t>
  </si>
  <si>
    <t>174</t>
  </si>
  <si>
    <t>998787202</t>
  </si>
  <si>
    <t>Přesun hmot procentní pro zasklívání v objektech v do 12 m</t>
  </si>
  <si>
    <t>176</t>
  </si>
  <si>
    <t>Práce a dodávky M</t>
  </si>
  <si>
    <t>21-M</t>
  </si>
  <si>
    <t>Elektromontáže</t>
  </si>
  <si>
    <t>89</t>
  </si>
  <si>
    <t>21-1</t>
  </si>
  <si>
    <t>Demontáž a zpětná montáž bleskosvodu</t>
  </si>
  <si>
    <t>178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</si>
</sst>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08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Areál tramvaje Poruba - Rekonstrukce objektu mycí linky a ČOV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18. 7. 2019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Dopravní podnik Ostrava a.s.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>PROJEKT HTL s.r.o.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16.5" customHeight="1">
      <c r="A55" s="108" t="s">
        <v>75</v>
      </c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'01.02 - DSO 01.02 Úpravy 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'01.02 - DSO 01.02 Úpravy ...'!P92</f>
        <v>0</v>
      </c>
      <c r="AV55" s="117">
        <f>'01.02 - DSO 01.02 Úpravy ...'!J33</f>
        <v>0</v>
      </c>
      <c r="AW55" s="117">
        <f>'01.02 - DSO 01.02 Úpravy ...'!J34</f>
        <v>0</v>
      </c>
      <c r="AX55" s="117">
        <f>'01.02 - DSO 01.02 Úpravy ...'!J35</f>
        <v>0</v>
      </c>
      <c r="AY55" s="117">
        <f>'01.02 - DSO 01.02 Úpravy ...'!J36</f>
        <v>0</v>
      </c>
      <c r="AZ55" s="117">
        <f>'01.02 - DSO 01.02 Úpravy ...'!F33</f>
        <v>0</v>
      </c>
      <c r="BA55" s="117">
        <f>'01.02 - DSO 01.02 Úpravy ...'!F34</f>
        <v>0</v>
      </c>
      <c r="BB55" s="117">
        <f>'01.02 - DSO 01.02 Úpravy ...'!F35</f>
        <v>0</v>
      </c>
      <c r="BC55" s="117">
        <f>'01.02 - DSO 01.02 Úpravy ...'!F36</f>
        <v>0</v>
      </c>
      <c r="BD55" s="119">
        <f>'01.02 - DSO 01.02 Úpravy ...'!F37</f>
        <v>0</v>
      </c>
      <c r="BE55" s="7"/>
      <c r="BT55" s="120" t="s">
        <v>79</v>
      </c>
      <c r="BV55" s="120" t="s">
        <v>73</v>
      </c>
      <c r="BW55" s="120" t="s">
        <v>80</v>
      </c>
      <c r="BX55" s="120" t="s">
        <v>5</v>
      </c>
      <c r="CL55" s="120" t="s">
        <v>22</v>
      </c>
      <c r="CM55" s="120" t="s">
        <v>81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16c9F/veaIU9vPGlvJU9V2LxVDwzZ0OzimFYm1WY+ZQ9381dTwE6ipINjNv8235UXPKCSNbXPt77aHOFnRMaUg==" hashValue="Bc+iNJaK/el2SgyKbsxwyH5Az/9Is8XOXr53YziKZpyVPMGERPrihkYpgPYZOez74iFGYgMWcHnS/F8cbIwgo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.02 - DSO 01.02 Úprav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81</v>
      </c>
    </row>
    <row r="4" s="1" customFormat="1" ht="24.96" customHeight="1">
      <c r="B4" s="17"/>
      <c r="D4" s="125" t="s">
        <v>82</v>
      </c>
      <c r="I4" s="121"/>
      <c r="L4" s="17"/>
      <c r="M4" s="126" t="s">
        <v>10</v>
      </c>
      <c r="AT4" s="14" t="s">
        <v>4</v>
      </c>
    </row>
    <row r="5" s="1" customFormat="1" ht="6.96" customHeight="1">
      <c r="B5" s="17"/>
      <c r="I5" s="121"/>
      <c r="L5" s="17"/>
    </row>
    <row r="6" s="1" customFormat="1" ht="12" customHeight="1">
      <c r="B6" s="17"/>
      <c r="D6" s="127" t="s">
        <v>16</v>
      </c>
      <c r="I6" s="121"/>
      <c r="L6" s="17"/>
    </row>
    <row r="7" s="1" customFormat="1" ht="16.5" customHeight="1">
      <c r="B7" s="17"/>
      <c r="E7" s="128" t="str">
        <f>'Rekapitulace stavby'!K6</f>
        <v>Areál tramvaje Poruba - Rekonstrukce objektu mycí linky a ČOV</v>
      </c>
      <c r="F7" s="127"/>
      <c r="G7" s="127"/>
      <c r="H7" s="127"/>
      <c r="I7" s="121"/>
      <c r="L7" s="17"/>
    </row>
    <row r="8" s="2" customFormat="1" ht="12" customHeight="1">
      <c r="A8" s="35"/>
      <c r="B8" s="41"/>
      <c r="C8" s="35"/>
      <c r="D8" s="127" t="s">
        <v>83</v>
      </c>
      <c r="E8" s="35"/>
      <c r="F8" s="35"/>
      <c r="G8" s="35"/>
      <c r="H8" s="35"/>
      <c r="I8" s="129"/>
      <c r="J8" s="35"/>
      <c r="K8" s="35"/>
      <c r="L8" s="13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1" t="s">
        <v>84</v>
      </c>
      <c r="F9" s="35"/>
      <c r="G9" s="35"/>
      <c r="H9" s="35"/>
      <c r="I9" s="129"/>
      <c r="J9" s="35"/>
      <c r="K9" s="35"/>
      <c r="L9" s="13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29"/>
      <c r="J10" s="35"/>
      <c r="K10" s="35"/>
      <c r="L10" s="13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7" t="s">
        <v>18</v>
      </c>
      <c r="E11" s="35"/>
      <c r="F11" s="132" t="s">
        <v>22</v>
      </c>
      <c r="G11" s="35"/>
      <c r="H11" s="35"/>
      <c r="I11" s="133" t="s">
        <v>20</v>
      </c>
      <c r="J11" s="132" t="s">
        <v>19</v>
      </c>
      <c r="K11" s="35"/>
      <c r="L11" s="13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7" t="s">
        <v>21</v>
      </c>
      <c r="E12" s="35"/>
      <c r="F12" s="132" t="s">
        <v>22</v>
      </c>
      <c r="G12" s="35"/>
      <c r="H12" s="35"/>
      <c r="I12" s="133" t="s">
        <v>23</v>
      </c>
      <c r="J12" s="134" t="str">
        <f>'Rekapitulace stavby'!AN8</f>
        <v>18. 7. 2019</v>
      </c>
      <c r="K12" s="35"/>
      <c r="L12" s="13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29"/>
      <c r="J13" s="35"/>
      <c r="K13" s="35"/>
      <c r="L13" s="13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7" t="s">
        <v>25</v>
      </c>
      <c r="E14" s="35"/>
      <c r="F14" s="35"/>
      <c r="G14" s="35"/>
      <c r="H14" s="35"/>
      <c r="I14" s="133" t="s">
        <v>26</v>
      </c>
      <c r="J14" s="132" t="s">
        <v>19</v>
      </c>
      <c r="K14" s="35"/>
      <c r="L14" s="13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2" t="s">
        <v>27</v>
      </c>
      <c r="F15" s="35"/>
      <c r="G15" s="35"/>
      <c r="H15" s="35"/>
      <c r="I15" s="133" t="s">
        <v>28</v>
      </c>
      <c r="J15" s="132" t="s">
        <v>19</v>
      </c>
      <c r="K15" s="35"/>
      <c r="L15" s="13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29"/>
      <c r="J16" s="35"/>
      <c r="K16" s="35"/>
      <c r="L16" s="13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7" t="s">
        <v>29</v>
      </c>
      <c r="E17" s="35"/>
      <c r="F17" s="35"/>
      <c r="G17" s="35"/>
      <c r="H17" s="35"/>
      <c r="I17" s="133" t="s">
        <v>26</v>
      </c>
      <c r="J17" s="30" t="str">
        <f>'Rekapitulace stavby'!AN13</f>
        <v>Vyplň údaj</v>
      </c>
      <c r="K17" s="35"/>
      <c r="L17" s="13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2"/>
      <c r="G18" s="132"/>
      <c r="H18" s="132"/>
      <c r="I18" s="133" t="s">
        <v>28</v>
      </c>
      <c r="J18" s="30" t="str">
        <f>'Rekapitulace stavby'!AN14</f>
        <v>Vyplň údaj</v>
      </c>
      <c r="K18" s="35"/>
      <c r="L18" s="13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29"/>
      <c r="J19" s="35"/>
      <c r="K19" s="35"/>
      <c r="L19" s="13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7" t="s">
        <v>31</v>
      </c>
      <c r="E20" s="35"/>
      <c r="F20" s="35"/>
      <c r="G20" s="35"/>
      <c r="H20" s="35"/>
      <c r="I20" s="133" t="s">
        <v>26</v>
      </c>
      <c r="J20" s="132" t="str">
        <f>IF('Rekapitulace stavby'!AN16="","",'Rekapitulace stavby'!AN16)</f>
        <v/>
      </c>
      <c r="K20" s="35"/>
      <c r="L20" s="13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2" t="str">
        <f>IF('Rekapitulace stavby'!E17="","",'Rekapitulace stavby'!E17)</f>
        <v>PROJEKT HTL s.r.o.</v>
      </c>
      <c r="F21" s="35"/>
      <c r="G21" s="35"/>
      <c r="H21" s="35"/>
      <c r="I21" s="133" t="s">
        <v>28</v>
      </c>
      <c r="J21" s="132" t="str">
        <f>IF('Rekapitulace stavby'!AN17="","",'Rekapitulace stavby'!AN17)</f>
        <v/>
      </c>
      <c r="K21" s="35"/>
      <c r="L21" s="13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29"/>
      <c r="J22" s="35"/>
      <c r="K22" s="35"/>
      <c r="L22" s="13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7" t="s">
        <v>34</v>
      </c>
      <c r="E23" s="35"/>
      <c r="F23" s="35"/>
      <c r="G23" s="35"/>
      <c r="H23" s="35"/>
      <c r="I23" s="133" t="s">
        <v>26</v>
      </c>
      <c r="J23" s="132" t="str">
        <f>IF('Rekapitulace stavby'!AN19="","",'Rekapitulace stavby'!AN19)</f>
        <v/>
      </c>
      <c r="K23" s="35"/>
      <c r="L23" s="13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2" t="str">
        <f>IF('Rekapitulace stavby'!E20="","",'Rekapitulace stavby'!E20)</f>
        <v xml:space="preserve"> </v>
      </c>
      <c r="F24" s="35"/>
      <c r="G24" s="35"/>
      <c r="H24" s="35"/>
      <c r="I24" s="133" t="s">
        <v>28</v>
      </c>
      <c r="J24" s="132" t="str">
        <f>IF('Rekapitulace stavby'!AN20="","",'Rekapitulace stavby'!AN20)</f>
        <v/>
      </c>
      <c r="K24" s="35"/>
      <c r="L24" s="13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29"/>
      <c r="J25" s="35"/>
      <c r="K25" s="35"/>
      <c r="L25" s="13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7" t="s">
        <v>35</v>
      </c>
      <c r="E26" s="35"/>
      <c r="F26" s="35"/>
      <c r="G26" s="35"/>
      <c r="H26" s="35"/>
      <c r="I26" s="129"/>
      <c r="J26" s="35"/>
      <c r="K26" s="35"/>
      <c r="L26" s="13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8"/>
      <c r="J27" s="135"/>
      <c r="K27" s="135"/>
      <c r="L27" s="139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29"/>
      <c r="J28" s="35"/>
      <c r="K28" s="35"/>
      <c r="L28" s="13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1"/>
      <c r="J29" s="140"/>
      <c r="K29" s="140"/>
      <c r="L29" s="13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2" t="s">
        <v>37</v>
      </c>
      <c r="E30" s="35"/>
      <c r="F30" s="35"/>
      <c r="G30" s="35"/>
      <c r="H30" s="35"/>
      <c r="I30" s="129"/>
      <c r="J30" s="143">
        <f>ROUND(J92, 2)</f>
        <v>0</v>
      </c>
      <c r="K30" s="35"/>
      <c r="L30" s="13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1"/>
      <c r="J31" s="140"/>
      <c r="K31" s="140"/>
      <c r="L31" s="13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4" t="s">
        <v>39</v>
      </c>
      <c r="G32" s="35"/>
      <c r="H32" s="35"/>
      <c r="I32" s="145" t="s">
        <v>38</v>
      </c>
      <c r="J32" s="144" t="s">
        <v>40</v>
      </c>
      <c r="K32" s="35"/>
      <c r="L32" s="13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41</v>
      </c>
      <c r="E33" s="127" t="s">
        <v>42</v>
      </c>
      <c r="F33" s="147">
        <f>ROUND((SUM(BE92:BE194)),  2)</f>
        <v>0</v>
      </c>
      <c r="G33" s="35"/>
      <c r="H33" s="35"/>
      <c r="I33" s="148">
        <v>0.20999999999999999</v>
      </c>
      <c r="J33" s="147">
        <f>ROUND(((SUM(BE92:BE194))*I33),  2)</f>
        <v>0</v>
      </c>
      <c r="K33" s="35"/>
      <c r="L33" s="13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7" t="s">
        <v>43</v>
      </c>
      <c r="F34" s="147">
        <f>ROUND((SUM(BF92:BF194)),  2)</f>
        <v>0</v>
      </c>
      <c r="G34" s="35"/>
      <c r="H34" s="35"/>
      <c r="I34" s="148">
        <v>0.14999999999999999</v>
      </c>
      <c r="J34" s="147">
        <f>ROUND(((SUM(BF92:BF194))*I34),  2)</f>
        <v>0</v>
      </c>
      <c r="K34" s="35"/>
      <c r="L34" s="13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7" t="s">
        <v>44</v>
      </c>
      <c r="F35" s="147">
        <f>ROUND((SUM(BG92:BG194)),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13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7" t="s">
        <v>45</v>
      </c>
      <c r="F36" s="147">
        <f>ROUND((SUM(BH92:BH194)),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13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7" t="s">
        <v>46</v>
      </c>
      <c r="F37" s="147">
        <f>ROUND((SUM(BI92:BI194)),  2)</f>
        <v>0</v>
      </c>
      <c r="G37" s="35"/>
      <c r="H37" s="35"/>
      <c r="I37" s="148">
        <v>0</v>
      </c>
      <c r="J37" s="147">
        <f>0</f>
        <v>0</v>
      </c>
      <c r="K37" s="35"/>
      <c r="L37" s="13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29"/>
      <c r="J38" s="35"/>
      <c r="K38" s="35"/>
      <c r="L38" s="13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4"/>
      <c r="J39" s="155">
        <f>SUM(J30:J37)</f>
        <v>0</v>
      </c>
      <c r="K39" s="156"/>
      <c r="L39" s="13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7"/>
      <c r="C40" s="158"/>
      <c r="D40" s="158"/>
      <c r="E40" s="158"/>
      <c r="F40" s="158"/>
      <c r="G40" s="158"/>
      <c r="H40" s="158"/>
      <c r="I40" s="159"/>
      <c r="J40" s="158"/>
      <c r="K40" s="158"/>
      <c r="L40" s="13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0"/>
      <c r="C44" s="161"/>
      <c r="D44" s="161"/>
      <c r="E44" s="161"/>
      <c r="F44" s="161"/>
      <c r="G44" s="161"/>
      <c r="H44" s="161"/>
      <c r="I44" s="162"/>
      <c r="J44" s="161"/>
      <c r="K44" s="161"/>
      <c r="L44" s="13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85</v>
      </c>
      <c r="D45" s="37"/>
      <c r="E45" s="37"/>
      <c r="F45" s="37"/>
      <c r="G45" s="37"/>
      <c r="H45" s="37"/>
      <c r="I45" s="129"/>
      <c r="J45" s="37"/>
      <c r="K45" s="37"/>
      <c r="L45" s="13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13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13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3" t="str">
        <f>E7</f>
        <v>Areál tramvaje Poruba - Rekonstrukce objektu mycí linky a ČOV</v>
      </c>
      <c r="F48" s="29"/>
      <c r="G48" s="29"/>
      <c r="H48" s="29"/>
      <c r="I48" s="129"/>
      <c r="J48" s="37"/>
      <c r="K48" s="37"/>
      <c r="L48" s="13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83</v>
      </c>
      <c r="D49" s="37"/>
      <c r="E49" s="37"/>
      <c r="F49" s="37"/>
      <c r="G49" s="37"/>
      <c r="H49" s="37"/>
      <c r="I49" s="129"/>
      <c r="J49" s="37"/>
      <c r="K49" s="37"/>
      <c r="L49" s="13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01.02 - DSO 01.02 Úpravy opláštění</v>
      </c>
      <c r="F50" s="37"/>
      <c r="G50" s="37"/>
      <c r="H50" s="37"/>
      <c r="I50" s="129"/>
      <c r="J50" s="37"/>
      <c r="K50" s="37"/>
      <c r="L50" s="13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13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133" t="s">
        <v>23</v>
      </c>
      <c r="J52" s="69" t="str">
        <f>IF(J12="","",J12)</f>
        <v>18. 7. 2019</v>
      </c>
      <c r="K52" s="37"/>
      <c r="L52" s="13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13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Dopravní podnik Ostrava a.s.</v>
      </c>
      <c r="G54" s="37"/>
      <c r="H54" s="37"/>
      <c r="I54" s="133" t="s">
        <v>31</v>
      </c>
      <c r="J54" s="33" t="str">
        <f>E21</f>
        <v>PROJEKT HTL s.r.o.</v>
      </c>
      <c r="K54" s="37"/>
      <c r="L54" s="13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133" t="s">
        <v>34</v>
      </c>
      <c r="J55" s="33" t="str">
        <f>E24</f>
        <v xml:space="preserve"> </v>
      </c>
      <c r="K55" s="37"/>
      <c r="L55" s="13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13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4" t="s">
        <v>86</v>
      </c>
      <c r="D57" s="165"/>
      <c r="E57" s="165"/>
      <c r="F57" s="165"/>
      <c r="G57" s="165"/>
      <c r="H57" s="165"/>
      <c r="I57" s="166"/>
      <c r="J57" s="167" t="s">
        <v>87</v>
      </c>
      <c r="K57" s="165"/>
      <c r="L57" s="13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13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8" t="s">
        <v>69</v>
      </c>
      <c r="D59" s="37"/>
      <c r="E59" s="37"/>
      <c r="F59" s="37"/>
      <c r="G59" s="37"/>
      <c r="H59" s="37"/>
      <c r="I59" s="129"/>
      <c r="J59" s="99">
        <f>J92</f>
        <v>0</v>
      </c>
      <c r="K59" s="37"/>
      <c r="L59" s="13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88</v>
      </c>
    </row>
    <row r="60" s="9" customFormat="1" ht="24.96" customHeight="1">
      <c r="A60" s="9"/>
      <c r="B60" s="169"/>
      <c r="C60" s="170"/>
      <c r="D60" s="171" t="s">
        <v>89</v>
      </c>
      <c r="E60" s="172"/>
      <c r="F60" s="172"/>
      <c r="G60" s="172"/>
      <c r="H60" s="172"/>
      <c r="I60" s="173"/>
      <c r="J60" s="174">
        <f>J93</f>
        <v>0</v>
      </c>
      <c r="K60" s="170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90</v>
      </c>
      <c r="E61" s="179"/>
      <c r="F61" s="179"/>
      <c r="G61" s="179"/>
      <c r="H61" s="179"/>
      <c r="I61" s="180"/>
      <c r="J61" s="181">
        <f>J94</f>
        <v>0</v>
      </c>
      <c r="K61" s="177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91</v>
      </c>
      <c r="E62" s="179"/>
      <c r="F62" s="179"/>
      <c r="G62" s="179"/>
      <c r="H62" s="179"/>
      <c r="I62" s="180"/>
      <c r="J62" s="181">
        <f>J101</f>
        <v>0</v>
      </c>
      <c r="K62" s="177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9"/>
      <c r="C63" s="170"/>
      <c r="D63" s="171" t="s">
        <v>92</v>
      </c>
      <c r="E63" s="172"/>
      <c r="F63" s="172"/>
      <c r="G63" s="172"/>
      <c r="H63" s="172"/>
      <c r="I63" s="173"/>
      <c r="J63" s="174">
        <f>J108</f>
        <v>0</v>
      </c>
      <c r="K63" s="170"/>
      <c r="L63" s="175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6"/>
      <c r="C64" s="177"/>
      <c r="D64" s="178" t="s">
        <v>93</v>
      </c>
      <c r="E64" s="179"/>
      <c r="F64" s="179"/>
      <c r="G64" s="179"/>
      <c r="H64" s="179"/>
      <c r="I64" s="180"/>
      <c r="J64" s="181">
        <f>J109</f>
        <v>0</v>
      </c>
      <c r="K64" s="177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94</v>
      </c>
      <c r="E65" s="179"/>
      <c r="F65" s="179"/>
      <c r="G65" s="179"/>
      <c r="H65" s="179"/>
      <c r="I65" s="180"/>
      <c r="J65" s="181">
        <f>J118</f>
        <v>0</v>
      </c>
      <c r="K65" s="177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6"/>
      <c r="C66" s="177"/>
      <c r="D66" s="178" t="s">
        <v>95</v>
      </c>
      <c r="E66" s="179"/>
      <c r="F66" s="179"/>
      <c r="G66" s="179"/>
      <c r="H66" s="179"/>
      <c r="I66" s="180"/>
      <c r="J66" s="181">
        <f>J129</f>
        <v>0</v>
      </c>
      <c r="K66" s="177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6"/>
      <c r="C67" s="177"/>
      <c r="D67" s="178" t="s">
        <v>96</v>
      </c>
      <c r="E67" s="179"/>
      <c r="F67" s="179"/>
      <c r="G67" s="179"/>
      <c r="H67" s="179"/>
      <c r="I67" s="180"/>
      <c r="J67" s="181">
        <f>J136</f>
        <v>0</v>
      </c>
      <c r="K67" s="177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6"/>
      <c r="C68" s="177"/>
      <c r="D68" s="178" t="s">
        <v>97</v>
      </c>
      <c r="E68" s="179"/>
      <c r="F68" s="179"/>
      <c r="G68" s="179"/>
      <c r="H68" s="179"/>
      <c r="I68" s="180"/>
      <c r="J68" s="181">
        <f>J150</f>
        <v>0</v>
      </c>
      <c r="K68" s="177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6"/>
      <c r="C69" s="177"/>
      <c r="D69" s="178" t="s">
        <v>98</v>
      </c>
      <c r="E69" s="179"/>
      <c r="F69" s="179"/>
      <c r="G69" s="179"/>
      <c r="H69" s="179"/>
      <c r="I69" s="180"/>
      <c r="J69" s="181">
        <f>J174</f>
        <v>0</v>
      </c>
      <c r="K69" s="177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6"/>
      <c r="C70" s="177"/>
      <c r="D70" s="178" t="s">
        <v>99</v>
      </c>
      <c r="E70" s="179"/>
      <c r="F70" s="179"/>
      <c r="G70" s="179"/>
      <c r="H70" s="179"/>
      <c r="I70" s="180"/>
      <c r="J70" s="181">
        <f>J181</f>
        <v>0</v>
      </c>
      <c r="K70" s="177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100</v>
      </c>
      <c r="E71" s="172"/>
      <c r="F71" s="172"/>
      <c r="G71" s="172"/>
      <c r="H71" s="172"/>
      <c r="I71" s="173"/>
      <c r="J71" s="174">
        <f>J192</f>
        <v>0</v>
      </c>
      <c r="K71" s="170"/>
      <c r="L71" s="175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6"/>
      <c r="C72" s="177"/>
      <c r="D72" s="178" t="s">
        <v>101</v>
      </c>
      <c r="E72" s="179"/>
      <c r="F72" s="179"/>
      <c r="G72" s="179"/>
      <c r="H72" s="179"/>
      <c r="I72" s="180"/>
      <c r="J72" s="181">
        <f>J193</f>
        <v>0</v>
      </c>
      <c r="K72" s="177"/>
      <c r="L72" s="18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5"/>
      <c r="B73" s="36"/>
      <c r="C73" s="37"/>
      <c r="D73" s="37"/>
      <c r="E73" s="37"/>
      <c r="F73" s="37"/>
      <c r="G73" s="37"/>
      <c r="H73" s="37"/>
      <c r="I73" s="129"/>
      <c r="J73" s="37"/>
      <c r="K73" s="37"/>
      <c r="L73" s="13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56"/>
      <c r="C74" s="57"/>
      <c r="D74" s="57"/>
      <c r="E74" s="57"/>
      <c r="F74" s="57"/>
      <c r="G74" s="57"/>
      <c r="H74" s="57"/>
      <c r="I74" s="159"/>
      <c r="J74" s="57"/>
      <c r="K74" s="57"/>
      <c r="L74" s="13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="2" customFormat="1" ht="6.96" customHeight="1">
      <c r="A78" s="35"/>
      <c r="B78" s="58"/>
      <c r="C78" s="59"/>
      <c r="D78" s="59"/>
      <c r="E78" s="59"/>
      <c r="F78" s="59"/>
      <c r="G78" s="59"/>
      <c r="H78" s="59"/>
      <c r="I78" s="162"/>
      <c r="J78" s="59"/>
      <c r="K78" s="59"/>
      <c r="L78" s="13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24.96" customHeight="1">
      <c r="A79" s="35"/>
      <c r="B79" s="36"/>
      <c r="C79" s="20" t="s">
        <v>102</v>
      </c>
      <c r="D79" s="37"/>
      <c r="E79" s="37"/>
      <c r="F79" s="37"/>
      <c r="G79" s="37"/>
      <c r="H79" s="37"/>
      <c r="I79" s="129"/>
      <c r="J79" s="37"/>
      <c r="K79" s="37"/>
      <c r="L79" s="13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13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16</v>
      </c>
      <c r="D81" s="37"/>
      <c r="E81" s="37"/>
      <c r="F81" s="37"/>
      <c r="G81" s="37"/>
      <c r="H81" s="37"/>
      <c r="I81" s="129"/>
      <c r="J81" s="37"/>
      <c r="K81" s="37"/>
      <c r="L81" s="13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6.5" customHeight="1">
      <c r="A82" s="35"/>
      <c r="B82" s="36"/>
      <c r="C82" s="37"/>
      <c r="D82" s="37"/>
      <c r="E82" s="163" t="str">
        <f>E7</f>
        <v>Areál tramvaje Poruba - Rekonstrukce objektu mycí linky a ČOV</v>
      </c>
      <c r="F82" s="29"/>
      <c r="G82" s="29"/>
      <c r="H82" s="29"/>
      <c r="I82" s="129"/>
      <c r="J82" s="37"/>
      <c r="K82" s="37"/>
      <c r="L82" s="13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2" customHeight="1">
      <c r="A83" s="35"/>
      <c r="B83" s="36"/>
      <c r="C83" s="29" t="s">
        <v>83</v>
      </c>
      <c r="D83" s="37"/>
      <c r="E83" s="37"/>
      <c r="F83" s="37"/>
      <c r="G83" s="37"/>
      <c r="H83" s="37"/>
      <c r="I83" s="129"/>
      <c r="J83" s="37"/>
      <c r="K83" s="37"/>
      <c r="L83" s="13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6.5" customHeight="1">
      <c r="A84" s="35"/>
      <c r="B84" s="36"/>
      <c r="C84" s="37"/>
      <c r="D84" s="37"/>
      <c r="E84" s="66" t="str">
        <f>E9</f>
        <v>01.02 - DSO 01.02 Úpravy opláštění</v>
      </c>
      <c r="F84" s="37"/>
      <c r="G84" s="37"/>
      <c r="H84" s="37"/>
      <c r="I84" s="129"/>
      <c r="J84" s="37"/>
      <c r="K84" s="37"/>
      <c r="L84" s="13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6.96" customHeight="1">
      <c r="A85" s="35"/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13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21</v>
      </c>
      <c r="D86" s="37"/>
      <c r="E86" s="37"/>
      <c r="F86" s="24" t="str">
        <f>F12</f>
        <v xml:space="preserve"> </v>
      </c>
      <c r="G86" s="37"/>
      <c r="H86" s="37"/>
      <c r="I86" s="133" t="s">
        <v>23</v>
      </c>
      <c r="J86" s="69" t="str">
        <f>IF(J12="","",J12)</f>
        <v>18. 7. 2019</v>
      </c>
      <c r="K86" s="37"/>
      <c r="L86" s="13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6.96" customHeight="1">
      <c r="A87" s="35"/>
      <c r="B87" s="36"/>
      <c r="C87" s="37"/>
      <c r="D87" s="37"/>
      <c r="E87" s="37"/>
      <c r="F87" s="37"/>
      <c r="G87" s="37"/>
      <c r="H87" s="37"/>
      <c r="I87" s="129"/>
      <c r="J87" s="37"/>
      <c r="K87" s="37"/>
      <c r="L87" s="13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25.65" customHeight="1">
      <c r="A88" s="35"/>
      <c r="B88" s="36"/>
      <c r="C88" s="29" t="s">
        <v>25</v>
      </c>
      <c r="D88" s="37"/>
      <c r="E88" s="37"/>
      <c r="F88" s="24" t="str">
        <f>E15</f>
        <v>Dopravní podnik Ostrava a.s.</v>
      </c>
      <c r="G88" s="37"/>
      <c r="H88" s="37"/>
      <c r="I88" s="133" t="s">
        <v>31</v>
      </c>
      <c r="J88" s="33" t="str">
        <f>E21</f>
        <v>PROJEKT HTL s.r.o.</v>
      </c>
      <c r="K88" s="37"/>
      <c r="L88" s="13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29</v>
      </c>
      <c r="D89" s="37"/>
      <c r="E89" s="37"/>
      <c r="F89" s="24" t="str">
        <f>IF(E18="","",E18)</f>
        <v>Vyplň údaj</v>
      </c>
      <c r="G89" s="37"/>
      <c r="H89" s="37"/>
      <c r="I89" s="133" t="s">
        <v>34</v>
      </c>
      <c r="J89" s="33" t="str">
        <f>E24</f>
        <v xml:space="preserve"> </v>
      </c>
      <c r="K89" s="37"/>
      <c r="L89" s="13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0.32" customHeight="1">
      <c r="A90" s="35"/>
      <c r="B90" s="36"/>
      <c r="C90" s="37"/>
      <c r="D90" s="37"/>
      <c r="E90" s="37"/>
      <c r="F90" s="37"/>
      <c r="G90" s="37"/>
      <c r="H90" s="37"/>
      <c r="I90" s="129"/>
      <c r="J90" s="37"/>
      <c r="K90" s="37"/>
      <c r="L90" s="13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11" customFormat="1" ht="29.28" customHeight="1">
      <c r="A91" s="183"/>
      <c r="B91" s="184"/>
      <c r="C91" s="185" t="s">
        <v>103</v>
      </c>
      <c r="D91" s="186" t="s">
        <v>56</v>
      </c>
      <c r="E91" s="186" t="s">
        <v>52</v>
      </c>
      <c r="F91" s="186" t="s">
        <v>53</v>
      </c>
      <c r="G91" s="186" t="s">
        <v>104</v>
      </c>
      <c r="H91" s="186" t="s">
        <v>105</v>
      </c>
      <c r="I91" s="187" t="s">
        <v>106</v>
      </c>
      <c r="J91" s="188" t="s">
        <v>87</v>
      </c>
      <c r="K91" s="189" t="s">
        <v>107</v>
      </c>
      <c r="L91" s="190"/>
      <c r="M91" s="89" t="s">
        <v>19</v>
      </c>
      <c r="N91" s="90" t="s">
        <v>41</v>
      </c>
      <c r="O91" s="90" t="s">
        <v>108</v>
      </c>
      <c r="P91" s="90" t="s">
        <v>109</v>
      </c>
      <c r="Q91" s="90" t="s">
        <v>110</v>
      </c>
      <c r="R91" s="90" t="s">
        <v>111</v>
      </c>
      <c r="S91" s="90" t="s">
        <v>112</v>
      </c>
      <c r="T91" s="91" t="s">
        <v>113</v>
      </c>
      <c r="U91" s="183"/>
      <c r="V91" s="183"/>
      <c r="W91" s="183"/>
      <c r="X91" s="183"/>
      <c r="Y91" s="183"/>
      <c r="Z91" s="183"/>
      <c r="AA91" s="183"/>
      <c r="AB91" s="183"/>
      <c r="AC91" s="183"/>
      <c r="AD91" s="183"/>
      <c r="AE91" s="183"/>
    </row>
    <row r="92" s="2" customFormat="1" ht="22.8" customHeight="1">
      <c r="A92" s="35"/>
      <c r="B92" s="36"/>
      <c r="C92" s="96" t="s">
        <v>114</v>
      </c>
      <c r="D92" s="37"/>
      <c r="E92" s="37"/>
      <c r="F92" s="37"/>
      <c r="G92" s="37"/>
      <c r="H92" s="37"/>
      <c r="I92" s="129"/>
      <c r="J92" s="191">
        <f>BK92</f>
        <v>0</v>
      </c>
      <c r="K92" s="37"/>
      <c r="L92" s="41"/>
      <c r="M92" s="92"/>
      <c r="N92" s="192"/>
      <c r="O92" s="93"/>
      <c r="P92" s="193">
        <f>P93+P108+P192</f>
        <v>0</v>
      </c>
      <c r="Q92" s="93"/>
      <c r="R92" s="193">
        <f>R93+R108+R192</f>
        <v>0</v>
      </c>
      <c r="S92" s="93"/>
      <c r="T92" s="194">
        <f>T93+T108+T192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70</v>
      </c>
      <c r="AU92" s="14" t="s">
        <v>88</v>
      </c>
      <c r="BK92" s="195">
        <f>BK93+BK108+BK192</f>
        <v>0</v>
      </c>
    </row>
    <row r="93" s="12" customFormat="1" ht="25.92" customHeight="1">
      <c r="A93" s="12"/>
      <c r="B93" s="196"/>
      <c r="C93" s="197"/>
      <c r="D93" s="198" t="s">
        <v>70</v>
      </c>
      <c r="E93" s="199" t="s">
        <v>115</v>
      </c>
      <c r="F93" s="199" t="s">
        <v>116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P94+P101</f>
        <v>0</v>
      </c>
      <c r="Q93" s="204"/>
      <c r="R93" s="205">
        <f>R94+R101</f>
        <v>0</v>
      </c>
      <c r="S93" s="204"/>
      <c r="T93" s="206">
        <f>T94+T101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79</v>
      </c>
      <c r="AT93" s="208" t="s">
        <v>70</v>
      </c>
      <c r="AU93" s="208" t="s">
        <v>71</v>
      </c>
      <c r="AY93" s="207" t="s">
        <v>117</v>
      </c>
      <c r="BK93" s="209">
        <f>BK94+BK101</f>
        <v>0</v>
      </c>
    </row>
    <row r="94" s="12" customFormat="1" ht="22.8" customHeight="1">
      <c r="A94" s="12"/>
      <c r="B94" s="196"/>
      <c r="C94" s="197"/>
      <c r="D94" s="198" t="s">
        <v>70</v>
      </c>
      <c r="E94" s="210" t="s">
        <v>118</v>
      </c>
      <c r="F94" s="210" t="s">
        <v>119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SUM(P95:P100)</f>
        <v>0</v>
      </c>
      <c r="Q94" s="204"/>
      <c r="R94" s="205">
        <f>SUM(R95:R100)</f>
        <v>0</v>
      </c>
      <c r="S94" s="204"/>
      <c r="T94" s="206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79</v>
      </c>
      <c r="AT94" s="208" t="s">
        <v>70</v>
      </c>
      <c r="AU94" s="208" t="s">
        <v>79</v>
      </c>
      <c r="AY94" s="207" t="s">
        <v>117</v>
      </c>
      <c r="BK94" s="209">
        <f>SUM(BK95:BK100)</f>
        <v>0</v>
      </c>
    </row>
    <row r="95" s="2" customFormat="1" ht="21.75" customHeight="1">
      <c r="A95" s="35"/>
      <c r="B95" s="36"/>
      <c r="C95" s="212" t="s">
        <v>79</v>
      </c>
      <c r="D95" s="212" t="s">
        <v>120</v>
      </c>
      <c r="E95" s="213" t="s">
        <v>121</v>
      </c>
      <c r="F95" s="214" t="s">
        <v>122</v>
      </c>
      <c r="G95" s="215" t="s">
        <v>123</v>
      </c>
      <c r="H95" s="216">
        <v>4</v>
      </c>
      <c r="I95" s="217"/>
      <c r="J95" s="218">
        <f>ROUND(I95*H95,2)</f>
        <v>0</v>
      </c>
      <c r="K95" s="219"/>
      <c r="L95" s="41"/>
      <c r="M95" s="220" t="s">
        <v>19</v>
      </c>
      <c r="N95" s="221" t="s">
        <v>42</v>
      </c>
      <c r="O95" s="81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24" t="s">
        <v>124</v>
      </c>
      <c r="AT95" s="224" t="s">
        <v>120</v>
      </c>
      <c r="AU95" s="224" t="s">
        <v>81</v>
      </c>
      <c r="AY95" s="14" t="s">
        <v>117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4" t="s">
        <v>79</v>
      </c>
      <c r="BK95" s="225">
        <f>ROUND(I95*H95,2)</f>
        <v>0</v>
      </c>
      <c r="BL95" s="14" t="s">
        <v>124</v>
      </c>
      <c r="BM95" s="224" t="s">
        <v>81</v>
      </c>
    </row>
    <row r="96" s="2" customFormat="1" ht="21.75" customHeight="1">
      <c r="A96" s="35"/>
      <c r="B96" s="36"/>
      <c r="C96" s="212" t="s">
        <v>81</v>
      </c>
      <c r="D96" s="212" t="s">
        <v>120</v>
      </c>
      <c r="E96" s="213" t="s">
        <v>125</v>
      </c>
      <c r="F96" s="214" t="s">
        <v>126</v>
      </c>
      <c r="G96" s="215" t="s">
        <v>123</v>
      </c>
      <c r="H96" s="216">
        <v>60</v>
      </c>
      <c r="I96" s="217"/>
      <c r="J96" s="218">
        <f>ROUND(I96*H96,2)</f>
        <v>0</v>
      </c>
      <c r="K96" s="219"/>
      <c r="L96" s="41"/>
      <c r="M96" s="220" t="s">
        <v>19</v>
      </c>
      <c r="N96" s="221" t="s">
        <v>42</v>
      </c>
      <c r="O96" s="81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24" t="s">
        <v>124</v>
      </c>
      <c r="AT96" s="224" t="s">
        <v>120</v>
      </c>
      <c r="AU96" s="224" t="s">
        <v>81</v>
      </c>
      <c r="AY96" s="14" t="s">
        <v>117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4" t="s">
        <v>79</v>
      </c>
      <c r="BK96" s="225">
        <f>ROUND(I96*H96,2)</f>
        <v>0</v>
      </c>
      <c r="BL96" s="14" t="s">
        <v>124</v>
      </c>
      <c r="BM96" s="224" t="s">
        <v>124</v>
      </c>
    </row>
    <row r="97" s="2" customFormat="1" ht="21.75" customHeight="1">
      <c r="A97" s="35"/>
      <c r="B97" s="36"/>
      <c r="C97" s="212" t="s">
        <v>127</v>
      </c>
      <c r="D97" s="212" t="s">
        <v>120</v>
      </c>
      <c r="E97" s="213" t="s">
        <v>128</v>
      </c>
      <c r="F97" s="214" t="s">
        <v>129</v>
      </c>
      <c r="G97" s="215" t="s">
        <v>123</v>
      </c>
      <c r="H97" s="216">
        <v>4</v>
      </c>
      <c r="I97" s="217"/>
      <c r="J97" s="218">
        <f>ROUND(I97*H97,2)</f>
        <v>0</v>
      </c>
      <c r="K97" s="219"/>
      <c r="L97" s="41"/>
      <c r="M97" s="220" t="s">
        <v>19</v>
      </c>
      <c r="N97" s="221" t="s">
        <v>42</v>
      </c>
      <c r="O97" s="81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24" t="s">
        <v>124</v>
      </c>
      <c r="AT97" s="224" t="s">
        <v>120</v>
      </c>
      <c r="AU97" s="224" t="s">
        <v>81</v>
      </c>
      <c r="AY97" s="14" t="s">
        <v>117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4" t="s">
        <v>79</v>
      </c>
      <c r="BK97" s="225">
        <f>ROUND(I97*H97,2)</f>
        <v>0</v>
      </c>
      <c r="BL97" s="14" t="s">
        <v>124</v>
      </c>
      <c r="BM97" s="224" t="s">
        <v>130</v>
      </c>
    </row>
    <row r="98" s="2" customFormat="1" ht="21.75" customHeight="1">
      <c r="A98" s="35"/>
      <c r="B98" s="36"/>
      <c r="C98" s="212" t="s">
        <v>124</v>
      </c>
      <c r="D98" s="212" t="s">
        <v>120</v>
      </c>
      <c r="E98" s="213" t="s">
        <v>131</v>
      </c>
      <c r="F98" s="214" t="s">
        <v>132</v>
      </c>
      <c r="G98" s="215" t="s">
        <v>133</v>
      </c>
      <c r="H98" s="216">
        <v>42.600000000000001</v>
      </c>
      <c r="I98" s="217"/>
      <c r="J98" s="218">
        <f>ROUND(I98*H98,2)</f>
        <v>0</v>
      </c>
      <c r="K98" s="219"/>
      <c r="L98" s="41"/>
      <c r="M98" s="220" t="s">
        <v>19</v>
      </c>
      <c r="N98" s="221" t="s">
        <v>42</v>
      </c>
      <c r="O98" s="81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24" t="s">
        <v>124</v>
      </c>
      <c r="AT98" s="224" t="s">
        <v>120</v>
      </c>
      <c r="AU98" s="224" t="s">
        <v>81</v>
      </c>
      <c r="AY98" s="14" t="s">
        <v>117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4" t="s">
        <v>79</v>
      </c>
      <c r="BK98" s="225">
        <f>ROUND(I98*H98,2)</f>
        <v>0</v>
      </c>
      <c r="BL98" s="14" t="s">
        <v>124</v>
      </c>
      <c r="BM98" s="224" t="s">
        <v>134</v>
      </c>
    </row>
    <row r="99" s="2" customFormat="1" ht="16.5" customHeight="1">
      <c r="A99" s="35"/>
      <c r="B99" s="36"/>
      <c r="C99" s="212" t="s">
        <v>135</v>
      </c>
      <c r="D99" s="212" t="s">
        <v>120</v>
      </c>
      <c r="E99" s="213" t="s">
        <v>136</v>
      </c>
      <c r="F99" s="214" t="s">
        <v>137</v>
      </c>
      <c r="G99" s="215" t="s">
        <v>133</v>
      </c>
      <c r="H99" s="216">
        <v>1278</v>
      </c>
      <c r="I99" s="217"/>
      <c r="J99" s="218">
        <f>ROUND(I99*H99,2)</f>
        <v>0</v>
      </c>
      <c r="K99" s="219"/>
      <c r="L99" s="41"/>
      <c r="M99" s="220" t="s">
        <v>19</v>
      </c>
      <c r="N99" s="221" t="s">
        <v>42</v>
      </c>
      <c r="O99" s="81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24" t="s">
        <v>124</v>
      </c>
      <c r="AT99" s="224" t="s">
        <v>120</v>
      </c>
      <c r="AU99" s="224" t="s">
        <v>81</v>
      </c>
      <c r="AY99" s="14" t="s">
        <v>117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4" t="s">
        <v>79</v>
      </c>
      <c r="BK99" s="225">
        <f>ROUND(I99*H99,2)</f>
        <v>0</v>
      </c>
      <c r="BL99" s="14" t="s">
        <v>124</v>
      </c>
      <c r="BM99" s="224" t="s">
        <v>138</v>
      </c>
    </row>
    <row r="100" s="2" customFormat="1" ht="21.75" customHeight="1">
      <c r="A100" s="35"/>
      <c r="B100" s="36"/>
      <c r="C100" s="212" t="s">
        <v>130</v>
      </c>
      <c r="D100" s="212" t="s">
        <v>120</v>
      </c>
      <c r="E100" s="213" t="s">
        <v>139</v>
      </c>
      <c r="F100" s="214" t="s">
        <v>140</v>
      </c>
      <c r="G100" s="215" t="s">
        <v>133</v>
      </c>
      <c r="H100" s="216">
        <v>42.600000000000001</v>
      </c>
      <c r="I100" s="217"/>
      <c r="J100" s="218">
        <f>ROUND(I100*H100,2)</f>
        <v>0</v>
      </c>
      <c r="K100" s="219"/>
      <c r="L100" s="41"/>
      <c r="M100" s="220" t="s">
        <v>19</v>
      </c>
      <c r="N100" s="221" t="s">
        <v>42</v>
      </c>
      <c r="O100" s="81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24" t="s">
        <v>124</v>
      </c>
      <c r="AT100" s="224" t="s">
        <v>120</v>
      </c>
      <c r="AU100" s="224" t="s">
        <v>81</v>
      </c>
      <c r="AY100" s="14" t="s">
        <v>117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4" t="s">
        <v>79</v>
      </c>
      <c r="BK100" s="225">
        <f>ROUND(I100*H100,2)</f>
        <v>0</v>
      </c>
      <c r="BL100" s="14" t="s">
        <v>124</v>
      </c>
      <c r="BM100" s="224" t="s">
        <v>141</v>
      </c>
    </row>
    <row r="101" s="12" customFormat="1" ht="22.8" customHeight="1">
      <c r="A101" s="12"/>
      <c r="B101" s="196"/>
      <c r="C101" s="197"/>
      <c r="D101" s="198" t="s">
        <v>70</v>
      </c>
      <c r="E101" s="210" t="s">
        <v>142</v>
      </c>
      <c r="F101" s="210" t="s">
        <v>143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SUM(P102:P107)</f>
        <v>0</v>
      </c>
      <c r="Q101" s="204"/>
      <c r="R101" s="205">
        <f>SUM(R102:R107)</f>
        <v>0</v>
      </c>
      <c r="S101" s="204"/>
      <c r="T101" s="206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79</v>
      </c>
      <c r="AT101" s="208" t="s">
        <v>70</v>
      </c>
      <c r="AU101" s="208" t="s">
        <v>79</v>
      </c>
      <c r="AY101" s="207" t="s">
        <v>117</v>
      </c>
      <c r="BK101" s="209">
        <f>SUM(BK102:BK107)</f>
        <v>0</v>
      </c>
    </row>
    <row r="102" s="2" customFormat="1" ht="21.75" customHeight="1">
      <c r="A102" s="35"/>
      <c r="B102" s="36"/>
      <c r="C102" s="212" t="s">
        <v>144</v>
      </c>
      <c r="D102" s="212" t="s">
        <v>120</v>
      </c>
      <c r="E102" s="213" t="s">
        <v>145</v>
      </c>
      <c r="F102" s="214" t="s">
        <v>146</v>
      </c>
      <c r="G102" s="215" t="s">
        <v>147</v>
      </c>
      <c r="H102" s="216">
        <v>93.582999999999998</v>
      </c>
      <c r="I102" s="217"/>
      <c r="J102" s="218">
        <f>ROUND(I102*H102,2)</f>
        <v>0</v>
      </c>
      <c r="K102" s="219"/>
      <c r="L102" s="41"/>
      <c r="M102" s="220" t="s">
        <v>19</v>
      </c>
      <c r="N102" s="221" t="s">
        <v>42</v>
      </c>
      <c r="O102" s="81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24" t="s">
        <v>124</v>
      </c>
      <c r="AT102" s="224" t="s">
        <v>120</v>
      </c>
      <c r="AU102" s="224" t="s">
        <v>81</v>
      </c>
      <c r="AY102" s="14" t="s">
        <v>117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4" t="s">
        <v>79</v>
      </c>
      <c r="BK102" s="225">
        <f>ROUND(I102*H102,2)</f>
        <v>0</v>
      </c>
      <c r="BL102" s="14" t="s">
        <v>124</v>
      </c>
      <c r="BM102" s="224" t="s">
        <v>148</v>
      </c>
    </row>
    <row r="103" s="2" customFormat="1" ht="33" customHeight="1">
      <c r="A103" s="35"/>
      <c r="B103" s="36"/>
      <c r="C103" s="212" t="s">
        <v>134</v>
      </c>
      <c r="D103" s="212" t="s">
        <v>120</v>
      </c>
      <c r="E103" s="213" t="s">
        <v>149</v>
      </c>
      <c r="F103" s="214" t="s">
        <v>150</v>
      </c>
      <c r="G103" s="215" t="s">
        <v>147</v>
      </c>
      <c r="H103" s="216">
        <v>93.582999999999998</v>
      </c>
      <c r="I103" s="217"/>
      <c r="J103" s="218">
        <f>ROUND(I103*H103,2)</f>
        <v>0</v>
      </c>
      <c r="K103" s="219"/>
      <c r="L103" s="41"/>
      <c r="M103" s="220" t="s">
        <v>19</v>
      </c>
      <c r="N103" s="221" t="s">
        <v>42</v>
      </c>
      <c r="O103" s="81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24" t="s">
        <v>124</v>
      </c>
      <c r="AT103" s="224" t="s">
        <v>120</v>
      </c>
      <c r="AU103" s="224" t="s">
        <v>81</v>
      </c>
      <c r="AY103" s="14" t="s">
        <v>117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4" t="s">
        <v>79</v>
      </c>
      <c r="BK103" s="225">
        <f>ROUND(I103*H103,2)</f>
        <v>0</v>
      </c>
      <c r="BL103" s="14" t="s">
        <v>124</v>
      </c>
      <c r="BM103" s="224" t="s">
        <v>151</v>
      </c>
    </row>
    <row r="104" s="2" customFormat="1" ht="21.75" customHeight="1">
      <c r="A104" s="35"/>
      <c r="B104" s="36"/>
      <c r="C104" s="212" t="s">
        <v>118</v>
      </c>
      <c r="D104" s="212" t="s">
        <v>120</v>
      </c>
      <c r="E104" s="213" t="s">
        <v>152</v>
      </c>
      <c r="F104" s="214" t="s">
        <v>153</v>
      </c>
      <c r="G104" s="215" t="s">
        <v>147</v>
      </c>
      <c r="H104" s="216">
        <v>1310.162</v>
      </c>
      <c r="I104" s="217"/>
      <c r="J104" s="218">
        <f>ROUND(I104*H104,2)</f>
        <v>0</v>
      </c>
      <c r="K104" s="219"/>
      <c r="L104" s="41"/>
      <c r="M104" s="220" t="s">
        <v>19</v>
      </c>
      <c r="N104" s="221" t="s">
        <v>42</v>
      </c>
      <c r="O104" s="81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24" t="s">
        <v>124</v>
      </c>
      <c r="AT104" s="224" t="s">
        <v>120</v>
      </c>
      <c r="AU104" s="224" t="s">
        <v>81</v>
      </c>
      <c r="AY104" s="14" t="s">
        <v>117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4" t="s">
        <v>79</v>
      </c>
      <c r="BK104" s="225">
        <f>ROUND(I104*H104,2)</f>
        <v>0</v>
      </c>
      <c r="BL104" s="14" t="s">
        <v>124</v>
      </c>
      <c r="BM104" s="224" t="s">
        <v>154</v>
      </c>
    </row>
    <row r="105" s="2" customFormat="1" ht="21.75" customHeight="1">
      <c r="A105" s="35"/>
      <c r="B105" s="36"/>
      <c r="C105" s="212" t="s">
        <v>138</v>
      </c>
      <c r="D105" s="212" t="s">
        <v>120</v>
      </c>
      <c r="E105" s="213" t="s">
        <v>155</v>
      </c>
      <c r="F105" s="214" t="s">
        <v>156</v>
      </c>
      <c r="G105" s="215" t="s">
        <v>147</v>
      </c>
      <c r="H105" s="216">
        <v>37.417000000000002</v>
      </c>
      <c r="I105" s="217"/>
      <c r="J105" s="218">
        <f>ROUND(I105*H105,2)</f>
        <v>0</v>
      </c>
      <c r="K105" s="219"/>
      <c r="L105" s="41"/>
      <c r="M105" s="220" t="s">
        <v>19</v>
      </c>
      <c r="N105" s="221" t="s">
        <v>42</v>
      </c>
      <c r="O105" s="81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24" t="s">
        <v>124</v>
      </c>
      <c r="AT105" s="224" t="s">
        <v>120</v>
      </c>
      <c r="AU105" s="224" t="s">
        <v>81</v>
      </c>
      <c r="AY105" s="14" t="s">
        <v>117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4" t="s">
        <v>79</v>
      </c>
      <c r="BK105" s="225">
        <f>ROUND(I105*H105,2)</f>
        <v>0</v>
      </c>
      <c r="BL105" s="14" t="s">
        <v>124</v>
      </c>
      <c r="BM105" s="224" t="s">
        <v>157</v>
      </c>
    </row>
    <row r="106" s="2" customFormat="1" ht="21.75" customHeight="1">
      <c r="A106" s="35"/>
      <c r="B106" s="36"/>
      <c r="C106" s="212" t="s">
        <v>158</v>
      </c>
      <c r="D106" s="212" t="s">
        <v>120</v>
      </c>
      <c r="E106" s="213" t="s">
        <v>159</v>
      </c>
      <c r="F106" s="214" t="s">
        <v>160</v>
      </c>
      <c r="G106" s="215" t="s">
        <v>147</v>
      </c>
      <c r="H106" s="216">
        <v>2.5550000000000002</v>
      </c>
      <c r="I106" s="217"/>
      <c r="J106" s="218">
        <f>ROUND(I106*H106,2)</f>
        <v>0</v>
      </c>
      <c r="K106" s="219"/>
      <c r="L106" s="41"/>
      <c r="M106" s="220" t="s">
        <v>19</v>
      </c>
      <c r="N106" s="221" t="s">
        <v>42</v>
      </c>
      <c r="O106" s="81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24" t="s">
        <v>124</v>
      </c>
      <c r="AT106" s="224" t="s">
        <v>120</v>
      </c>
      <c r="AU106" s="224" t="s">
        <v>81</v>
      </c>
      <c r="AY106" s="14" t="s">
        <v>117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4" t="s">
        <v>79</v>
      </c>
      <c r="BK106" s="225">
        <f>ROUND(I106*H106,2)</f>
        <v>0</v>
      </c>
      <c r="BL106" s="14" t="s">
        <v>124</v>
      </c>
      <c r="BM106" s="224" t="s">
        <v>161</v>
      </c>
    </row>
    <row r="107" s="2" customFormat="1" ht="21.75" customHeight="1">
      <c r="A107" s="35"/>
      <c r="B107" s="36"/>
      <c r="C107" s="212" t="s">
        <v>141</v>
      </c>
      <c r="D107" s="212" t="s">
        <v>120</v>
      </c>
      <c r="E107" s="213" t="s">
        <v>162</v>
      </c>
      <c r="F107" s="214" t="s">
        <v>163</v>
      </c>
      <c r="G107" s="215" t="s">
        <v>147</v>
      </c>
      <c r="H107" s="216">
        <v>12.477</v>
      </c>
      <c r="I107" s="217"/>
      <c r="J107" s="218">
        <f>ROUND(I107*H107,2)</f>
        <v>0</v>
      </c>
      <c r="K107" s="219"/>
      <c r="L107" s="41"/>
      <c r="M107" s="220" t="s">
        <v>19</v>
      </c>
      <c r="N107" s="221" t="s">
        <v>42</v>
      </c>
      <c r="O107" s="81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24" t="s">
        <v>124</v>
      </c>
      <c r="AT107" s="224" t="s">
        <v>120</v>
      </c>
      <c r="AU107" s="224" t="s">
        <v>81</v>
      </c>
      <c r="AY107" s="14" t="s">
        <v>117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4" t="s">
        <v>79</v>
      </c>
      <c r="BK107" s="225">
        <f>ROUND(I107*H107,2)</f>
        <v>0</v>
      </c>
      <c r="BL107" s="14" t="s">
        <v>124</v>
      </c>
      <c r="BM107" s="224" t="s">
        <v>164</v>
      </c>
    </row>
    <row r="108" s="12" customFormat="1" ht="25.92" customHeight="1">
      <c r="A108" s="12"/>
      <c r="B108" s="196"/>
      <c r="C108" s="197"/>
      <c r="D108" s="198" t="s">
        <v>70</v>
      </c>
      <c r="E108" s="199" t="s">
        <v>165</v>
      </c>
      <c r="F108" s="199" t="s">
        <v>166</v>
      </c>
      <c r="G108" s="197"/>
      <c r="H108" s="197"/>
      <c r="I108" s="200"/>
      <c r="J108" s="201">
        <f>BK108</f>
        <v>0</v>
      </c>
      <c r="K108" s="197"/>
      <c r="L108" s="202"/>
      <c r="M108" s="203"/>
      <c r="N108" s="204"/>
      <c r="O108" s="204"/>
      <c r="P108" s="205">
        <f>P109+P118+P129+P136+P150+P174+P181</f>
        <v>0</v>
      </c>
      <c r="Q108" s="204"/>
      <c r="R108" s="205">
        <f>R109+R118+R129+R136+R150+R174+R181</f>
        <v>0</v>
      </c>
      <c r="S108" s="204"/>
      <c r="T108" s="206">
        <f>T109+T118+T129+T136+T150+T174+T181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7" t="s">
        <v>81</v>
      </c>
      <c r="AT108" s="208" t="s">
        <v>70</v>
      </c>
      <c r="AU108" s="208" t="s">
        <v>71</v>
      </c>
      <c r="AY108" s="207" t="s">
        <v>117</v>
      </c>
      <c r="BK108" s="209">
        <f>BK109+BK118+BK129+BK136+BK150+BK174+BK181</f>
        <v>0</v>
      </c>
    </row>
    <row r="109" s="12" customFormat="1" ht="22.8" customHeight="1">
      <c r="A109" s="12"/>
      <c r="B109" s="196"/>
      <c r="C109" s="197"/>
      <c r="D109" s="198" t="s">
        <v>70</v>
      </c>
      <c r="E109" s="210" t="s">
        <v>167</v>
      </c>
      <c r="F109" s="210" t="s">
        <v>168</v>
      </c>
      <c r="G109" s="197"/>
      <c r="H109" s="197"/>
      <c r="I109" s="200"/>
      <c r="J109" s="211">
        <f>BK109</f>
        <v>0</v>
      </c>
      <c r="K109" s="197"/>
      <c r="L109" s="202"/>
      <c r="M109" s="203"/>
      <c r="N109" s="204"/>
      <c r="O109" s="204"/>
      <c r="P109" s="205">
        <f>SUM(P110:P117)</f>
        <v>0</v>
      </c>
      <c r="Q109" s="204"/>
      <c r="R109" s="205">
        <f>SUM(R110:R117)</f>
        <v>0</v>
      </c>
      <c r="S109" s="204"/>
      <c r="T109" s="206">
        <f>SUM(T110:T117)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7" t="s">
        <v>81</v>
      </c>
      <c r="AT109" s="208" t="s">
        <v>70</v>
      </c>
      <c r="AU109" s="208" t="s">
        <v>79</v>
      </c>
      <c r="AY109" s="207" t="s">
        <v>117</v>
      </c>
      <c r="BK109" s="209">
        <f>SUM(BK110:BK117)</f>
        <v>0</v>
      </c>
    </row>
    <row r="110" s="2" customFormat="1" ht="21.75" customHeight="1">
      <c r="A110" s="35"/>
      <c r="B110" s="36"/>
      <c r="C110" s="212" t="s">
        <v>169</v>
      </c>
      <c r="D110" s="212" t="s">
        <v>120</v>
      </c>
      <c r="E110" s="213" t="s">
        <v>170</v>
      </c>
      <c r="F110" s="214" t="s">
        <v>171</v>
      </c>
      <c r="G110" s="215" t="s">
        <v>133</v>
      </c>
      <c r="H110" s="216">
        <v>334.62</v>
      </c>
      <c r="I110" s="217"/>
      <c r="J110" s="218">
        <f>ROUND(I110*H110,2)</f>
        <v>0</v>
      </c>
      <c r="K110" s="219"/>
      <c r="L110" s="41"/>
      <c r="M110" s="220" t="s">
        <v>19</v>
      </c>
      <c r="N110" s="221" t="s">
        <v>42</v>
      </c>
      <c r="O110" s="81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24" t="s">
        <v>151</v>
      </c>
      <c r="AT110" s="224" t="s">
        <v>120</v>
      </c>
      <c r="AU110" s="224" t="s">
        <v>81</v>
      </c>
      <c r="AY110" s="14" t="s">
        <v>117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4" t="s">
        <v>79</v>
      </c>
      <c r="BK110" s="225">
        <f>ROUND(I110*H110,2)</f>
        <v>0</v>
      </c>
      <c r="BL110" s="14" t="s">
        <v>151</v>
      </c>
      <c r="BM110" s="224" t="s">
        <v>172</v>
      </c>
    </row>
    <row r="111" s="2" customFormat="1" ht="21.75" customHeight="1">
      <c r="A111" s="35"/>
      <c r="B111" s="36"/>
      <c r="C111" s="212" t="s">
        <v>148</v>
      </c>
      <c r="D111" s="212" t="s">
        <v>120</v>
      </c>
      <c r="E111" s="213" t="s">
        <v>173</v>
      </c>
      <c r="F111" s="214" t="s">
        <v>174</v>
      </c>
      <c r="G111" s="215" t="s">
        <v>133</v>
      </c>
      <c r="H111" s="216">
        <v>334.62</v>
      </c>
      <c r="I111" s="217"/>
      <c r="J111" s="218">
        <f>ROUND(I111*H111,2)</f>
        <v>0</v>
      </c>
      <c r="K111" s="219"/>
      <c r="L111" s="41"/>
      <c r="M111" s="220" t="s">
        <v>19</v>
      </c>
      <c r="N111" s="221" t="s">
        <v>42</v>
      </c>
      <c r="O111" s="81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24" t="s">
        <v>151</v>
      </c>
      <c r="AT111" s="224" t="s">
        <v>120</v>
      </c>
      <c r="AU111" s="224" t="s">
        <v>81</v>
      </c>
      <c r="AY111" s="14" t="s">
        <v>117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4" t="s">
        <v>79</v>
      </c>
      <c r="BK111" s="225">
        <f>ROUND(I111*H111,2)</f>
        <v>0</v>
      </c>
      <c r="BL111" s="14" t="s">
        <v>151</v>
      </c>
      <c r="BM111" s="224" t="s">
        <v>175</v>
      </c>
    </row>
    <row r="112" s="2" customFormat="1" ht="16.5" customHeight="1">
      <c r="A112" s="35"/>
      <c r="B112" s="36"/>
      <c r="C112" s="226" t="s">
        <v>8</v>
      </c>
      <c r="D112" s="226" t="s">
        <v>176</v>
      </c>
      <c r="E112" s="227" t="s">
        <v>177</v>
      </c>
      <c r="F112" s="228" t="s">
        <v>178</v>
      </c>
      <c r="G112" s="229" t="s">
        <v>147</v>
      </c>
      <c r="H112" s="230">
        <v>0.10000000000000001</v>
      </c>
      <c r="I112" s="231"/>
      <c r="J112" s="232">
        <f>ROUND(I112*H112,2)</f>
        <v>0</v>
      </c>
      <c r="K112" s="233"/>
      <c r="L112" s="234"/>
      <c r="M112" s="235" t="s">
        <v>19</v>
      </c>
      <c r="N112" s="236" t="s">
        <v>42</v>
      </c>
      <c r="O112" s="81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24" t="s">
        <v>179</v>
      </c>
      <c r="AT112" s="224" t="s">
        <v>176</v>
      </c>
      <c r="AU112" s="224" t="s">
        <v>81</v>
      </c>
      <c r="AY112" s="14" t="s">
        <v>117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4" t="s">
        <v>79</v>
      </c>
      <c r="BK112" s="225">
        <f>ROUND(I112*H112,2)</f>
        <v>0</v>
      </c>
      <c r="BL112" s="14" t="s">
        <v>151</v>
      </c>
      <c r="BM112" s="224" t="s">
        <v>180</v>
      </c>
    </row>
    <row r="113" s="2" customFormat="1" ht="21.75" customHeight="1">
      <c r="A113" s="35"/>
      <c r="B113" s="36"/>
      <c r="C113" s="212" t="s">
        <v>151</v>
      </c>
      <c r="D113" s="212" t="s">
        <v>120</v>
      </c>
      <c r="E113" s="213" t="s">
        <v>181</v>
      </c>
      <c r="F113" s="214" t="s">
        <v>182</v>
      </c>
      <c r="G113" s="215" t="s">
        <v>133</v>
      </c>
      <c r="H113" s="216">
        <v>334.62</v>
      </c>
      <c r="I113" s="217"/>
      <c r="J113" s="218">
        <f>ROUND(I113*H113,2)</f>
        <v>0</v>
      </c>
      <c r="K113" s="219"/>
      <c r="L113" s="41"/>
      <c r="M113" s="220" t="s">
        <v>19</v>
      </c>
      <c r="N113" s="221" t="s">
        <v>42</v>
      </c>
      <c r="O113" s="81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24" t="s">
        <v>151</v>
      </c>
      <c r="AT113" s="224" t="s">
        <v>120</v>
      </c>
      <c r="AU113" s="224" t="s">
        <v>81</v>
      </c>
      <c r="AY113" s="14" t="s">
        <v>117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4" t="s">
        <v>79</v>
      </c>
      <c r="BK113" s="225">
        <f>ROUND(I113*H113,2)</f>
        <v>0</v>
      </c>
      <c r="BL113" s="14" t="s">
        <v>151</v>
      </c>
      <c r="BM113" s="224" t="s">
        <v>179</v>
      </c>
    </row>
    <row r="114" s="2" customFormat="1" ht="16.5" customHeight="1">
      <c r="A114" s="35"/>
      <c r="B114" s="36"/>
      <c r="C114" s="226" t="s">
        <v>183</v>
      </c>
      <c r="D114" s="226" t="s">
        <v>176</v>
      </c>
      <c r="E114" s="227" t="s">
        <v>184</v>
      </c>
      <c r="F114" s="228" t="s">
        <v>185</v>
      </c>
      <c r="G114" s="229" t="s">
        <v>133</v>
      </c>
      <c r="H114" s="230">
        <v>384.81299999999999</v>
      </c>
      <c r="I114" s="231"/>
      <c r="J114" s="232">
        <f>ROUND(I114*H114,2)</f>
        <v>0</v>
      </c>
      <c r="K114" s="233"/>
      <c r="L114" s="234"/>
      <c r="M114" s="235" t="s">
        <v>19</v>
      </c>
      <c r="N114" s="236" t="s">
        <v>42</v>
      </c>
      <c r="O114" s="81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24" t="s">
        <v>179</v>
      </c>
      <c r="AT114" s="224" t="s">
        <v>176</v>
      </c>
      <c r="AU114" s="224" t="s">
        <v>81</v>
      </c>
      <c r="AY114" s="14" t="s">
        <v>117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4" t="s">
        <v>79</v>
      </c>
      <c r="BK114" s="225">
        <f>ROUND(I114*H114,2)</f>
        <v>0</v>
      </c>
      <c r="BL114" s="14" t="s">
        <v>151</v>
      </c>
      <c r="BM114" s="224" t="s">
        <v>186</v>
      </c>
    </row>
    <row r="115" s="2" customFormat="1" ht="21.75" customHeight="1">
      <c r="A115" s="35"/>
      <c r="B115" s="36"/>
      <c r="C115" s="212" t="s">
        <v>154</v>
      </c>
      <c r="D115" s="212" t="s">
        <v>120</v>
      </c>
      <c r="E115" s="213" t="s">
        <v>187</v>
      </c>
      <c r="F115" s="214" t="s">
        <v>182</v>
      </c>
      <c r="G115" s="215" t="s">
        <v>133</v>
      </c>
      <c r="H115" s="216">
        <v>334.62</v>
      </c>
      <c r="I115" s="217"/>
      <c r="J115" s="218">
        <f>ROUND(I115*H115,2)</f>
        <v>0</v>
      </c>
      <c r="K115" s="219"/>
      <c r="L115" s="41"/>
      <c r="M115" s="220" t="s">
        <v>19</v>
      </c>
      <c r="N115" s="221" t="s">
        <v>42</v>
      </c>
      <c r="O115" s="81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24" t="s">
        <v>151</v>
      </c>
      <c r="AT115" s="224" t="s">
        <v>120</v>
      </c>
      <c r="AU115" s="224" t="s">
        <v>81</v>
      </c>
      <c r="AY115" s="14" t="s">
        <v>117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4" t="s">
        <v>79</v>
      </c>
      <c r="BK115" s="225">
        <f>ROUND(I115*H115,2)</f>
        <v>0</v>
      </c>
      <c r="BL115" s="14" t="s">
        <v>151</v>
      </c>
      <c r="BM115" s="224" t="s">
        <v>188</v>
      </c>
    </row>
    <row r="116" s="2" customFormat="1" ht="16.5" customHeight="1">
      <c r="A116" s="35"/>
      <c r="B116" s="36"/>
      <c r="C116" s="226" t="s">
        <v>189</v>
      </c>
      <c r="D116" s="226" t="s">
        <v>176</v>
      </c>
      <c r="E116" s="227" t="s">
        <v>190</v>
      </c>
      <c r="F116" s="228" t="s">
        <v>191</v>
      </c>
      <c r="G116" s="229" t="s">
        <v>133</v>
      </c>
      <c r="H116" s="230">
        <v>384.81299999999999</v>
      </c>
      <c r="I116" s="231"/>
      <c r="J116" s="232">
        <f>ROUND(I116*H116,2)</f>
        <v>0</v>
      </c>
      <c r="K116" s="233"/>
      <c r="L116" s="234"/>
      <c r="M116" s="235" t="s">
        <v>19</v>
      </c>
      <c r="N116" s="236" t="s">
        <v>42</v>
      </c>
      <c r="O116" s="81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24" t="s">
        <v>179</v>
      </c>
      <c r="AT116" s="224" t="s">
        <v>176</v>
      </c>
      <c r="AU116" s="224" t="s">
        <v>81</v>
      </c>
      <c r="AY116" s="14" t="s">
        <v>117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4" t="s">
        <v>79</v>
      </c>
      <c r="BK116" s="225">
        <f>ROUND(I116*H116,2)</f>
        <v>0</v>
      </c>
      <c r="BL116" s="14" t="s">
        <v>151</v>
      </c>
      <c r="BM116" s="224" t="s">
        <v>192</v>
      </c>
    </row>
    <row r="117" s="2" customFormat="1" ht="21.75" customHeight="1">
      <c r="A117" s="35"/>
      <c r="B117" s="36"/>
      <c r="C117" s="212" t="s">
        <v>157</v>
      </c>
      <c r="D117" s="212" t="s">
        <v>120</v>
      </c>
      <c r="E117" s="213" t="s">
        <v>193</v>
      </c>
      <c r="F117" s="214" t="s">
        <v>194</v>
      </c>
      <c r="G117" s="215" t="s">
        <v>195</v>
      </c>
      <c r="H117" s="237"/>
      <c r="I117" s="217"/>
      <c r="J117" s="218">
        <f>ROUND(I117*H117,2)</f>
        <v>0</v>
      </c>
      <c r="K117" s="219"/>
      <c r="L117" s="41"/>
      <c r="M117" s="220" t="s">
        <v>19</v>
      </c>
      <c r="N117" s="221" t="s">
        <v>42</v>
      </c>
      <c r="O117" s="81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4" t="s">
        <v>151</v>
      </c>
      <c r="AT117" s="224" t="s">
        <v>120</v>
      </c>
      <c r="AU117" s="224" t="s">
        <v>81</v>
      </c>
      <c r="AY117" s="14" t="s">
        <v>117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4" t="s">
        <v>79</v>
      </c>
      <c r="BK117" s="225">
        <f>ROUND(I117*H117,2)</f>
        <v>0</v>
      </c>
      <c r="BL117" s="14" t="s">
        <v>151</v>
      </c>
      <c r="BM117" s="224" t="s">
        <v>196</v>
      </c>
    </row>
    <row r="118" s="12" customFormat="1" ht="22.8" customHeight="1">
      <c r="A118" s="12"/>
      <c r="B118" s="196"/>
      <c r="C118" s="197"/>
      <c r="D118" s="198" t="s">
        <v>70</v>
      </c>
      <c r="E118" s="210" t="s">
        <v>197</v>
      </c>
      <c r="F118" s="210" t="s">
        <v>198</v>
      </c>
      <c r="G118" s="197"/>
      <c r="H118" s="197"/>
      <c r="I118" s="200"/>
      <c r="J118" s="211">
        <f>BK118</f>
        <v>0</v>
      </c>
      <c r="K118" s="197"/>
      <c r="L118" s="202"/>
      <c r="M118" s="203"/>
      <c r="N118" s="204"/>
      <c r="O118" s="204"/>
      <c r="P118" s="205">
        <f>SUM(P119:P128)</f>
        <v>0</v>
      </c>
      <c r="Q118" s="204"/>
      <c r="R118" s="205">
        <f>SUM(R119:R128)</f>
        <v>0</v>
      </c>
      <c r="S118" s="204"/>
      <c r="T118" s="206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81</v>
      </c>
      <c r="AT118" s="208" t="s">
        <v>70</v>
      </c>
      <c r="AU118" s="208" t="s">
        <v>79</v>
      </c>
      <c r="AY118" s="207" t="s">
        <v>117</v>
      </c>
      <c r="BK118" s="209">
        <f>SUM(BK119:BK128)</f>
        <v>0</v>
      </c>
    </row>
    <row r="119" s="2" customFormat="1" ht="21.75" customHeight="1">
      <c r="A119" s="35"/>
      <c r="B119" s="36"/>
      <c r="C119" s="212" t="s">
        <v>7</v>
      </c>
      <c r="D119" s="212" t="s">
        <v>120</v>
      </c>
      <c r="E119" s="213" t="s">
        <v>199</v>
      </c>
      <c r="F119" s="214" t="s">
        <v>200</v>
      </c>
      <c r="G119" s="215" t="s">
        <v>133</v>
      </c>
      <c r="H119" s="216">
        <v>182.52000000000001</v>
      </c>
      <c r="I119" s="217"/>
      <c r="J119" s="218">
        <f>ROUND(I119*H119,2)</f>
        <v>0</v>
      </c>
      <c r="K119" s="219"/>
      <c r="L119" s="41"/>
      <c r="M119" s="220" t="s">
        <v>19</v>
      </c>
      <c r="N119" s="221" t="s">
        <v>42</v>
      </c>
      <c r="O119" s="81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4" t="s">
        <v>151</v>
      </c>
      <c r="AT119" s="224" t="s">
        <v>120</v>
      </c>
      <c r="AU119" s="224" t="s">
        <v>81</v>
      </c>
      <c r="AY119" s="14" t="s">
        <v>117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4" t="s">
        <v>79</v>
      </c>
      <c r="BK119" s="225">
        <f>ROUND(I119*H119,2)</f>
        <v>0</v>
      </c>
      <c r="BL119" s="14" t="s">
        <v>151</v>
      </c>
      <c r="BM119" s="224" t="s">
        <v>201</v>
      </c>
    </row>
    <row r="120" s="2" customFormat="1" ht="21.75" customHeight="1">
      <c r="A120" s="35"/>
      <c r="B120" s="36"/>
      <c r="C120" s="226" t="s">
        <v>161</v>
      </c>
      <c r="D120" s="226" t="s">
        <v>176</v>
      </c>
      <c r="E120" s="227" t="s">
        <v>202</v>
      </c>
      <c r="F120" s="228" t="s">
        <v>203</v>
      </c>
      <c r="G120" s="229" t="s">
        <v>133</v>
      </c>
      <c r="H120" s="230">
        <v>186.16999999999999</v>
      </c>
      <c r="I120" s="231"/>
      <c r="J120" s="232">
        <f>ROUND(I120*H120,2)</f>
        <v>0</v>
      </c>
      <c r="K120" s="233"/>
      <c r="L120" s="234"/>
      <c r="M120" s="235" t="s">
        <v>19</v>
      </c>
      <c r="N120" s="236" t="s">
        <v>42</v>
      </c>
      <c r="O120" s="81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4" t="s">
        <v>179</v>
      </c>
      <c r="AT120" s="224" t="s">
        <v>176</v>
      </c>
      <c r="AU120" s="224" t="s">
        <v>81</v>
      </c>
      <c r="AY120" s="14" t="s">
        <v>117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4" t="s">
        <v>79</v>
      </c>
      <c r="BK120" s="225">
        <f>ROUND(I120*H120,2)</f>
        <v>0</v>
      </c>
      <c r="BL120" s="14" t="s">
        <v>151</v>
      </c>
      <c r="BM120" s="224" t="s">
        <v>204</v>
      </c>
    </row>
    <row r="121" s="2" customFormat="1" ht="21.75" customHeight="1">
      <c r="A121" s="35"/>
      <c r="B121" s="36"/>
      <c r="C121" s="212" t="s">
        <v>205</v>
      </c>
      <c r="D121" s="212" t="s">
        <v>120</v>
      </c>
      <c r="E121" s="213" t="s">
        <v>206</v>
      </c>
      <c r="F121" s="214" t="s">
        <v>207</v>
      </c>
      <c r="G121" s="215" t="s">
        <v>133</v>
      </c>
      <c r="H121" s="216">
        <v>630.14300000000003</v>
      </c>
      <c r="I121" s="217"/>
      <c r="J121" s="218">
        <f>ROUND(I121*H121,2)</f>
        <v>0</v>
      </c>
      <c r="K121" s="219"/>
      <c r="L121" s="41"/>
      <c r="M121" s="220" t="s">
        <v>19</v>
      </c>
      <c r="N121" s="221" t="s">
        <v>42</v>
      </c>
      <c r="O121" s="81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4" t="s">
        <v>151</v>
      </c>
      <c r="AT121" s="224" t="s">
        <v>120</v>
      </c>
      <c r="AU121" s="224" t="s">
        <v>81</v>
      </c>
      <c r="AY121" s="14" t="s">
        <v>117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4" t="s">
        <v>79</v>
      </c>
      <c r="BK121" s="225">
        <f>ROUND(I121*H121,2)</f>
        <v>0</v>
      </c>
      <c r="BL121" s="14" t="s">
        <v>151</v>
      </c>
      <c r="BM121" s="224" t="s">
        <v>208</v>
      </c>
    </row>
    <row r="122" s="2" customFormat="1" ht="16.5" customHeight="1">
      <c r="A122" s="35"/>
      <c r="B122" s="36"/>
      <c r="C122" s="226" t="s">
        <v>164</v>
      </c>
      <c r="D122" s="226" t="s">
        <v>176</v>
      </c>
      <c r="E122" s="227" t="s">
        <v>209</v>
      </c>
      <c r="F122" s="228" t="s">
        <v>210</v>
      </c>
      <c r="G122" s="229" t="s">
        <v>133</v>
      </c>
      <c r="H122" s="230">
        <v>128.55000000000001</v>
      </c>
      <c r="I122" s="231"/>
      <c r="J122" s="232">
        <f>ROUND(I122*H122,2)</f>
        <v>0</v>
      </c>
      <c r="K122" s="233"/>
      <c r="L122" s="234"/>
      <c r="M122" s="235" t="s">
        <v>19</v>
      </c>
      <c r="N122" s="236" t="s">
        <v>42</v>
      </c>
      <c r="O122" s="81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4" t="s">
        <v>179</v>
      </c>
      <c r="AT122" s="224" t="s">
        <v>176</v>
      </c>
      <c r="AU122" s="224" t="s">
        <v>81</v>
      </c>
      <c r="AY122" s="14" t="s">
        <v>117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4" t="s">
        <v>79</v>
      </c>
      <c r="BK122" s="225">
        <f>ROUND(I122*H122,2)</f>
        <v>0</v>
      </c>
      <c r="BL122" s="14" t="s">
        <v>151</v>
      </c>
      <c r="BM122" s="224" t="s">
        <v>211</v>
      </c>
    </row>
    <row r="123" s="2" customFormat="1" ht="21.75" customHeight="1">
      <c r="A123" s="35"/>
      <c r="B123" s="36"/>
      <c r="C123" s="212" t="s">
        <v>212</v>
      </c>
      <c r="D123" s="212" t="s">
        <v>120</v>
      </c>
      <c r="E123" s="213" t="s">
        <v>213</v>
      </c>
      <c r="F123" s="214" t="s">
        <v>214</v>
      </c>
      <c r="G123" s="215" t="s">
        <v>215</v>
      </c>
      <c r="H123" s="216">
        <v>304.19999999999999</v>
      </c>
      <c r="I123" s="217"/>
      <c r="J123" s="218">
        <f>ROUND(I123*H123,2)</f>
        <v>0</v>
      </c>
      <c r="K123" s="219"/>
      <c r="L123" s="41"/>
      <c r="M123" s="220" t="s">
        <v>19</v>
      </c>
      <c r="N123" s="221" t="s">
        <v>42</v>
      </c>
      <c r="O123" s="81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4" t="s">
        <v>151</v>
      </c>
      <c r="AT123" s="224" t="s">
        <v>120</v>
      </c>
      <c r="AU123" s="224" t="s">
        <v>81</v>
      </c>
      <c r="AY123" s="14" t="s">
        <v>117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4" t="s">
        <v>79</v>
      </c>
      <c r="BK123" s="225">
        <f>ROUND(I123*H123,2)</f>
        <v>0</v>
      </c>
      <c r="BL123" s="14" t="s">
        <v>151</v>
      </c>
      <c r="BM123" s="224" t="s">
        <v>216</v>
      </c>
    </row>
    <row r="124" s="2" customFormat="1" ht="16.5" customHeight="1">
      <c r="A124" s="35"/>
      <c r="B124" s="36"/>
      <c r="C124" s="226" t="s">
        <v>172</v>
      </c>
      <c r="D124" s="226" t="s">
        <v>176</v>
      </c>
      <c r="E124" s="227" t="s">
        <v>217</v>
      </c>
      <c r="F124" s="228" t="s">
        <v>218</v>
      </c>
      <c r="G124" s="229" t="s">
        <v>123</v>
      </c>
      <c r="H124" s="230">
        <v>304.19999999999999</v>
      </c>
      <c r="I124" s="231"/>
      <c r="J124" s="232">
        <f>ROUND(I124*H124,2)</f>
        <v>0</v>
      </c>
      <c r="K124" s="233"/>
      <c r="L124" s="234"/>
      <c r="M124" s="235" t="s">
        <v>19</v>
      </c>
      <c r="N124" s="236" t="s">
        <v>42</v>
      </c>
      <c r="O124" s="81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4" t="s">
        <v>179</v>
      </c>
      <c r="AT124" s="224" t="s">
        <v>176</v>
      </c>
      <c r="AU124" s="224" t="s">
        <v>81</v>
      </c>
      <c r="AY124" s="14" t="s">
        <v>117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4" t="s">
        <v>79</v>
      </c>
      <c r="BK124" s="225">
        <f>ROUND(I124*H124,2)</f>
        <v>0</v>
      </c>
      <c r="BL124" s="14" t="s">
        <v>151</v>
      </c>
      <c r="BM124" s="224" t="s">
        <v>219</v>
      </c>
    </row>
    <row r="125" s="2" customFormat="1" ht="16.5" customHeight="1">
      <c r="A125" s="35"/>
      <c r="B125" s="36"/>
      <c r="C125" s="212" t="s">
        <v>220</v>
      </c>
      <c r="D125" s="212" t="s">
        <v>120</v>
      </c>
      <c r="E125" s="213" t="s">
        <v>221</v>
      </c>
      <c r="F125" s="214" t="s">
        <v>222</v>
      </c>
      <c r="G125" s="215" t="s">
        <v>133</v>
      </c>
      <c r="H125" s="216">
        <v>630.14300000000003</v>
      </c>
      <c r="I125" s="217"/>
      <c r="J125" s="218">
        <f>ROUND(I125*H125,2)</f>
        <v>0</v>
      </c>
      <c r="K125" s="219"/>
      <c r="L125" s="41"/>
      <c r="M125" s="220" t="s">
        <v>19</v>
      </c>
      <c r="N125" s="221" t="s">
        <v>42</v>
      </c>
      <c r="O125" s="81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4" t="s">
        <v>151</v>
      </c>
      <c r="AT125" s="224" t="s">
        <v>120</v>
      </c>
      <c r="AU125" s="224" t="s">
        <v>81</v>
      </c>
      <c r="AY125" s="14" t="s">
        <v>117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4" t="s">
        <v>79</v>
      </c>
      <c r="BK125" s="225">
        <f>ROUND(I125*H125,2)</f>
        <v>0</v>
      </c>
      <c r="BL125" s="14" t="s">
        <v>151</v>
      </c>
      <c r="BM125" s="224" t="s">
        <v>223</v>
      </c>
    </row>
    <row r="126" s="2" customFormat="1" ht="16.5" customHeight="1">
      <c r="A126" s="35"/>
      <c r="B126" s="36"/>
      <c r="C126" s="226" t="s">
        <v>175</v>
      </c>
      <c r="D126" s="226" t="s">
        <v>176</v>
      </c>
      <c r="E126" s="227" t="s">
        <v>224</v>
      </c>
      <c r="F126" s="228" t="s">
        <v>225</v>
      </c>
      <c r="G126" s="229" t="s">
        <v>133</v>
      </c>
      <c r="H126" s="230">
        <v>661.64999999999998</v>
      </c>
      <c r="I126" s="231"/>
      <c r="J126" s="232">
        <f>ROUND(I126*H126,2)</f>
        <v>0</v>
      </c>
      <c r="K126" s="233"/>
      <c r="L126" s="234"/>
      <c r="M126" s="235" t="s">
        <v>19</v>
      </c>
      <c r="N126" s="236" t="s">
        <v>42</v>
      </c>
      <c r="O126" s="81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4" t="s">
        <v>179</v>
      </c>
      <c r="AT126" s="224" t="s">
        <v>176</v>
      </c>
      <c r="AU126" s="224" t="s">
        <v>81</v>
      </c>
      <c r="AY126" s="14" t="s">
        <v>117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4" t="s">
        <v>79</v>
      </c>
      <c r="BK126" s="225">
        <f>ROUND(I126*H126,2)</f>
        <v>0</v>
      </c>
      <c r="BL126" s="14" t="s">
        <v>151</v>
      </c>
      <c r="BM126" s="224" t="s">
        <v>226</v>
      </c>
    </row>
    <row r="127" s="2" customFormat="1" ht="21.75" customHeight="1">
      <c r="A127" s="35"/>
      <c r="B127" s="36"/>
      <c r="C127" s="212" t="s">
        <v>227</v>
      </c>
      <c r="D127" s="212" t="s">
        <v>120</v>
      </c>
      <c r="E127" s="213" t="s">
        <v>228</v>
      </c>
      <c r="F127" s="214" t="s">
        <v>229</v>
      </c>
      <c r="G127" s="215" t="s">
        <v>133</v>
      </c>
      <c r="H127" s="216">
        <v>630.14300000000003</v>
      </c>
      <c r="I127" s="217"/>
      <c r="J127" s="218">
        <f>ROUND(I127*H127,2)</f>
        <v>0</v>
      </c>
      <c r="K127" s="219"/>
      <c r="L127" s="41"/>
      <c r="M127" s="220" t="s">
        <v>19</v>
      </c>
      <c r="N127" s="221" t="s">
        <v>42</v>
      </c>
      <c r="O127" s="81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4" t="s">
        <v>151</v>
      </c>
      <c r="AT127" s="224" t="s">
        <v>120</v>
      </c>
      <c r="AU127" s="224" t="s">
        <v>81</v>
      </c>
      <c r="AY127" s="14" t="s">
        <v>117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4" t="s">
        <v>79</v>
      </c>
      <c r="BK127" s="225">
        <f>ROUND(I127*H127,2)</f>
        <v>0</v>
      </c>
      <c r="BL127" s="14" t="s">
        <v>151</v>
      </c>
      <c r="BM127" s="224" t="s">
        <v>230</v>
      </c>
    </row>
    <row r="128" s="2" customFormat="1" ht="21.75" customHeight="1">
      <c r="A128" s="35"/>
      <c r="B128" s="36"/>
      <c r="C128" s="212" t="s">
        <v>180</v>
      </c>
      <c r="D128" s="212" t="s">
        <v>120</v>
      </c>
      <c r="E128" s="213" t="s">
        <v>231</v>
      </c>
      <c r="F128" s="214" t="s">
        <v>232</v>
      </c>
      <c r="G128" s="215" t="s">
        <v>195</v>
      </c>
      <c r="H128" s="237"/>
      <c r="I128" s="217"/>
      <c r="J128" s="218">
        <f>ROUND(I128*H128,2)</f>
        <v>0</v>
      </c>
      <c r="K128" s="219"/>
      <c r="L128" s="41"/>
      <c r="M128" s="220" t="s">
        <v>19</v>
      </c>
      <c r="N128" s="221" t="s">
        <v>42</v>
      </c>
      <c r="O128" s="81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151</v>
      </c>
      <c r="AT128" s="224" t="s">
        <v>120</v>
      </c>
      <c r="AU128" s="224" t="s">
        <v>81</v>
      </c>
      <c r="AY128" s="14" t="s">
        <v>117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79</v>
      </c>
      <c r="BK128" s="225">
        <f>ROUND(I128*H128,2)</f>
        <v>0</v>
      </c>
      <c r="BL128" s="14" t="s">
        <v>151</v>
      </c>
      <c r="BM128" s="224" t="s">
        <v>233</v>
      </c>
    </row>
    <row r="129" s="12" customFormat="1" ht="22.8" customHeight="1">
      <c r="A129" s="12"/>
      <c r="B129" s="196"/>
      <c r="C129" s="197"/>
      <c r="D129" s="198" t="s">
        <v>70</v>
      </c>
      <c r="E129" s="210" t="s">
        <v>234</v>
      </c>
      <c r="F129" s="210" t="s">
        <v>235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SUM(P130:P135)</f>
        <v>0</v>
      </c>
      <c r="Q129" s="204"/>
      <c r="R129" s="205">
        <f>SUM(R130:R135)</f>
        <v>0</v>
      </c>
      <c r="S129" s="204"/>
      <c r="T129" s="206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81</v>
      </c>
      <c r="AT129" s="208" t="s">
        <v>70</v>
      </c>
      <c r="AU129" s="208" t="s">
        <v>79</v>
      </c>
      <c r="AY129" s="207" t="s">
        <v>117</v>
      </c>
      <c r="BK129" s="209">
        <f>SUM(BK130:BK135)</f>
        <v>0</v>
      </c>
    </row>
    <row r="130" s="2" customFormat="1" ht="21.75" customHeight="1">
      <c r="A130" s="35"/>
      <c r="B130" s="36"/>
      <c r="C130" s="212" t="s">
        <v>236</v>
      </c>
      <c r="D130" s="212" t="s">
        <v>120</v>
      </c>
      <c r="E130" s="213" t="s">
        <v>237</v>
      </c>
      <c r="F130" s="214" t="s">
        <v>238</v>
      </c>
      <c r="G130" s="215" t="s">
        <v>215</v>
      </c>
      <c r="H130" s="216">
        <v>885.60000000000002</v>
      </c>
      <c r="I130" s="217"/>
      <c r="J130" s="218">
        <f>ROUND(I130*H130,2)</f>
        <v>0</v>
      </c>
      <c r="K130" s="219"/>
      <c r="L130" s="41"/>
      <c r="M130" s="220" t="s">
        <v>19</v>
      </c>
      <c r="N130" s="221" t="s">
        <v>42</v>
      </c>
      <c r="O130" s="81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151</v>
      </c>
      <c r="AT130" s="224" t="s">
        <v>120</v>
      </c>
      <c r="AU130" s="224" t="s">
        <v>81</v>
      </c>
      <c r="AY130" s="14" t="s">
        <v>117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79</v>
      </c>
      <c r="BK130" s="225">
        <f>ROUND(I130*H130,2)</f>
        <v>0</v>
      </c>
      <c r="BL130" s="14" t="s">
        <v>151</v>
      </c>
      <c r="BM130" s="224" t="s">
        <v>239</v>
      </c>
    </row>
    <row r="131" s="2" customFormat="1" ht="16.5" customHeight="1">
      <c r="A131" s="35"/>
      <c r="B131" s="36"/>
      <c r="C131" s="226" t="s">
        <v>179</v>
      </c>
      <c r="D131" s="226" t="s">
        <v>176</v>
      </c>
      <c r="E131" s="227" t="s">
        <v>240</v>
      </c>
      <c r="F131" s="228" t="s">
        <v>241</v>
      </c>
      <c r="G131" s="229" t="s">
        <v>242</v>
      </c>
      <c r="H131" s="230">
        <v>2.7400000000000002</v>
      </c>
      <c r="I131" s="231"/>
      <c r="J131" s="232">
        <f>ROUND(I131*H131,2)</f>
        <v>0</v>
      </c>
      <c r="K131" s="233"/>
      <c r="L131" s="234"/>
      <c r="M131" s="235" t="s">
        <v>19</v>
      </c>
      <c r="N131" s="236" t="s">
        <v>42</v>
      </c>
      <c r="O131" s="81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179</v>
      </c>
      <c r="AT131" s="224" t="s">
        <v>176</v>
      </c>
      <c r="AU131" s="224" t="s">
        <v>81</v>
      </c>
      <c r="AY131" s="14" t="s">
        <v>117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79</v>
      </c>
      <c r="BK131" s="225">
        <f>ROUND(I131*H131,2)</f>
        <v>0</v>
      </c>
      <c r="BL131" s="14" t="s">
        <v>151</v>
      </c>
      <c r="BM131" s="224" t="s">
        <v>243</v>
      </c>
    </row>
    <row r="132" s="2" customFormat="1" ht="16.5" customHeight="1">
      <c r="A132" s="35"/>
      <c r="B132" s="36"/>
      <c r="C132" s="212" t="s">
        <v>244</v>
      </c>
      <c r="D132" s="212" t="s">
        <v>120</v>
      </c>
      <c r="E132" s="213" t="s">
        <v>245</v>
      </c>
      <c r="F132" s="214" t="s">
        <v>246</v>
      </c>
      <c r="G132" s="215" t="s">
        <v>133</v>
      </c>
      <c r="H132" s="216">
        <v>182.52000000000001</v>
      </c>
      <c r="I132" s="217"/>
      <c r="J132" s="218">
        <f>ROUND(I132*H132,2)</f>
        <v>0</v>
      </c>
      <c r="K132" s="219"/>
      <c r="L132" s="41"/>
      <c r="M132" s="220" t="s">
        <v>19</v>
      </c>
      <c r="N132" s="221" t="s">
        <v>42</v>
      </c>
      <c r="O132" s="81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151</v>
      </c>
      <c r="AT132" s="224" t="s">
        <v>120</v>
      </c>
      <c r="AU132" s="224" t="s">
        <v>81</v>
      </c>
      <c r="AY132" s="14" t="s">
        <v>117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79</v>
      </c>
      <c r="BK132" s="225">
        <f>ROUND(I132*H132,2)</f>
        <v>0</v>
      </c>
      <c r="BL132" s="14" t="s">
        <v>151</v>
      </c>
      <c r="BM132" s="224" t="s">
        <v>247</v>
      </c>
    </row>
    <row r="133" s="2" customFormat="1" ht="21.75" customHeight="1">
      <c r="A133" s="35"/>
      <c r="B133" s="36"/>
      <c r="C133" s="212" t="s">
        <v>186</v>
      </c>
      <c r="D133" s="212" t="s">
        <v>120</v>
      </c>
      <c r="E133" s="213" t="s">
        <v>248</v>
      </c>
      <c r="F133" s="214" t="s">
        <v>249</v>
      </c>
      <c r="G133" s="215" t="s">
        <v>242</v>
      </c>
      <c r="H133" s="216">
        <v>2.7400000000000002</v>
      </c>
      <c r="I133" s="217"/>
      <c r="J133" s="218">
        <f>ROUND(I133*H133,2)</f>
        <v>0</v>
      </c>
      <c r="K133" s="219"/>
      <c r="L133" s="41"/>
      <c r="M133" s="220" t="s">
        <v>19</v>
      </c>
      <c r="N133" s="221" t="s">
        <v>42</v>
      </c>
      <c r="O133" s="81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151</v>
      </c>
      <c r="AT133" s="224" t="s">
        <v>120</v>
      </c>
      <c r="AU133" s="224" t="s">
        <v>81</v>
      </c>
      <c r="AY133" s="14" t="s">
        <v>117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79</v>
      </c>
      <c r="BK133" s="225">
        <f>ROUND(I133*H133,2)</f>
        <v>0</v>
      </c>
      <c r="BL133" s="14" t="s">
        <v>151</v>
      </c>
      <c r="BM133" s="224" t="s">
        <v>250</v>
      </c>
    </row>
    <row r="134" s="2" customFormat="1" ht="21.75" customHeight="1">
      <c r="A134" s="35"/>
      <c r="B134" s="36"/>
      <c r="C134" s="212" t="s">
        <v>251</v>
      </c>
      <c r="D134" s="212" t="s">
        <v>120</v>
      </c>
      <c r="E134" s="213" t="s">
        <v>252</v>
      </c>
      <c r="F134" s="214" t="s">
        <v>253</v>
      </c>
      <c r="G134" s="215" t="s">
        <v>133</v>
      </c>
      <c r="H134" s="216">
        <v>365.04000000000002</v>
      </c>
      <c r="I134" s="217"/>
      <c r="J134" s="218">
        <f>ROUND(I134*H134,2)</f>
        <v>0</v>
      </c>
      <c r="K134" s="219"/>
      <c r="L134" s="41"/>
      <c r="M134" s="220" t="s">
        <v>19</v>
      </c>
      <c r="N134" s="221" t="s">
        <v>42</v>
      </c>
      <c r="O134" s="81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151</v>
      </c>
      <c r="AT134" s="224" t="s">
        <v>120</v>
      </c>
      <c r="AU134" s="224" t="s">
        <v>81</v>
      </c>
      <c r="AY134" s="14" t="s">
        <v>117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79</v>
      </c>
      <c r="BK134" s="225">
        <f>ROUND(I134*H134,2)</f>
        <v>0</v>
      </c>
      <c r="BL134" s="14" t="s">
        <v>151</v>
      </c>
      <c r="BM134" s="224" t="s">
        <v>254</v>
      </c>
    </row>
    <row r="135" s="2" customFormat="1" ht="21.75" customHeight="1">
      <c r="A135" s="35"/>
      <c r="B135" s="36"/>
      <c r="C135" s="212" t="s">
        <v>188</v>
      </c>
      <c r="D135" s="212" t="s">
        <v>120</v>
      </c>
      <c r="E135" s="213" t="s">
        <v>255</v>
      </c>
      <c r="F135" s="214" t="s">
        <v>256</v>
      </c>
      <c r="G135" s="215" t="s">
        <v>195</v>
      </c>
      <c r="H135" s="237"/>
      <c r="I135" s="217"/>
      <c r="J135" s="218">
        <f>ROUND(I135*H135,2)</f>
        <v>0</v>
      </c>
      <c r="K135" s="219"/>
      <c r="L135" s="41"/>
      <c r="M135" s="220" t="s">
        <v>19</v>
      </c>
      <c r="N135" s="221" t="s">
        <v>42</v>
      </c>
      <c r="O135" s="81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151</v>
      </c>
      <c r="AT135" s="224" t="s">
        <v>120</v>
      </c>
      <c r="AU135" s="224" t="s">
        <v>81</v>
      </c>
      <c r="AY135" s="14" t="s">
        <v>117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79</v>
      </c>
      <c r="BK135" s="225">
        <f>ROUND(I135*H135,2)</f>
        <v>0</v>
      </c>
      <c r="BL135" s="14" t="s">
        <v>151</v>
      </c>
      <c r="BM135" s="224" t="s">
        <v>257</v>
      </c>
    </row>
    <row r="136" s="12" customFormat="1" ht="22.8" customHeight="1">
      <c r="A136" s="12"/>
      <c r="B136" s="196"/>
      <c r="C136" s="197"/>
      <c r="D136" s="198" t="s">
        <v>70</v>
      </c>
      <c r="E136" s="210" t="s">
        <v>258</v>
      </c>
      <c r="F136" s="210" t="s">
        <v>259</v>
      </c>
      <c r="G136" s="197"/>
      <c r="H136" s="197"/>
      <c r="I136" s="200"/>
      <c r="J136" s="211">
        <f>BK136</f>
        <v>0</v>
      </c>
      <c r="K136" s="197"/>
      <c r="L136" s="202"/>
      <c r="M136" s="203"/>
      <c r="N136" s="204"/>
      <c r="O136" s="204"/>
      <c r="P136" s="205">
        <f>SUM(P137:P149)</f>
        <v>0</v>
      </c>
      <c r="Q136" s="204"/>
      <c r="R136" s="205">
        <f>SUM(R137:R149)</f>
        <v>0</v>
      </c>
      <c r="S136" s="204"/>
      <c r="T136" s="206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7" t="s">
        <v>81</v>
      </c>
      <c r="AT136" s="208" t="s">
        <v>70</v>
      </c>
      <c r="AU136" s="208" t="s">
        <v>79</v>
      </c>
      <c r="AY136" s="207" t="s">
        <v>117</v>
      </c>
      <c r="BK136" s="209">
        <f>SUM(BK137:BK149)</f>
        <v>0</v>
      </c>
    </row>
    <row r="137" s="2" customFormat="1" ht="16.5" customHeight="1">
      <c r="A137" s="35"/>
      <c r="B137" s="36"/>
      <c r="C137" s="212" t="s">
        <v>260</v>
      </c>
      <c r="D137" s="212" t="s">
        <v>120</v>
      </c>
      <c r="E137" s="213" t="s">
        <v>261</v>
      </c>
      <c r="F137" s="214" t="s">
        <v>262</v>
      </c>
      <c r="G137" s="215" t="s">
        <v>215</v>
      </c>
      <c r="H137" s="216">
        <v>304.19999999999999</v>
      </c>
      <c r="I137" s="217"/>
      <c r="J137" s="218">
        <f>ROUND(I137*H137,2)</f>
        <v>0</v>
      </c>
      <c r="K137" s="219"/>
      <c r="L137" s="41"/>
      <c r="M137" s="220" t="s">
        <v>19</v>
      </c>
      <c r="N137" s="221" t="s">
        <v>42</v>
      </c>
      <c r="O137" s="81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151</v>
      </c>
      <c r="AT137" s="224" t="s">
        <v>120</v>
      </c>
      <c r="AU137" s="224" t="s">
        <v>81</v>
      </c>
      <c r="AY137" s="14" t="s">
        <v>117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79</v>
      </c>
      <c r="BK137" s="225">
        <f>ROUND(I137*H137,2)</f>
        <v>0</v>
      </c>
      <c r="BL137" s="14" t="s">
        <v>151</v>
      </c>
      <c r="BM137" s="224" t="s">
        <v>263</v>
      </c>
    </row>
    <row r="138" s="2" customFormat="1" ht="16.5" customHeight="1">
      <c r="A138" s="35"/>
      <c r="B138" s="36"/>
      <c r="C138" s="212" t="s">
        <v>192</v>
      </c>
      <c r="D138" s="212" t="s">
        <v>120</v>
      </c>
      <c r="E138" s="213" t="s">
        <v>264</v>
      </c>
      <c r="F138" s="214" t="s">
        <v>265</v>
      </c>
      <c r="G138" s="215" t="s">
        <v>215</v>
      </c>
      <c r="H138" s="216">
        <v>78.400000000000006</v>
      </c>
      <c r="I138" s="217"/>
      <c r="J138" s="218">
        <f>ROUND(I138*H138,2)</f>
        <v>0</v>
      </c>
      <c r="K138" s="219"/>
      <c r="L138" s="41"/>
      <c r="M138" s="220" t="s">
        <v>19</v>
      </c>
      <c r="N138" s="221" t="s">
        <v>42</v>
      </c>
      <c r="O138" s="81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151</v>
      </c>
      <c r="AT138" s="224" t="s">
        <v>120</v>
      </c>
      <c r="AU138" s="224" t="s">
        <v>81</v>
      </c>
      <c r="AY138" s="14" t="s">
        <v>117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79</v>
      </c>
      <c r="BK138" s="225">
        <f>ROUND(I138*H138,2)</f>
        <v>0</v>
      </c>
      <c r="BL138" s="14" t="s">
        <v>151</v>
      </c>
      <c r="BM138" s="224" t="s">
        <v>266</v>
      </c>
    </row>
    <row r="139" s="2" customFormat="1" ht="21.75" customHeight="1">
      <c r="A139" s="35"/>
      <c r="B139" s="36"/>
      <c r="C139" s="212" t="s">
        <v>267</v>
      </c>
      <c r="D139" s="212" t="s">
        <v>120</v>
      </c>
      <c r="E139" s="213" t="s">
        <v>268</v>
      </c>
      <c r="F139" s="214" t="s">
        <v>269</v>
      </c>
      <c r="G139" s="215" t="s">
        <v>215</v>
      </c>
      <c r="H139" s="216">
        <v>48</v>
      </c>
      <c r="I139" s="217"/>
      <c r="J139" s="218">
        <f>ROUND(I139*H139,2)</f>
        <v>0</v>
      </c>
      <c r="K139" s="219"/>
      <c r="L139" s="41"/>
      <c r="M139" s="220" t="s">
        <v>19</v>
      </c>
      <c r="N139" s="221" t="s">
        <v>42</v>
      </c>
      <c r="O139" s="81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151</v>
      </c>
      <c r="AT139" s="224" t="s">
        <v>120</v>
      </c>
      <c r="AU139" s="224" t="s">
        <v>81</v>
      </c>
      <c r="AY139" s="14" t="s">
        <v>117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79</v>
      </c>
      <c r="BK139" s="225">
        <f>ROUND(I139*H139,2)</f>
        <v>0</v>
      </c>
      <c r="BL139" s="14" t="s">
        <v>151</v>
      </c>
      <c r="BM139" s="224" t="s">
        <v>270</v>
      </c>
    </row>
    <row r="140" s="2" customFormat="1" ht="16.5" customHeight="1">
      <c r="A140" s="35"/>
      <c r="B140" s="36"/>
      <c r="C140" s="212" t="s">
        <v>196</v>
      </c>
      <c r="D140" s="212" t="s">
        <v>120</v>
      </c>
      <c r="E140" s="213" t="s">
        <v>271</v>
      </c>
      <c r="F140" s="214" t="s">
        <v>272</v>
      </c>
      <c r="G140" s="215" t="s">
        <v>215</v>
      </c>
      <c r="H140" s="216">
        <v>320</v>
      </c>
      <c r="I140" s="217"/>
      <c r="J140" s="218">
        <f>ROUND(I140*H140,2)</f>
        <v>0</v>
      </c>
      <c r="K140" s="219"/>
      <c r="L140" s="41"/>
      <c r="M140" s="220" t="s">
        <v>19</v>
      </c>
      <c r="N140" s="221" t="s">
        <v>42</v>
      </c>
      <c r="O140" s="81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151</v>
      </c>
      <c r="AT140" s="224" t="s">
        <v>120</v>
      </c>
      <c r="AU140" s="224" t="s">
        <v>81</v>
      </c>
      <c r="AY140" s="14" t="s">
        <v>117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79</v>
      </c>
      <c r="BK140" s="225">
        <f>ROUND(I140*H140,2)</f>
        <v>0</v>
      </c>
      <c r="BL140" s="14" t="s">
        <v>151</v>
      </c>
      <c r="BM140" s="224" t="s">
        <v>273</v>
      </c>
    </row>
    <row r="141" s="2" customFormat="1" ht="16.5" customHeight="1">
      <c r="A141" s="35"/>
      <c r="B141" s="36"/>
      <c r="C141" s="212" t="s">
        <v>274</v>
      </c>
      <c r="D141" s="212" t="s">
        <v>120</v>
      </c>
      <c r="E141" s="213" t="s">
        <v>275</v>
      </c>
      <c r="F141" s="214" t="s">
        <v>276</v>
      </c>
      <c r="G141" s="215" t="s">
        <v>19</v>
      </c>
      <c r="H141" s="216">
        <v>320</v>
      </c>
      <c r="I141" s="217"/>
      <c r="J141" s="218">
        <f>ROUND(I141*H141,2)</f>
        <v>0</v>
      </c>
      <c r="K141" s="219"/>
      <c r="L141" s="41"/>
      <c r="M141" s="220" t="s">
        <v>19</v>
      </c>
      <c r="N141" s="221" t="s">
        <v>42</v>
      </c>
      <c r="O141" s="81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151</v>
      </c>
      <c r="AT141" s="224" t="s">
        <v>120</v>
      </c>
      <c r="AU141" s="224" t="s">
        <v>81</v>
      </c>
      <c r="AY141" s="14" t="s">
        <v>117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79</v>
      </c>
      <c r="BK141" s="225">
        <f>ROUND(I141*H141,2)</f>
        <v>0</v>
      </c>
      <c r="BL141" s="14" t="s">
        <v>151</v>
      </c>
      <c r="BM141" s="224" t="s">
        <v>277</v>
      </c>
    </row>
    <row r="142" s="2" customFormat="1" ht="16.5" customHeight="1">
      <c r="A142" s="35"/>
      <c r="B142" s="36"/>
      <c r="C142" s="212" t="s">
        <v>201</v>
      </c>
      <c r="D142" s="212" t="s">
        <v>120</v>
      </c>
      <c r="E142" s="213" t="s">
        <v>278</v>
      </c>
      <c r="F142" s="214" t="s">
        <v>279</v>
      </c>
      <c r="G142" s="215" t="s">
        <v>215</v>
      </c>
      <c r="H142" s="216">
        <v>320</v>
      </c>
      <c r="I142" s="217"/>
      <c r="J142" s="218">
        <f>ROUND(I142*H142,2)</f>
        <v>0</v>
      </c>
      <c r="K142" s="219"/>
      <c r="L142" s="41"/>
      <c r="M142" s="220" t="s">
        <v>19</v>
      </c>
      <c r="N142" s="221" t="s">
        <v>42</v>
      </c>
      <c r="O142" s="81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151</v>
      </c>
      <c r="AT142" s="224" t="s">
        <v>120</v>
      </c>
      <c r="AU142" s="224" t="s">
        <v>81</v>
      </c>
      <c r="AY142" s="14" t="s">
        <v>117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79</v>
      </c>
      <c r="BK142" s="225">
        <f>ROUND(I142*H142,2)</f>
        <v>0</v>
      </c>
      <c r="BL142" s="14" t="s">
        <v>151</v>
      </c>
      <c r="BM142" s="224" t="s">
        <v>280</v>
      </c>
    </row>
    <row r="143" s="2" customFormat="1" ht="16.5" customHeight="1">
      <c r="A143" s="35"/>
      <c r="B143" s="36"/>
      <c r="C143" s="212" t="s">
        <v>281</v>
      </c>
      <c r="D143" s="212" t="s">
        <v>120</v>
      </c>
      <c r="E143" s="213" t="s">
        <v>282</v>
      </c>
      <c r="F143" s="214" t="s">
        <v>283</v>
      </c>
      <c r="G143" s="215" t="s">
        <v>215</v>
      </c>
      <c r="H143" s="216">
        <v>320</v>
      </c>
      <c r="I143" s="217"/>
      <c r="J143" s="218">
        <f>ROUND(I143*H143,2)</f>
        <v>0</v>
      </c>
      <c r="K143" s="219"/>
      <c r="L143" s="41"/>
      <c r="M143" s="220" t="s">
        <v>19</v>
      </c>
      <c r="N143" s="221" t="s">
        <v>42</v>
      </c>
      <c r="O143" s="81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151</v>
      </c>
      <c r="AT143" s="224" t="s">
        <v>120</v>
      </c>
      <c r="AU143" s="224" t="s">
        <v>81</v>
      </c>
      <c r="AY143" s="14" t="s">
        <v>117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79</v>
      </c>
      <c r="BK143" s="225">
        <f>ROUND(I143*H143,2)</f>
        <v>0</v>
      </c>
      <c r="BL143" s="14" t="s">
        <v>151</v>
      </c>
      <c r="BM143" s="224" t="s">
        <v>284</v>
      </c>
    </row>
    <row r="144" s="2" customFormat="1" ht="21.75" customHeight="1">
      <c r="A144" s="35"/>
      <c r="B144" s="36"/>
      <c r="C144" s="212" t="s">
        <v>204</v>
      </c>
      <c r="D144" s="212" t="s">
        <v>120</v>
      </c>
      <c r="E144" s="213" t="s">
        <v>285</v>
      </c>
      <c r="F144" s="214" t="s">
        <v>286</v>
      </c>
      <c r="G144" s="215" t="s">
        <v>123</v>
      </c>
      <c r="H144" s="216">
        <v>14</v>
      </c>
      <c r="I144" s="217"/>
      <c r="J144" s="218">
        <f>ROUND(I144*H144,2)</f>
        <v>0</v>
      </c>
      <c r="K144" s="219"/>
      <c r="L144" s="41"/>
      <c r="M144" s="220" t="s">
        <v>19</v>
      </c>
      <c r="N144" s="221" t="s">
        <v>42</v>
      </c>
      <c r="O144" s="81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151</v>
      </c>
      <c r="AT144" s="224" t="s">
        <v>120</v>
      </c>
      <c r="AU144" s="224" t="s">
        <v>81</v>
      </c>
      <c r="AY144" s="14" t="s">
        <v>117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79</v>
      </c>
      <c r="BK144" s="225">
        <f>ROUND(I144*H144,2)</f>
        <v>0</v>
      </c>
      <c r="BL144" s="14" t="s">
        <v>151</v>
      </c>
      <c r="BM144" s="224" t="s">
        <v>287</v>
      </c>
    </row>
    <row r="145" s="2" customFormat="1" ht="21.75" customHeight="1">
      <c r="A145" s="35"/>
      <c r="B145" s="36"/>
      <c r="C145" s="212" t="s">
        <v>288</v>
      </c>
      <c r="D145" s="212" t="s">
        <v>120</v>
      </c>
      <c r="E145" s="213" t="s">
        <v>289</v>
      </c>
      <c r="F145" s="214" t="s">
        <v>290</v>
      </c>
      <c r="G145" s="215" t="s">
        <v>215</v>
      </c>
      <c r="H145" s="216">
        <v>78</v>
      </c>
      <c r="I145" s="217"/>
      <c r="J145" s="218">
        <f>ROUND(I145*H145,2)</f>
        <v>0</v>
      </c>
      <c r="K145" s="219"/>
      <c r="L145" s="41"/>
      <c r="M145" s="220" t="s">
        <v>19</v>
      </c>
      <c r="N145" s="221" t="s">
        <v>42</v>
      </c>
      <c r="O145" s="81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151</v>
      </c>
      <c r="AT145" s="224" t="s">
        <v>120</v>
      </c>
      <c r="AU145" s="224" t="s">
        <v>81</v>
      </c>
      <c r="AY145" s="14" t="s">
        <v>117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79</v>
      </c>
      <c r="BK145" s="225">
        <f>ROUND(I145*H145,2)</f>
        <v>0</v>
      </c>
      <c r="BL145" s="14" t="s">
        <v>151</v>
      </c>
      <c r="BM145" s="224" t="s">
        <v>291</v>
      </c>
    </row>
    <row r="146" s="2" customFormat="1" ht="16.5" customHeight="1">
      <c r="A146" s="35"/>
      <c r="B146" s="36"/>
      <c r="C146" s="212" t="s">
        <v>208</v>
      </c>
      <c r="D146" s="212" t="s">
        <v>120</v>
      </c>
      <c r="E146" s="213" t="s">
        <v>292</v>
      </c>
      <c r="F146" s="214" t="s">
        <v>293</v>
      </c>
      <c r="G146" s="215" t="s">
        <v>215</v>
      </c>
      <c r="H146" s="216">
        <v>320</v>
      </c>
      <c r="I146" s="217"/>
      <c r="J146" s="218">
        <f>ROUND(I146*H146,2)</f>
        <v>0</v>
      </c>
      <c r="K146" s="219"/>
      <c r="L146" s="41"/>
      <c r="M146" s="220" t="s">
        <v>19</v>
      </c>
      <c r="N146" s="221" t="s">
        <v>42</v>
      </c>
      <c r="O146" s="81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151</v>
      </c>
      <c r="AT146" s="224" t="s">
        <v>120</v>
      </c>
      <c r="AU146" s="224" t="s">
        <v>81</v>
      </c>
      <c r="AY146" s="14" t="s">
        <v>117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79</v>
      </c>
      <c r="BK146" s="225">
        <f>ROUND(I146*H146,2)</f>
        <v>0</v>
      </c>
      <c r="BL146" s="14" t="s">
        <v>151</v>
      </c>
      <c r="BM146" s="224" t="s">
        <v>294</v>
      </c>
    </row>
    <row r="147" s="2" customFormat="1" ht="21.75" customHeight="1">
      <c r="A147" s="35"/>
      <c r="B147" s="36"/>
      <c r="C147" s="212" t="s">
        <v>295</v>
      </c>
      <c r="D147" s="212" t="s">
        <v>120</v>
      </c>
      <c r="E147" s="213" t="s">
        <v>296</v>
      </c>
      <c r="F147" s="214" t="s">
        <v>297</v>
      </c>
      <c r="G147" s="215" t="s">
        <v>215</v>
      </c>
      <c r="H147" s="216">
        <v>144</v>
      </c>
      <c r="I147" s="217"/>
      <c r="J147" s="218">
        <f>ROUND(I147*H147,2)</f>
        <v>0</v>
      </c>
      <c r="K147" s="219"/>
      <c r="L147" s="41"/>
      <c r="M147" s="220" t="s">
        <v>19</v>
      </c>
      <c r="N147" s="221" t="s">
        <v>42</v>
      </c>
      <c r="O147" s="81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151</v>
      </c>
      <c r="AT147" s="224" t="s">
        <v>120</v>
      </c>
      <c r="AU147" s="224" t="s">
        <v>81</v>
      </c>
      <c r="AY147" s="14" t="s">
        <v>117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79</v>
      </c>
      <c r="BK147" s="225">
        <f>ROUND(I147*H147,2)</f>
        <v>0</v>
      </c>
      <c r="BL147" s="14" t="s">
        <v>151</v>
      </c>
      <c r="BM147" s="224" t="s">
        <v>298</v>
      </c>
    </row>
    <row r="148" s="2" customFormat="1" ht="16.5" customHeight="1">
      <c r="A148" s="35"/>
      <c r="B148" s="36"/>
      <c r="C148" s="212" t="s">
        <v>211</v>
      </c>
      <c r="D148" s="212" t="s">
        <v>120</v>
      </c>
      <c r="E148" s="213" t="s">
        <v>299</v>
      </c>
      <c r="F148" s="214" t="s">
        <v>300</v>
      </c>
      <c r="G148" s="215" t="s">
        <v>301</v>
      </c>
      <c r="H148" s="216">
        <v>1</v>
      </c>
      <c r="I148" s="217"/>
      <c r="J148" s="218">
        <f>ROUND(I148*H148,2)</f>
        <v>0</v>
      </c>
      <c r="K148" s="219"/>
      <c r="L148" s="41"/>
      <c r="M148" s="220" t="s">
        <v>19</v>
      </c>
      <c r="N148" s="221" t="s">
        <v>42</v>
      </c>
      <c r="O148" s="81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151</v>
      </c>
      <c r="AT148" s="224" t="s">
        <v>120</v>
      </c>
      <c r="AU148" s="224" t="s">
        <v>81</v>
      </c>
      <c r="AY148" s="14" t="s">
        <v>117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79</v>
      </c>
      <c r="BK148" s="225">
        <f>ROUND(I148*H148,2)</f>
        <v>0</v>
      </c>
      <c r="BL148" s="14" t="s">
        <v>151</v>
      </c>
      <c r="BM148" s="224" t="s">
        <v>302</v>
      </c>
    </row>
    <row r="149" s="2" customFormat="1" ht="21.75" customHeight="1">
      <c r="A149" s="35"/>
      <c r="B149" s="36"/>
      <c r="C149" s="212" t="s">
        <v>303</v>
      </c>
      <c r="D149" s="212" t="s">
        <v>120</v>
      </c>
      <c r="E149" s="213" t="s">
        <v>304</v>
      </c>
      <c r="F149" s="214" t="s">
        <v>305</v>
      </c>
      <c r="G149" s="215" t="s">
        <v>195</v>
      </c>
      <c r="H149" s="237"/>
      <c r="I149" s="217"/>
      <c r="J149" s="218">
        <f>ROUND(I149*H149,2)</f>
        <v>0</v>
      </c>
      <c r="K149" s="219"/>
      <c r="L149" s="41"/>
      <c r="M149" s="220" t="s">
        <v>19</v>
      </c>
      <c r="N149" s="221" t="s">
        <v>42</v>
      </c>
      <c r="O149" s="81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151</v>
      </c>
      <c r="AT149" s="224" t="s">
        <v>120</v>
      </c>
      <c r="AU149" s="224" t="s">
        <v>81</v>
      </c>
      <c r="AY149" s="14" t="s">
        <v>117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79</v>
      </c>
      <c r="BK149" s="225">
        <f>ROUND(I149*H149,2)</f>
        <v>0</v>
      </c>
      <c r="BL149" s="14" t="s">
        <v>151</v>
      </c>
      <c r="BM149" s="224" t="s">
        <v>306</v>
      </c>
    </row>
    <row r="150" s="12" customFormat="1" ht="22.8" customHeight="1">
      <c r="A150" s="12"/>
      <c r="B150" s="196"/>
      <c r="C150" s="197"/>
      <c r="D150" s="198" t="s">
        <v>70</v>
      </c>
      <c r="E150" s="210" t="s">
        <v>307</v>
      </c>
      <c r="F150" s="210" t="s">
        <v>308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SUM(P151:P173)</f>
        <v>0</v>
      </c>
      <c r="Q150" s="204"/>
      <c r="R150" s="205">
        <f>SUM(R151:R173)</f>
        <v>0</v>
      </c>
      <c r="S150" s="204"/>
      <c r="T150" s="206">
        <f>SUM(T151:T173)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81</v>
      </c>
      <c r="AT150" s="208" t="s">
        <v>70</v>
      </c>
      <c r="AU150" s="208" t="s">
        <v>79</v>
      </c>
      <c r="AY150" s="207" t="s">
        <v>117</v>
      </c>
      <c r="BK150" s="209">
        <f>SUM(BK151:BK173)</f>
        <v>0</v>
      </c>
    </row>
    <row r="151" s="2" customFormat="1" ht="16.5" customHeight="1">
      <c r="A151" s="35"/>
      <c r="B151" s="36"/>
      <c r="C151" s="212" t="s">
        <v>216</v>
      </c>
      <c r="D151" s="212" t="s">
        <v>120</v>
      </c>
      <c r="E151" s="213" t="s">
        <v>309</v>
      </c>
      <c r="F151" s="214" t="s">
        <v>310</v>
      </c>
      <c r="G151" s="215" t="s">
        <v>133</v>
      </c>
      <c r="H151" s="216">
        <v>68.876000000000005</v>
      </c>
      <c r="I151" s="217"/>
      <c r="J151" s="218">
        <f>ROUND(I151*H151,2)</f>
        <v>0</v>
      </c>
      <c r="K151" s="219"/>
      <c r="L151" s="41"/>
      <c r="M151" s="220" t="s">
        <v>19</v>
      </c>
      <c r="N151" s="221" t="s">
        <v>42</v>
      </c>
      <c r="O151" s="81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151</v>
      </c>
      <c r="AT151" s="224" t="s">
        <v>120</v>
      </c>
      <c r="AU151" s="224" t="s">
        <v>81</v>
      </c>
      <c r="AY151" s="14" t="s">
        <v>117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79</v>
      </c>
      <c r="BK151" s="225">
        <f>ROUND(I151*H151,2)</f>
        <v>0</v>
      </c>
      <c r="BL151" s="14" t="s">
        <v>151</v>
      </c>
      <c r="BM151" s="224" t="s">
        <v>311</v>
      </c>
    </row>
    <row r="152" s="2" customFormat="1" ht="21.75" customHeight="1">
      <c r="A152" s="35"/>
      <c r="B152" s="36"/>
      <c r="C152" s="212" t="s">
        <v>312</v>
      </c>
      <c r="D152" s="212" t="s">
        <v>120</v>
      </c>
      <c r="E152" s="213" t="s">
        <v>313</v>
      </c>
      <c r="F152" s="214" t="s">
        <v>314</v>
      </c>
      <c r="G152" s="215" t="s">
        <v>315</v>
      </c>
      <c r="H152" s="216">
        <v>14</v>
      </c>
      <c r="I152" s="217"/>
      <c r="J152" s="218">
        <f>ROUND(I152*H152,2)</f>
        <v>0</v>
      </c>
      <c r="K152" s="219"/>
      <c r="L152" s="41"/>
      <c r="M152" s="220" t="s">
        <v>19</v>
      </c>
      <c r="N152" s="221" t="s">
        <v>42</v>
      </c>
      <c r="O152" s="81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151</v>
      </c>
      <c r="AT152" s="224" t="s">
        <v>120</v>
      </c>
      <c r="AU152" s="224" t="s">
        <v>81</v>
      </c>
      <c r="AY152" s="14" t="s">
        <v>117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79</v>
      </c>
      <c r="BK152" s="225">
        <f>ROUND(I152*H152,2)</f>
        <v>0</v>
      </c>
      <c r="BL152" s="14" t="s">
        <v>151</v>
      </c>
      <c r="BM152" s="224" t="s">
        <v>316</v>
      </c>
    </row>
    <row r="153" s="2" customFormat="1" ht="16.5" customHeight="1">
      <c r="A153" s="35"/>
      <c r="B153" s="36"/>
      <c r="C153" s="212" t="s">
        <v>219</v>
      </c>
      <c r="D153" s="212" t="s">
        <v>120</v>
      </c>
      <c r="E153" s="213" t="s">
        <v>317</v>
      </c>
      <c r="F153" s="214" t="s">
        <v>318</v>
      </c>
      <c r="G153" s="215" t="s">
        <v>315</v>
      </c>
      <c r="H153" s="216">
        <v>1</v>
      </c>
      <c r="I153" s="217"/>
      <c r="J153" s="218">
        <f>ROUND(I153*H153,2)</f>
        <v>0</v>
      </c>
      <c r="K153" s="219"/>
      <c r="L153" s="41"/>
      <c r="M153" s="220" t="s">
        <v>19</v>
      </c>
      <c r="N153" s="221" t="s">
        <v>42</v>
      </c>
      <c r="O153" s="81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151</v>
      </c>
      <c r="AT153" s="224" t="s">
        <v>120</v>
      </c>
      <c r="AU153" s="224" t="s">
        <v>81</v>
      </c>
      <c r="AY153" s="14" t="s">
        <v>117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79</v>
      </c>
      <c r="BK153" s="225">
        <f>ROUND(I153*H153,2)</f>
        <v>0</v>
      </c>
      <c r="BL153" s="14" t="s">
        <v>151</v>
      </c>
      <c r="BM153" s="224" t="s">
        <v>319</v>
      </c>
    </row>
    <row r="154" s="2" customFormat="1" ht="16.5" customHeight="1">
      <c r="A154" s="35"/>
      <c r="B154" s="36"/>
      <c r="C154" s="212" t="s">
        <v>320</v>
      </c>
      <c r="D154" s="212" t="s">
        <v>120</v>
      </c>
      <c r="E154" s="213" t="s">
        <v>321</v>
      </c>
      <c r="F154" s="214" t="s">
        <v>322</v>
      </c>
      <c r="G154" s="215" t="s">
        <v>315</v>
      </c>
      <c r="H154" s="216">
        <v>6</v>
      </c>
      <c r="I154" s="217"/>
      <c r="J154" s="218">
        <f>ROUND(I154*H154,2)</f>
        <v>0</v>
      </c>
      <c r="K154" s="219"/>
      <c r="L154" s="41"/>
      <c r="M154" s="220" t="s">
        <v>19</v>
      </c>
      <c r="N154" s="221" t="s">
        <v>42</v>
      </c>
      <c r="O154" s="81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151</v>
      </c>
      <c r="AT154" s="224" t="s">
        <v>120</v>
      </c>
      <c r="AU154" s="224" t="s">
        <v>81</v>
      </c>
      <c r="AY154" s="14" t="s">
        <v>117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79</v>
      </c>
      <c r="BK154" s="225">
        <f>ROUND(I154*H154,2)</f>
        <v>0</v>
      </c>
      <c r="BL154" s="14" t="s">
        <v>151</v>
      </c>
      <c r="BM154" s="224" t="s">
        <v>323</v>
      </c>
    </row>
    <row r="155" s="2" customFormat="1" ht="16.5" customHeight="1">
      <c r="A155" s="35"/>
      <c r="B155" s="36"/>
      <c r="C155" s="212" t="s">
        <v>223</v>
      </c>
      <c r="D155" s="212" t="s">
        <v>120</v>
      </c>
      <c r="E155" s="213" t="s">
        <v>324</v>
      </c>
      <c r="F155" s="214" t="s">
        <v>325</v>
      </c>
      <c r="G155" s="215" t="s">
        <v>133</v>
      </c>
      <c r="H155" s="216">
        <v>76</v>
      </c>
      <c r="I155" s="217"/>
      <c r="J155" s="218">
        <f>ROUND(I155*H155,2)</f>
        <v>0</v>
      </c>
      <c r="K155" s="219"/>
      <c r="L155" s="41"/>
      <c r="M155" s="220" t="s">
        <v>19</v>
      </c>
      <c r="N155" s="221" t="s">
        <v>42</v>
      </c>
      <c r="O155" s="81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151</v>
      </c>
      <c r="AT155" s="224" t="s">
        <v>120</v>
      </c>
      <c r="AU155" s="224" t="s">
        <v>81</v>
      </c>
      <c r="AY155" s="14" t="s">
        <v>117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79</v>
      </c>
      <c r="BK155" s="225">
        <f>ROUND(I155*H155,2)</f>
        <v>0</v>
      </c>
      <c r="BL155" s="14" t="s">
        <v>151</v>
      </c>
      <c r="BM155" s="224" t="s">
        <v>326</v>
      </c>
    </row>
    <row r="156" s="2" customFormat="1" ht="16.5" customHeight="1">
      <c r="A156" s="35"/>
      <c r="B156" s="36"/>
      <c r="C156" s="226" t="s">
        <v>327</v>
      </c>
      <c r="D156" s="226" t="s">
        <v>176</v>
      </c>
      <c r="E156" s="227" t="s">
        <v>328</v>
      </c>
      <c r="F156" s="228" t="s">
        <v>329</v>
      </c>
      <c r="G156" s="229" t="s">
        <v>133</v>
      </c>
      <c r="H156" s="230">
        <v>270</v>
      </c>
      <c r="I156" s="231"/>
      <c r="J156" s="232">
        <f>ROUND(I156*H156,2)</f>
        <v>0</v>
      </c>
      <c r="K156" s="233"/>
      <c r="L156" s="234"/>
      <c r="M156" s="235" t="s">
        <v>19</v>
      </c>
      <c r="N156" s="236" t="s">
        <v>42</v>
      </c>
      <c r="O156" s="81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179</v>
      </c>
      <c r="AT156" s="224" t="s">
        <v>176</v>
      </c>
      <c r="AU156" s="224" t="s">
        <v>81</v>
      </c>
      <c r="AY156" s="14" t="s">
        <v>117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79</v>
      </c>
      <c r="BK156" s="225">
        <f>ROUND(I156*H156,2)</f>
        <v>0</v>
      </c>
      <c r="BL156" s="14" t="s">
        <v>151</v>
      </c>
      <c r="BM156" s="224" t="s">
        <v>330</v>
      </c>
    </row>
    <row r="157" s="2" customFormat="1" ht="16.5" customHeight="1">
      <c r="A157" s="35"/>
      <c r="B157" s="36"/>
      <c r="C157" s="226" t="s">
        <v>226</v>
      </c>
      <c r="D157" s="226" t="s">
        <v>176</v>
      </c>
      <c r="E157" s="227" t="s">
        <v>331</v>
      </c>
      <c r="F157" s="228" t="s">
        <v>332</v>
      </c>
      <c r="G157" s="229" t="s">
        <v>133</v>
      </c>
      <c r="H157" s="230">
        <v>82</v>
      </c>
      <c r="I157" s="231"/>
      <c r="J157" s="232">
        <f>ROUND(I157*H157,2)</f>
        <v>0</v>
      </c>
      <c r="K157" s="233"/>
      <c r="L157" s="234"/>
      <c r="M157" s="235" t="s">
        <v>19</v>
      </c>
      <c r="N157" s="236" t="s">
        <v>42</v>
      </c>
      <c r="O157" s="81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179</v>
      </c>
      <c r="AT157" s="224" t="s">
        <v>176</v>
      </c>
      <c r="AU157" s="224" t="s">
        <v>81</v>
      </c>
      <c r="AY157" s="14" t="s">
        <v>117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79</v>
      </c>
      <c r="BK157" s="225">
        <f>ROUND(I157*H157,2)</f>
        <v>0</v>
      </c>
      <c r="BL157" s="14" t="s">
        <v>151</v>
      </c>
      <c r="BM157" s="224" t="s">
        <v>333</v>
      </c>
    </row>
    <row r="158" s="2" customFormat="1" ht="16.5" customHeight="1">
      <c r="A158" s="35"/>
      <c r="B158" s="36"/>
      <c r="C158" s="226" t="s">
        <v>334</v>
      </c>
      <c r="D158" s="226" t="s">
        <v>176</v>
      </c>
      <c r="E158" s="227" t="s">
        <v>335</v>
      </c>
      <c r="F158" s="228" t="s">
        <v>336</v>
      </c>
      <c r="G158" s="229" t="s">
        <v>301</v>
      </c>
      <c r="H158" s="230">
        <v>1</v>
      </c>
      <c r="I158" s="231"/>
      <c r="J158" s="232">
        <f>ROUND(I158*H158,2)</f>
        <v>0</v>
      </c>
      <c r="K158" s="233"/>
      <c r="L158" s="234"/>
      <c r="M158" s="235" t="s">
        <v>19</v>
      </c>
      <c r="N158" s="236" t="s">
        <v>42</v>
      </c>
      <c r="O158" s="81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179</v>
      </c>
      <c r="AT158" s="224" t="s">
        <v>176</v>
      </c>
      <c r="AU158" s="224" t="s">
        <v>81</v>
      </c>
      <c r="AY158" s="14" t="s">
        <v>117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79</v>
      </c>
      <c r="BK158" s="225">
        <f>ROUND(I158*H158,2)</f>
        <v>0</v>
      </c>
      <c r="BL158" s="14" t="s">
        <v>151</v>
      </c>
      <c r="BM158" s="224" t="s">
        <v>337</v>
      </c>
    </row>
    <row r="159" s="2" customFormat="1" ht="16.5" customHeight="1">
      <c r="A159" s="35"/>
      <c r="B159" s="36"/>
      <c r="C159" s="212" t="s">
        <v>230</v>
      </c>
      <c r="D159" s="212" t="s">
        <v>120</v>
      </c>
      <c r="E159" s="213" t="s">
        <v>338</v>
      </c>
      <c r="F159" s="214" t="s">
        <v>339</v>
      </c>
      <c r="G159" s="215" t="s">
        <v>133</v>
      </c>
      <c r="H159" s="216">
        <v>76</v>
      </c>
      <c r="I159" s="217"/>
      <c r="J159" s="218">
        <f>ROUND(I159*H159,2)</f>
        <v>0</v>
      </c>
      <c r="K159" s="219"/>
      <c r="L159" s="41"/>
      <c r="M159" s="220" t="s">
        <v>19</v>
      </c>
      <c r="N159" s="221" t="s">
        <v>42</v>
      </c>
      <c r="O159" s="81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151</v>
      </c>
      <c r="AT159" s="224" t="s">
        <v>120</v>
      </c>
      <c r="AU159" s="224" t="s">
        <v>81</v>
      </c>
      <c r="AY159" s="14" t="s">
        <v>117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79</v>
      </c>
      <c r="BK159" s="225">
        <f>ROUND(I159*H159,2)</f>
        <v>0</v>
      </c>
      <c r="BL159" s="14" t="s">
        <v>151</v>
      </c>
      <c r="BM159" s="224" t="s">
        <v>340</v>
      </c>
    </row>
    <row r="160" s="2" customFormat="1" ht="16.5" customHeight="1">
      <c r="A160" s="35"/>
      <c r="B160" s="36"/>
      <c r="C160" s="212" t="s">
        <v>341</v>
      </c>
      <c r="D160" s="212" t="s">
        <v>120</v>
      </c>
      <c r="E160" s="213" t="s">
        <v>342</v>
      </c>
      <c r="F160" s="214" t="s">
        <v>343</v>
      </c>
      <c r="G160" s="215" t="s">
        <v>315</v>
      </c>
      <c r="H160" s="216">
        <v>5</v>
      </c>
      <c r="I160" s="217"/>
      <c r="J160" s="218">
        <f>ROUND(I160*H160,2)</f>
        <v>0</v>
      </c>
      <c r="K160" s="219"/>
      <c r="L160" s="41"/>
      <c r="M160" s="220" t="s">
        <v>19</v>
      </c>
      <c r="N160" s="221" t="s">
        <v>42</v>
      </c>
      <c r="O160" s="81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151</v>
      </c>
      <c r="AT160" s="224" t="s">
        <v>120</v>
      </c>
      <c r="AU160" s="224" t="s">
        <v>81</v>
      </c>
      <c r="AY160" s="14" t="s">
        <v>117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79</v>
      </c>
      <c r="BK160" s="225">
        <f>ROUND(I160*H160,2)</f>
        <v>0</v>
      </c>
      <c r="BL160" s="14" t="s">
        <v>151</v>
      </c>
      <c r="BM160" s="224" t="s">
        <v>344</v>
      </c>
    </row>
    <row r="161" s="2" customFormat="1" ht="21.75" customHeight="1">
      <c r="A161" s="35"/>
      <c r="B161" s="36"/>
      <c r="C161" s="212" t="s">
        <v>233</v>
      </c>
      <c r="D161" s="212" t="s">
        <v>120</v>
      </c>
      <c r="E161" s="213" t="s">
        <v>345</v>
      </c>
      <c r="F161" s="214" t="s">
        <v>346</v>
      </c>
      <c r="G161" s="215" t="s">
        <v>133</v>
      </c>
      <c r="H161" s="216">
        <v>226.69999999999999</v>
      </c>
      <c r="I161" s="217"/>
      <c r="J161" s="218">
        <f>ROUND(I161*H161,2)</f>
        <v>0</v>
      </c>
      <c r="K161" s="219"/>
      <c r="L161" s="41"/>
      <c r="M161" s="220" t="s">
        <v>19</v>
      </c>
      <c r="N161" s="221" t="s">
        <v>42</v>
      </c>
      <c r="O161" s="81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151</v>
      </c>
      <c r="AT161" s="224" t="s">
        <v>120</v>
      </c>
      <c r="AU161" s="224" t="s">
        <v>81</v>
      </c>
      <c r="AY161" s="14" t="s">
        <v>117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79</v>
      </c>
      <c r="BK161" s="225">
        <f>ROUND(I161*H161,2)</f>
        <v>0</v>
      </c>
      <c r="BL161" s="14" t="s">
        <v>151</v>
      </c>
      <c r="BM161" s="224" t="s">
        <v>347</v>
      </c>
    </row>
    <row r="162" s="2" customFormat="1" ht="33" customHeight="1">
      <c r="A162" s="35"/>
      <c r="B162" s="36"/>
      <c r="C162" s="212" t="s">
        <v>348</v>
      </c>
      <c r="D162" s="212" t="s">
        <v>120</v>
      </c>
      <c r="E162" s="213" t="s">
        <v>349</v>
      </c>
      <c r="F162" s="214" t="s">
        <v>350</v>
      </c>
      <c r="G162" s="215" t="s">
        <v>315</v>
      </c>
      <c r="H162" s="216">
        <v>56</v>
      </c>
      <c r="I162" s="217"/>
      <c r="J162" s="218">
        <f>ROUND(I162*H162,2)</f>
        <v>0</v>
      </c>
      <c r="K162" s="219"/>
      <c r="L162" s="41"/>
      <c r="M162" s="220" t="s">
        <v>19</v>
      </c>
      <c r="N162" s="221" t="s">
        <v>42</v>
      </c>
      <c r="O162" s="81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151</v>
      </c>
      <c r="AT162" s="224" t="s">
        <v>120</v>
      </c>
      <c r="AU162" s="224" t="s">
        <v>81</v>
      </c>
      <c r="AY162" s="14" t="s">
        <v>117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79</v>
      </c>
      <c r="BK162" s="225">
        <f>ROUND(I162*H162,2)</f>
        <v>0</v>
      </c>
      <c r="BL162" s="14" t="s">
        <v>151</v>
      </c>
      <c r="BM162" s="224" t="s">
        <v>351</v>
      </c>
    </row>
    <row r="163" s="2" customFormat="1" ht="16.5" customHeight="1">
      <c r="A163" s="35"/>
      <c r="B163" s="36"/>
      <c r="C163" s="212" t="s">
        <v>239</v>
      </c>
      <c r="D163" s="212" t="s">
        <v>120</v>
      </c>
      <c r="E163" s="213" t="s">
        <v>352</v>
      </c>
      <c r="F163" s="214" t="s">
        <v>353</v>
      </c>
      <c r="G163" s="215" t="s">
        <v>133</v>
      </c>
      <c r="H163" s="216">
        <v>708</v>
      </c>
      <c r="I163" s="217"/>
      <c r="J163" s="218">
        <f>ROUND(I163*H163,2)</f>
        <v>0</v>
      </c>
      <c r="K163" s="219"/>
      <c r="L163" s="41"/>
      <c r="M163" s="220" t="s">
        <v>19</v>
      </c>
      <c r="N163" s="221" t="s">
        <v>42</v>
      </c>
      <c r="O163" s="81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151</v>
      </c>
      <c r="AT163" s="224" t="s">
        <v>120</v>
      </c>
      <c r="AU163" s="224" t="s">
        <v>81</v>
      </c>
      <c r="AY163" s="14" t="s">
        <v>117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79</v>
      </c>
      <c r="BK163" s="225">
        <f>ROUND(I163*H163,2)</f>
        <v>0</v>
      </c>
      <c r="BL163" s="14" t="s">
        <v>151</v>
      </c>
      <c r="BM163" s="224" t="s">
        <v>354</v>
      </c>
    </row>
    <row r="164" s="2" customFormat="1" ht="21.75" customHeight="1">
      <c r="A164" s="35"/>
      <c r="B164" s="36"/>
      <c r="C164" s="212" t="s">
        <v>355</v>
      </c>
      <c r="D164" s="212" t="s">
        <v>120</v>
      </c>
      <c r="E164" s="213" t="s">
        <v>356</v>
      </c>
      <c r="F164" s="214" t="s">
        <v>357</v>
      </c>
      <c r="G164" s="215" t="s">
        <v>133</v>
      </c>
      <c r="H164" s="216">
        <v>708</v>
      </c>
      <c r="I164" s="217"/>
      <c r="J164" s="218">
        <f>ROUND(I164*H164,2)</f>
        <v>0</v>
      </c>
      <c r="K164" s="219"/>
      <c r="L164" s="41"/>
      <c r="M164" s="220" t="s">
        <v>19</v>
      </c>
      <c r="N164" s="221" t="s">
        <v>42</v>
      </c>
      <c r="O164" s="81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151</v>
      </c>
      <c r="AT164" s="224" t="s">
        <v>120</v>
      </c>
      <c r="AU164" s="224" t="s">
        <v>81</v>
      </c>
      <c r="AY164" s="14" t="s">
        <v>117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79</v>
      </c>
      <c r="BK164" s="225">
        <f>ROUND(I164*H164,2)</f>
        <v>0</v>
      </c>
      <c r="BL164" s="14" t="s">
        <v>151</v>
      </c>
      <c r="BM164" s="224" t="s">
        <v>358</v>
      </c>
    </row>
    <row r="165" s="2" customFormat="1" ht="16.5" customHeight="1">
      <c r="A165" s="35"/>
      <c r="B165" s="36"/>
      <c r="C165" s="212" t="s">
        <v>243</v>
      </c>
      <c r="D165" s="212" t="s">
        <v>120</v>
      </c>
      <c r="E165" s="213" t="s">
        <v>359</v>
      </c>
      <c r="F165" s="214" t="s">
        <v>360</v>
      </c>
      <c r="G165" s="215" t="s">
        <v>123</v>
      </c>
      <c r="H165" s="216">
        <v>2</v>
      </c>
      <c r="I165" s="217"/>
      <c r="J165" s="218">
        <f>ROUND(I165*H165,2)</f>
        <v>0</v>
      </c>
      <c r="K165" s="219"/>
      <c r="L165" s="41"/>
      <c r="M165" s="220" t="s">
        <v>19</v>
      </c>
      <c r="N165" s="221" t="s">
        <v>42</v>
      </c>
      <c r="O165" s="81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151</v>
      </c>
      <c r="AT165" s="224" t="s">
        <v>120</v>
      </c>
      <c r="AU165" s="224" t="s">
        <v>81</v>
      </c>
      <c r="AY165" s="14" t="s">
        <v>117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79</v>
      </c>
      <c r="BK165" s="225">
        <f>ROUND(I165*H165,2)</f>
        <v>0</v>
      </c>
      <c r="BL165" s="14" t="s">
        <v>151</v>
      </c>
      <c r="BM165" s="224" t="s">
        <v>361</v>
      </c>
    </row>
    <row r="166" s="2" customFormat="1" ht="33" customHeight="1">
      <c r="A166" s="35"/>
      <c r="B166" s="36"/>
      <c r="C166" s="226" t="s">
        <v>362</v>
      </c>
      <c r="D166" s="226" t="s">
        <v>176</v>
      </c>
      <c r="E166" s="227" t="s">
        <v>363</v>
      </c>
      <c r="F166" s="228" t="s">
        <v>364</v>
      </c>
      <c r="G166" s="229" t="s">
        <v>315</v>
      </c>
      <c r="H166" s="230">
        <v>1</v>
      </c>
      <c r="I166" s="231"/>
      <c r="J166" s="232">
        <f>ROUND(I166*H166,2)</f>
        <v>0</v>
      </c>
      <c r="K166" s="233"/>
      <c r="L166" s="234"/>
      <c r="M166" s="235" t="s">
        <v>19</v>
      </c>
      <c r="N166" s="236" t="s">
        <v>42</v>
      </c>
      <c r="O166" s="81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179</v>
      </c>
      <c r="AT166" s="224" t="s">
        <v>176</v>
      </c>
      <c r="AU166" s="224" t="s">
        <v>81</v>
      </c>
      <c r="AY166" s="14" t="s">
        <v>117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79</v>
      </c>
      <c r="BK166" s="225">
        <f>ROUND(I166*H166,2)</f>
        <v>0</v>
      </c>
      <c r="BL166" s="14" t="s">
        <v>151</v>
      </c>
      <c r="BM166" s="224" t="s">
        <v>365</v>
      </c>
    </row>
    <row r="167" s="2" customFormat="1" ht="33" customHeight="1">
      <c r="A167" s="35"/>
      <c r="B167" s="36"/>
      <c r="C167" s="226" t="s">
        <v>247</v>
      </c>
      <c r="D167" s="226" t="s">
        <v>176</v>
      </c>
      <c r="E167" s="227" t="s">
        <v>366</v>
      </c>
      <c r="F167" s="228" t="s">
        <v>367</v>
      </c>
      <c r="G167" s="229" t="s">
        <v>315</v>
      </c>
      <c r="H167" s="230">
        <v>2</v>
      </c>
      <c r="I167" s="231"/>
      <c r="J167" s="232">
        <f>ROUND(I167*H167,2)</f>
        <v>0</v>
      </c>
      <c r="K167" s="233"/>
      <c r="L167" s="234"/>
      <c r="M167" s="235" t="s">
        <v>19</v>
      </c>
      <c r="N167" s="236" t="s">
        <v>42</v>
      </c>
      <c r="O167" s="81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179</v>
      </c>
      <c r="AT167" s="224" t="s">
        <v>176</v>
      </c>
      <c r="AU167" s="224" t="s">
        <v>81</v>
      </c>
      <c r="AY167" s="14" t="s">
        <v>117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79</v>
      </c>
      <c r="BK167" s="225">
        <f>ROUND(I167*H167,2)</f>
        <v>0</v>
      </c>
      <c r="BL167" s="14" t="s">
        <v>151</v>
      </c>
      <c r="BM167" s="224" t="s">
        <v>368</v>
      </c>
    </row>
    <row r="168" s="2" customFormat="1" ht="33" customHeight="1">
      <c r="A168" s="35"/>
      <c r="B168" s="36"/>
      <c r="C168" s="226" t="s">
        <v>369</v>
      </c>
      <c r="D168" s="226" t="s">
        <v>176</v>
      </c>
      <c r="E168" s="227" t="s">
        <v>370</v>
      </c>
      <c r="F168" s="228" t="s">
        <v>371</v>
      </c>
      <c r="G168" s="229" t="s">
        <v>315</v>
      </c>
      <c r="H168" s="230">
        <v>1</v>
      </c>
      <c r="I168" s="231"/>
      <c r="J168" s="232">
        <f>ROUND(I168*H168,2)</f>
        <v>0</v>
      </c>
      <c r="K168" s="233"/>
      <c r="L168" s="234"/>
      <c r="M168" s="235" t="s">
        <v>19</v>
      </c>
      <c r="N168" s="236" t="s">
        <v>42</v>
      </c>
      <c r="O168" s="81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179</v>
      </c>
      <c r="AT168" s="224" t="s">
        <v>176</v>
      </c>
      <c r="AU168" s="224" t="s">
        <v>81</v>
      </c>
      <c r="AY168" s="14" t="s">
        <v>117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79</v>
      </c>
      <c r="BK168" s="225">
        <f>ROUND(I168*H168,2)</f>
        <v>0</v>
      </c>
      <c r="BL168" s="14" t="s">
        <v>151</v>
      </c>
      <c r="BM168" s="224" t="s">
        <v>372</v>
      </c>
    </row>
    <row r="169" s="2" customFormat="1" ht="16.5" customHeight="1">
      <c r="A169" s="35"/>
      <c r="B169" s="36"/>
      <c r="C169" s="212" t="s">
        <v>250</v>
      </c>
      <c r="D169" s="212" t="s">
        <v>120</v>
      </c>
      <c r="E169" s="213" t="s">
        <v>373</v>
      </c>
      <c r="F169" s="214" t="s">
        <v>374</v>
      </c>
      <c r="G169" s="215" t="s">
        <v>315</v>
      </c>
      <c r="H169" s="216">
        <v>2</v>
      </c>
      <c r="I169" s="217"/>
      <c r="J169" s="218">
        <f>ROUND(I169*H169,2)</f>
        <v>0</v>
      </c>
      <c r="K169" s="219"/>
      <c r="L169" s="41"/>
      <c r="M169" s="220" t="s">
        <v>19</v>
      </c>
      <c r="N169" s="221" t="s">
        <v>42</v>
      </c>
      <c r="O169" s="81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151</v>
      </c>
      <c r="AT169" s="224" t="s">
        <v>120</v>
      </c>
      <c r="AU169" s="224" t="s">
        <v>81</v>
      </c>
      <c r="AY169" s="14" t="s">
        <v>117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79</v>
      </c>
      <c r="BK169" s="225">
        <f>ROUND(I169*H169,2)</f>
        <v>0</v>
      </c>
      <c r="BL169" s="14" t="s">
        <v>151</v>
      </c>
      <c r="BM169" s="224" t="s">
        <v>375</v>
      </c>
    </row>
    <row r="170" s="2" customFormat="1" ht="16.5" customHeight="1">
      <c r="A170" s="35"/>
      <c r="B170" s="36"/>
      <c r="C170" s="212" t="s">
        <v>376</v>
      </c>
      <c r="D170" s="212" t="s">
        <v>120</v>
      </c>
      <c r="E170" s="213" t="s">
        <v>377</v>
      </c>
      <c r="F170" s="214" t="s">
        <v>378</v>
      </c>
      <c r="G170" s="215" t="s">
        <v>315</v>
      </c>
      <c r="H170" s="216">
        <v>1</v>
      </c>
      <c r="I170" s="217"/>
      <c r="J170" s="218">
        <f>ROUND(I170*H170,2)</f>
        <v>0</v>
      </c>
      <c r="K170" s="219"/>
      <c r="L170" s="41"/>
      <c r="M170" s="220" t="s">
        <v>19</v>
      </c>
      <c r="N170" s="221" t="s">
        <v>42</v>
      </c>
      <c r="O170" s="81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151</v>
      </c>
      <c r="AT170" s="224" t="s">
        <v>120</v>
      </c>
      <c r="AU170" s="224" t="s">
        <v>81</v>
      </c>
      <c r="AY170" s="14" t="s">
        <v>117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79</v>
      </c>
      <c r="BK170" s="225">
        <f>ROUND(I170*H170,2)</f>
        <v>0</v>
      </c>
      <c r="BL170" s="14" t="s">
        <v>151</v>
      </c>
      <c r="BM170" s="224" t="s">
        <v>379</v>
      </c>
    </row>
    <row r="171" s="2" customFormat="1" ht="21.75" customHeight="1">
      <c r="A171" s="35"/>
      <c r="B171" s="36"/>
      <c r="C171" s="212" t="s">
        <v>254</v>
      </c>
      <c r="D171" s="212" t="s">
        <v>120</v>
      </c>
      <c r="E171" s="213" t="s">
        <v>380</v>
      </c>
      <c r="F171" s="214" t="s">
        <v>381</v>
      </c>
      <c r="G171" s="215" t="s">
        <v>382</v>
      </c>
      <c r="H171" s="216">
        <v>56.200000000000003</v>
      </c>
      <c r="I171" s="217"/>
      <c r="J171" s="218">
        <f>ROUND(I171*H171,2)</f>
        <v>0</v>
      </c>
      <c r="K171" s="219"/>
      <c r="L171" s="41"/>
      <c r="M171" s="220" t="s">
        <v>19</v>
      </c>
      <c r="N171" s="221" t="s">
        <v>42</v>
      </c>
      <c r="O171" s="8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151</v>
      </c>
      <c r="AT171" s="224" t="s">
        <v>120</v>
      </c>
      <c r="AU171" s="224" t="s">
        <v>81</v>
      </c>
      <c r="AY171" s="14" t="s">
        <v>117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79</v>
      </c>
      <c r="BK171" s="225">
        <f>ROUND(I171*H171,2)</f>
        <v>0</v>
      </c>
      <c r="BL171" s="14" t="s">
        <v>151</v>
      </c>
      <c r="BM171" s="224" t="s">
        <v>383</v>
      </c>
    </row>
    <row r="172" s="2" customFormat="1" ht="16.5" customHeight="1">
      <c r="A172" s="35"/>
      <c r="B172" s="36"/>
      <c r="C172" s="226" t="s">
        <v>384</v>
      </c>
      <c r="D172" s="226" t="s">
        <v>176</v>
      </c>
      <c r="E172" s="227" t="s">
        <v>385</v>
      </c>
      <c r="F172" s="228" t="s">
        <v>386</v>
      </c>
      <c r="G172" s="229" t="s">
        <v>382</v>
      </c>
      <c r="H172" s="230">
        <v>56.200000000000003</v>
      </c>
      <c r="I172" s="231"/>
      <c r="J172" s="232">
        <f>ROUND(I172*H172,2)</f>
        <v>0</v>
      </c>
      <c r="K172" s="233"/>
      <c r="L172" s="234"/>
      <c r="M172" s="235" t="s">
        <v>19</v>
      </c>
      <c r="N172" s="236" t="s">
        <v>42</v>
      </c>
      <c r="O172" s="81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179</v>
      </c>
      <c r="AT172" s="224" t="s">
        <v>176</v>
      </c>
      <c r="AU172" s="224" t="s">
        <v>81</v>
      </c>
      <c r="AY172" s="14" t="s">
        <v>117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79</v>
      </c>
      <c r="BK172" s="225">
        <f>ROUND(I172*H172,2)</f>
        <v>0</v>
      </c>
      <c r="BL172" s="14" t="s">
        <v>151</v>
      </c>
      <c r="BM172" s="224" t="s">
        <v>387</v>
      </c>
    </row>
    <row r="173" s="2" customFormat="1" ht="21.75" customHeight="1">
      <c r="A173" s="35"/>
      <c r="B173" s="36"/>
      <c r="C173" s="212" t="s">
        <v>257</v>
      </c>
      <c r="D173" s="212" t="s">
        <v>120</v>
      </c>
      <c r="E173" s="213" t="s">
        <v>388</v>
      </c>
      <c r="F173" s="214" t="s">
        <v>389</v>
      </c>
      <c r="G173" s="215" t="s">
        <v>195</v>
      </c>
      <c r="H173" s="237"/>
      <c r="I173" s="217"/>
      <c r="J173" s="218">
        <f>ROUND(I173*H173,2)</f>
        <v>0</v>
      </c>
      <c r="K173" s="219"/>
      <c r="L173" s="41"/>
      <c r="M173" s="220" t="s">
        <v>19</v>
      </c>
      <c r="N173" s="221" t="s">
        <v>42</v>
      </c>
      <c r="O173" s="81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151</v>
      </c>
      <c r="AT173" s="224" t="s">
        <v>120</v>
      </c>
      <c r="AU173" s="224" t="s">
        <v>81</v>
      </c>
      <c r="AY173" s="14" t="s">
        <v>117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79</v>
      </c>
      <c r="BK173" s="225">
        <f>ROUND(I173*H173,2)</f>
        <v>0</v>
      </c>
      <c r="BL173" s="14" t="s">
        <v>151</v>
      </c>
      <c r="BM173" s="224" t="s">
        <v>390</v>
      </c>
    </row>
    <row r="174" s="12" customFormat="1" ht="22.8" customHeight="1">
      <c r="A174" s="12"/>
      <c r="B174" s="196"/>
      <c r="C174" s="197"/>
      <c r="D174" s="198" t="s">
        <v>70</v>
      </c>
      <c r="E174" s="210" t="s">
        <v>391</v>
      </c>
      <c r="F174" s="210" t="s">
        <v>392</v>
      </c>
      <c r="G174" s="197"/>
      <c r="H174" s="197"/>
      <c r="I174" s="200"/>
      <c r="J174" s="211">
        <f>BK174</f>
        <v>0</v>
      </c>
      <c r="K174" s="197"/>
      <c r="L174" s="202"/>
      <c r="M174" s="203"/>
      <c r="N174" s="204"/>
      <c r="O174" s="204"/>
      <c r="P174" s="205">
        <f>SUM(P175:P180)</f>
        <v>0</v>
      </c>
      <c r="Q174" s="204"/>
      <c r="R174" s="205">
        <f>SUM(R175:R180)</f>
        <v>0</v>
      </c>
      <c r="S174" s="204"/>
      <c r="T174" s="206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81</v>
      </c>
      <c r="AT174" s="208" t="s">
        <v>70</v>
      </c>
      <c r="AU174" s="208" t="s">
        <v>79</v>
      </c>
      <c r="AY174" s="207" t="s">
        <v>117</v>
      </c>
      <c r="BK174" s="209">
        <f>SUM(BK175:BK180)</f>
        <v>0</v>
      </c>
    </row>
    <row r="175" s="2" customFormat="1" ht="21.75" customHeight="1">
      <c r="A175" s="35"/>
      <c r="B175" s="36"/>
      <c r="C175" s="212" t="s">
        <v>393</v>
      </c>
      <c r="D175" s="212" t="s">
        <v>120</v>
      </c>
      <c r="E175" s="213" t="s">
        <v>394</v>
      </c>
      <c r="F175" s="214" t="s">
        <v>395</v>
      </c>
      <c r="G175" s="215" t="s">
        <v>133</v>
      </c>
      <c r="H175" s="216">
        <v>35</v>
      </c>
      <c r="I175" s="217"/>
      <c r="J175" s="218">
        <f>ROUND(I175*H175,2)</f>
        <v>0</v>
      </c>
      <c r="K175" s="219"/>
      <c r="L175" s="41"/>
      <c r="M175" s="220" t="s">
        <v>19</v>
      </c>
      <c r="N175" s="221" t="s">
        <v>42</v>
      </c>
      <c r="O175" s="81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151</v>
      </c>
      <c r="AT175" s="224" t="s">
        <v>120</v>
      </c>
      <c r="AU175" s="224" t="s">
        <v>81</v>
      </c>
      <c r="AY175" s="14" t="s">
        <v>117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79</v>
      </c>
      <c r="BK175" s="225">
        <f>ROUND(I175*H175,2)</f>
        <v>0</v>
      </c>
      <c r="BL175" s="14" t="s">
        <v>151</v>
      </c>
      <c r="BM175" s="224" t="s">
        <v>396</v>
      </c>
    </row>
    <row r="176" s="2" customFormat="1" ht="21.75" customHeight="1">
      <c r="A176" s="35"/>
      <c r="B176" s="36"/>
      <c r="C176" s="212" t="s">
        <v>263</v>
      </c>
      <c r="D176" s="212" t="s">
        <v>120</v>
      </c>
      <c r="E176" s="213" t="s">
        <v>397</v>
      </c>
      <c r="F176" s="214" t="s">
        <v>398</v>
      </c>
      <c r="G176" s="215" t="s">
        <v>133</v>
      </c>
      <c r="H176" s="216">
        <v>849.43100000000004</v>
      </c>
      <c r="I176" s="217"/>
      <c r="J176" s="218">
        <f>ROUND(I176*H176,2)</f>
        <v>0</v>
      </c>
      <c r="K176" s="219"/>
      <c r="L176" s="41"/>
      <c r="M176" s="220" t="s">
        <v>19</v>
      </c>
      <c r="N176" s="221" t="s">
        <v>42</v>
      </c>
      <c r="O176" s="81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151</v>
      </c>
      <c r="AT176" s="224" t="s">
        <v>120</v>
      </c>
      <c r="AU176" s="224" t="s">
        <v>81</v>
      </c>
      <c r="AY176" s="14" t="s">
        <v>117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79</v>
      </c>
      <c r="BK176" s="225">
        <f>ROUND(I176*H176,2)</f>
        <v>0</v>
      </c>
      <c r="BL176" s="14" t="s">
        <v>151</v>
      </c>
      <c r="BM176" s="224" t="s">
        <v>399</v>
      </c>
    </row>
    <row r="177" s="2" customFormat="1" ht="16.5" customHeight="1">
      <c r="A177" s="35"/>
      <c r="B177" s="36"/>
      <c r="C177" s="212" t="s">
        <v>400</v>
      </c>
      <c r="D177" s="212" t="s">
        <v>120</v>
      </c>
      <c r="E177" s="213" t="s">
        <v>401</v>
      </c>
      <c r="F177" s="214" t="s">
        <v>402</v>
      </c>
      <c r="G177" s="215" t="s">
        <v>133</v>
      </c>
      <c r="H177" s="216">
        <v>302.33999999999997</v>
      </c>
      <c r="I177" s="217"/>
      <c r="J177" s="218">
        <f>ROUND(I177*H177,2)</f>
        <v>0</v>
      </c>
      <c r="K177" s="219"/>
      <c r="L177" s="41"/>
      <c r="M177" s="220" t="s">
        <v>19</v>
      </c>
      <c r="N177" s="221" t="s">
        <v>42</v>
      </c>
      <c r="O177" s="81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151</v>
      </c>
      <c r="AT177" s="224" t="s">
        <v>120</v>
      </c>
      <c r="AU177" s="224" t="s">
        <v>81</v>
      </c>
      <c r="AY177" s="14" t="s">
        <v>117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79</v>
      </c>
      <c r="BK177" s="225">
        <f>ROUND(I177*H177,2)</f>
        <v>0</v>
      </c>
      <c r="BL177" s="14" t="s">
        <v>151</v>
      </c>
      <c r="BM177" s="224" t="s">
        <v>403</v>
      </c>
    </row>
    <row r="178" s="2" customFormat="1" ht="21.75" customHeight="1">
      <c r="A178" s="35"/>
      <c r="B178" s="36"/>
      <c r="C178" s="212" t="s">
        <v>266</v>
      </c>
      <c r="D178" s="212" t="s">
        <v>120</v>
      </c>
      <c r="E178" s="213" t="s">
        <v>404</v>
      </c>
      <c r="F178" s="214" t="s">
        <v>405</v>
      </c>
      <c r="G178" s="215" t="s">
        <v>133</v>
      </c>
      <c r="H178" s="216">
        <v>661.86800000000005</v>
      </c>
      <c r="I178" s="217"/>
      <c r="J178" s="218">
        <f>ROUND(I178*H178,2)</f>
        <v>0</v>
      </c>
      <c r="K178" s="219"/>
      <c r="L178" s="41"/>
      <c r="M178" s="220" t="s">
        <v>19</v>
      </c>
      <c r="N178" s="221" t="s">
        <v>42</v>
      </c>
      <c r="O178" s="81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151</v>
      </c>
      <c r="AT178" s="224" t="s">
        <v>120</v>
      </c>
      <c r="AU178" s="224" t="s">
        <v>81</v>
      </c>
      <c r="AY178" s="14" t="s">
        <v>117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79</v>
      </c>
      <c r="BK178" s="225">
        <f>ROUND(I178*H178,2)</f>
        <v>0</v>
      </c>
      <c r="BL178" s="14" t="s">
        <v>151</v>
      </c>
      <c r="BM178" s="224" t="s">
        <v>406</v>
      </c>
    </row>
    <row r="179" s="2" customFormat="1" ht="21.75" customHeight="1">
      <c r="A179" s="35"/>
      <c r="B179" s="36"/>
      <c r="C179" s="212" t="s">
        <v>407</v>
      </c>
      <c r="D179" s="212" t="s">
        <v>120</v>
      </c>
      <c r="E179" s="213" t="s">
        <v>408</v>
      </c>
      <c r="F179" s="214" t="s">
        <v>409</v>
      </c>
      <c r="G179" s="215" t="s">
        <v>133</v>
      </c>
      <c r="H179" s="216">
        <v>661.86800000000005</v>
      </c>
      <c r="I179" s="217"/>
      <c r="J179" s="218">
        <f>ROUND(I179*H179,2)</f>
        <v>0</v>
      </c>
      <c r="K179" s="219"/>
      <c r="L179" s="41"/>
      <c r="M179" s="220" t="s">
        <v>19</v>
      </c>
      <c r="N179" s="221" t="s">
        <v>42</v>
      </c>
      <c r="O179" s="81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151</v>
      </c>
      <c r="AT179" s="224" t="s">
        <v>120</v>
      </c>
      <c r="AU179" s="224" t="s">
        <v>81</v>
      </c>
      <c r="AY179" s="14" t="s">
        <v>117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79</v>
      </c>
      <c r="BK179" s="225">
        <f>ROUND(I179*H179,2)</f>
        <v>0</v>
      </c>
      <c r="BL179" s="14" t="s">
        <v>151</v>
      </c>
      <c r="BM179" s="224" t="s">
        <v>410</v>
      </c>
    </row>
    <row r="180" s="2" customFormat="1" ht="21.75" customHeight="1">
      <c r="A180" s="35"/>
      <c r="B180" s="36"/>
      <c r="C180" s="212" t="s">
        <v>270</v>
      </c>
      <c r="D180" s="212" t="s">
        <v>120</v>
      </c>
      <c r="E180" s="213" t="s">
        <v>411</v>
      </c>
      <c r="F180" s="214" t="s">
        <v>412</v>
      </c>
      <c r="G180" s="215" t="s">
        <v>133</v>
      </c>
      <c r="H180" s="216">
        <v>661.86800000000005</v>
      </c>
      <c r="I180" s="217"/>
      <c r="J180" s="218">
        <f>ROUND(I180*H180,2)</f>
        <v>0</v>
      </c>
      <c r="K180" s="219"/>
      <c r="L180" s="41"/>
      <c r="M180" s="220" t="s">
        <v>19</v>
      </c>
      <c r="N180" s="221" t="s">
        <v>42</v>
      </c>
      <c r="O180" s="81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151</v>
      </c>
      <c r="AT180" s="224" t="s">
        <v>120</v>
      </c>
      <c r="AU180" s="224" t="s">
        <v>81</v>
      </c>
      <c r="AY180" s="14" t="s">
        <v>117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79</v>
      </c>
      <c r="BK180" s="225">
        <f>ROUND(I180*H180,2)</f>
        <v>0</v>
      </c>
      <c r="BL180" s="14" t="s">
        <v>151</v>
      </c>
      <c r="BM180" s="224" t="s">
        <v>413</v>
      </c>
    </row>
    <row r="181" s="12" customFormat="1" ht="22.8" customHeight="1">
      <c r="A181" s="12"/>
      <c r="B181" s="196"/>
      <c r="C181" s="197"/>
      <c r="D181" s="198" t="s">
        <v>70</v>
      </c>
      <c r="E181" s="210" t="s">
        <v>414</v>
      </c>
      <c r="F181" s="210" t="s">
        <v>415</v>
      </c>
      <c r="G181" s="197"/>
      <c r="H181" s="197"/>
      <c r="I181" s="200"/>
      <c r="J181" s="211">
        <f>BK181</f>
        <v>0</v>
      </c>
      <c r="K181" s="197"/>
      <c r="L181" s="202"/>
      <c r="M181" s="203"/>
      <c r="N181" s="204"/>
      <c r="O181" s="204"/>
      <c r="P181" s="205">
        <f>SUM(P182:P191)</f>
        <v>0</v>
      </c>
      <c r="Q181" s="204"/>
      <c r="R181" s="205">
        <f>SUM(R182:R191)</f>
        <v>0</v>
      </c>
      <c r="S181" s="204"/>
      <c r="T181" s="206">
        <f>SUM(T182:T191)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7" t="s">
        <v>81</v>
      </c>
      <c r="AT181" s="208" t="s">
        <v>70</v>
      </c>
      <c r="AU181" s="208" t="s">
        <v>79</v>
      </c>
      <c r="AY181" s="207" t="s">
        <v>117</v>
      </c>
      <c r="BK181" s="209">
        <f>SUM(BK182:BK191)</f>
        <v>0</v>
      </c>
    </row>
    <row r="182" s="2" customFormat="1" ht="21.75" customHeight="1">
      <c r="A182" s="35"/>
      <c r="B182" s="36"/>
      <c r="C182" s="212" t="s">
        <v>416</v>
      </c>
      <c r="D182" s="212" t="s">
        <v>120</v>
      </c>
      <c r="E182" s="213" t="s">
        <v>417</v>
      </c>
      <c r="F182" s="214" t="s">
        <v>418</v>
      </c>
      <c r="G182" s="215" t="s">
        <v>133</v>
      </c>
      <c r="H182" s="216">
        <v>226.69999999999999</v>
      </c>
      <c r="I182" s="217"/>
      <c r="J182" s="218">
        <f>ROUND(I182*H182,2)</f>
        <v>0</v>
      </c>
      <c r="K182" s="219"/>
      <c r="L182" s="41"/>
      <c r="M182" s="220" t="s">
        <v>19</v>
      </c>
      <c r="N182" s="221" t="s">
        <v>42</v>
      </c>
      <c r="O182" s="81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151</v>
      </c>
      <c r="AT182" s="224" t="s">
        <v>120</v>
      </c>
      <c r="AU182" s="224" t="s">
        <v>81</v>
      </c>
      <c r="AY182" s="14" t="s">
        <v>117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79</v>
      </c>
      <c r="BK182" s="225">
        <f>ROUND(I182*H182,2)</f>
        <v>0</v>
      </c>
      <c r="BL182" s="14" t="s">
        <v>151</v>
      </c>
      <c r="BM182" s="224" t="s">
        <v>419</v>
      </c>
    </row>
    <row r="183" s="2" customFormat="1" ht="21.75" customHeight="1">
      <c r="A183" s="35"/>
      <c r="B183" s="36"/>
      <c r="C183" s="212" t="s">
        <v>273</v>
      </c>
      <c r="D183" s="212" t="s">
        <v>120</v>
      </c>
      <c r="E183" s="213" t="s">
        <v>420</v>
      </c>
      <c r="F183" s="214" t="s">
        <v>421</v>
      </c>
      <c r="G183" s="215" t="s">
        <v>133</v>
      </c>
      <c r="H183" s="216">
        <v>776</v>
      </c>
      <c r="I183" s="217"/>
      <c r="J183" s="218">
        <f>ROUND(I183*H183,2)</f>
        <v>0</v>
      </c>
      <c r="K183" s="219"/>
      <c r="L183" s="41"/>
      <c r="M183" s="220" t="s">
        <v>19</v>
      </c>
      <c r="N183" s="221" t="s">
        <v>42</v>
      </c>
      <c r="O183" s="81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151</v>
      </c>
      <c r="AT183" s="224" t="s">
        <v>120</v>
      </c>
      <c r="AU183" s="224" t="s">
        <v>81</v>
      </c>
      <c r="AY183" s="14" t="s">
        <v>117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79</v>
      </c>
      <c r="BK183" s="225">
        <f>ROUND(I183*H183,2)</f>
        <v>0</v>
      </c>
      <c r="BL183" s="14" t="s">
        <v>151</v>
      </c>
      <c r="BM183" s="224" t="s">
        <v>422</v>
      </c>
    </row>
    <row r="184" s="2" customFormat="1" ht="21.75" customHeight="1">
      <c r="A184" s="35"/>
      <c r="B184" s="36"/>
      <c r="C184" s="212" t="s">
        <v>423</v>
      </c>
      <c r="D184" s="212" t="s">
        <v>120</v>
      </c>
      <c r="E184" s="213" t="s">
        <v>424</v>
      </c>
      <c r="F184" s="214" t="s">
        <v>425</v>
      </c>
      <c r="G184" s="215" t="s">
        <v>133</v>
      </c>
      <c r="H184" s="216">
        <v>22.670000000000002</v>
      </c>
      <c r="I184" s="217"/>
      <c r="J184" s="218">
        <f>ROUND(I184*H184,2)</f>
        <v>0</v>
      </c>
      <c r="K184" s="219"/>
      <c r="L184" s="41"/>
      <c r="M184" s="220" t="s">
        <v>19</v>
      </c>
      <c r="N184" s="221" t="s">
        <v>42</v>
      </c>
      <c r="O184" s="81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151</v>
      </c>
      <c r="AT184" s="224" t="s">
        <v>120</v>
      </c>
      <c r="AU184" s="224" t="s">
        <v>81</v>
      </c>
      <c r="AY184" s="14" t="s">
        <v>117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79</v>
      </c>
      <c r="BK184" s="225">
        <f>ROUND(I184*H184,2)</f>
        <v>0</v>
      </c>
      <c r="BL184" s="14" t="s">
        <v>151</v>
      </c>
      <c r="BM184" s="224" t="s">
        <v>426</v>
      </c>
    </row>
    <row r="185" s="2" customFormat="1" ht="21.75" customHeight="1">
      <c r="A185" s="35"/>
      <c r="B185" s="36"/>
      <c r="C185" s="212" t="s">
        <v>277</v>
      </c>
      <c r="D185" s="212" t="s">
        <v>120</v>
      </c>
      <c r="E185" s="213" t="s">
        <v>427</v>
      </c>
      <c r="F185" s="214" t="s">
        <v>428</v>
      </c>
      <c r="G185" s="215" t="s">
        <v>133</v>
      </c>
      <c r="H185" s="216">
        <v>10.5</v>
      </c>
      <c r="I185" s="217"/>
      <c r="J185" s="218">
        <f>ROUND(I185*H185,2)</f>
        <v>0</v>
      </c>
      <c r="K185" s="219"/>
      <c r="L185" s="41"/>
      <c r="M185" s="220" t="s">
        <v>19</v>
      </c>
      <c r="N185" s="221" t="s">
        <v>42</v>
      </c>
      <c r="O185" s="81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151</v>
      </c>
      <c r="AT185" s="224" t="s">
        <v>120</v>
      </c>
      <c r="AU185" s="224" t="s">
        <v>81</v>
      </c>
      <c r="AY185" s="14" t="s">
        <v>117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79</v>
      </c>
      <c r="BK185" s="225">
        <f>ROUND(I185*H185,2)</f>
        <v>0</v>
      </c>
      <c r="BL185" s="14" t="s">
        <v>151</v>
      </c>
      <c r="BM185" s="224" t="s">
        <v>429</v>
      </c>
    </row>
    <row r="186" s="2" customFormat="1" ht="16.5" customHeight="1">
      <c r="A186" s="35"/>
      <c r="B186" s="36"/>
      <c r="C186" s="212" t="s">
        <v>430</v>
      </c>
      <c r="D186" s="212" t="s">
        <v>120</v>
      </c>
      <c r="E186" s="213" t="s">
        <v>431</v>
      </c>
      <c r="F186" s="214" t="s">
        <v>432</v>
      </c>
      <c r="G186" s="215" t="s">
        <v>133</v>
      </c>
      <c r="H186" s="216">
        <v>226.69999999999999</v>
      </c>
      <c r="I186" s="217"/>
      <c r="J186" s="218">
        <f>ROUND(I186*H186,2)</f>
        <v>0</v>
      </c>
      <c r="K186" s="219"/>
      <c r="L186" s="41"/>
      <c r="M186" s="220" t="s">
        <v>19</v>
      </c>
      <c r="N186" s="221" t="s">
        <v>42</v>
      </c>
      <c r="O186" s="81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151</v>
      </c>
      <c r="AT186" s="224" t="s">
        <v>120</v>
      </c>
      <c r="AU186" s="224" t="s">
        <v>81</v>
      </c>
      <c r="AY186" s="14" t="s">
        <v>117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79</v>
      </c>
      <c r="BK186" s="225">
        <f>ROUND(I186*H186,2)</f>
        <v>0</v>
      </c>
      <c r="BL186" s="14" t="s">
        <v>151</v>
      </c>
      <c r="BM186" s="224" t="s">
        <v>433</v>
      </c>
    </row>
    <row r="187" s="2" customFormat="1" ht="21.75" customHeight="1">
      <c r="A187" s="35"/>
      <c r="B187" s="36"/>
      <c r="C187" s="212" t="s">
        <v>280</v>
      </c>
      <c r="D187" s="212" t="s">
        <v>120</v>
      </c>
      <c r="E187" s="213" t="s">
        <v>434</v>
      </c>
      <c r="F187" s="214" t="s">
        <v>435</v>
      </c>
      <c r="G187" s="215" t="s">
        <v>133</v>
      </c>
      <c r="H187" s="216">
        <v>917</v>
      </c>
      <c r="I187" s="217"/>
      <c r="J187" s="218">
        <f>ROUND(I187*H187,2)</f>
        <v>0</v>
      </c>
      <c r="K187" s="219"/>
      <c r="L187" s="41"/>
      <c r="M187" s="220" t="s">
        <v>19</v>
      </c>
      <c r="N187" s="221" t="s">
        <v>42</v>
      </c>
      <c r="O187" s="81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151</v>
      </c>
      <c r="AT187" s="224" t="s">
        <v>120</v>
      </c>
      <c r="AU187" s="224" t="s">
        <v>81</v>
      </c>
      <c r="AY187" s="14" t="s">
        <v>117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79</v>
      </c>
      <c r="BK187" s="225">
        <f>ROUND(I187*H187,2)</f>
        <v>0</v>
      </c>
      <c r="BL187" s="14" t="s">
        <v>151</v>
      </c>
      <c r="BM187" s="224" t="s">
        <v>436</v>
      </c>
    </row>
    <row r="188" s="2" customFormat="1" ht="21.75" customHeight="1">
      <c r="A188" s="35"/>
      <c r="B188" s="36"/>
      <c r="C188" s="212" t="s">
        <v>437</v>
      </c>
      <c r="D188" s="212" t="s">
        <v>120</v>
      </c>
      <c r="E188" s="213" t="s">
        <v>438</v>
      </c>
      <c r="F188" s="214" t="s">
        <v>439</v>
      </c>
      <c r="G188" s="215" t="s">
        <v>133</v>
      </c>
      <c r="H188" s="216">
        <v>868</v>
      </c>
      <c r="I188" s="217"/>
      <c r="J188" s="218">
        <f>ROUND(I188*H188,2)</f>
        <v>0</v>
      </c>
      <c r="K188" s="219"/>
      <c r="L188" s="41"/>
      <c r="M188" s="220" t="s">
        <v>19</v>
      </c>
      <c r="N188" s="221" t="s">
        <v>42</v>
      </c>
      <c r="O188" s="81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151</v>
      </c>
      <c r="AT188" s="224" t="s">
        <v>120</v>
      </c>
      <c r="AU188" s="224" t="s">
        <v>81</v>
      </c>
      <c r="AY188" s="14" t="s">
        <v>117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79</v>
      </c>
      <c r="BK188" s="225">
        <f>ROUND(I188*H188,2)</f>
        <v>0</v>
      </c>
      <c r="BL188" s="14" t="s">
        <v>151</v>
      </c>
      <c r="BM188" s="224" t="s">
        <v>440</v>
      </c>
    </row>
    <row r="189" s="2" customFormat="1" ht="21.75" customHeight="1">
      <c r="A189" s="35"/>
      <c r="B189" s="36"/>
      <c r="C189" s="212" t="s">
        <v>284</v>
      </c>
      <c r="D189" s="212" t="s">
        <v>120</v>
      </c>
      <c r="E189" s="213" t="s">
        <v>441</v>
      </c>
      <c r="F189" s="214" t="s">
        <v>442</v>
      </c>
      <c r="G189" s="215" t="s">
        <v>133</v>
      </c>
      <c r="H189" s="216">
        <v>302</v>
      </c>
      <c r="I189" s="217"/>
      <c r="J189" s="218">
        <f>ROUND(I189*H189,2)</f>
        <v>0</v>
      </c>
      <c r="K189" s="219"/>
      <c r="L189" s="41"/>
      <c r="M189" s="220" t="s">
        <v>19</v>
      </c>
      <c r="N189" s="221" t="s">
        <v>42</v>
      </c>
      <c r="O189" s="81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151</v>
      </c>
      <c r="AT189" s="224" t="s">
        <v>120</v>
      </c>
      <c r="AU189" s="224" t="s">
        <v>81</v>
      </c>
      <c r="AY189" s="14" t="s">
        <v>117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79</v>
      </c>
      <c r="BK189" s="225">
        <f>ROUND(I189*H189,2)</f>
        <v>0</v>
      </c>
      <c r="BL189" s="14" t="s">
        <v>151</v>
      </c>
      <c r="BM189" s="224" t="s">
        <v>443</v>
      </c>
    </row>
    <row r="190" s="2" customFormat="1" ht="33" customHeight="1">
      <c r="A190" s="35"/>
      <c r="B190" s="36"/>
      <c r="C190" s="212" t="s">
        <v>444</v>
      </c>
      <c r="D190" s="212" t="s">
        <v>120</v>
      </c>
      <c r="E190" s="213" t="s">
        <v>445</v>
      </c>
      <c r="F190" s="214" t="s">
        <v>446</v>
      </c>
      <c r="G190" s="215" t="s">
        <v>133</v>
      </c>
      <c r="H190" s="216">
        <v>623</v>
      </c>
      <c r="I190" s="217"/>
      <c r="J190" s="218">
        <f>ROUND(I190*H190,2)</f>
        <v>0</v>
      </c>
      <c r="K190" s="219"/>
      <c r="L190" s="41"/>
      <c r="M190" s="220" t="s">
        <v>19</v>
      </c>
      <c r="N190" s="221" t="s">
        <v>42</v>
      </c>
      <c r="O190" s="81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151</v>
      </c>
      <c r="AT190" s="224" t="s">
        <v>120</v>
      </c>
      <c r="AU190" s="224" t="s">
        <v>81</v>
      </c>
      <c r="AY190" s="14" t="s">
        <v>117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79</v>
      </c>
      <c r="BK190" s="225">
        <f>ROUND(I190*H190,2)</f>
        <v>0</v>
      </c>
      <c r="BL190" s="14" t="s">
        <v>151</v>
      </c>
      <c r="BM190" s="224" t="s">
        <v>447</v>
      </c>
    </row>
    <row r="191" s="2" customFormat="1" ht="21.75" customHeight="1">
      <c r="A191" s="35"/>
      <c r="B191" s="36"/>
      <c r="C191" s="212" t="s">
        <v>287</v>
      </c>
      <c r="D191" s="212" t="s">
        <v>120</v>
      </c>
      <c r="E191" s="213" t="s">
        <v>448</v>
      </c>
      <c r="F191" s="214" t="s">
        <v>449</v>
      </c>
      <c r="G191" s="215" t="s">
        <v>195</v>
      </c>
      <c r="H191" s="237"/>
      <c r="I191" s="217"/>
      <c r="J191" s="218">
        <f>ROUND(I191*H191,2)</f>
        <v>0</v>
      </c>
      <c r="K191" s="219"/>
      <c r="L191" s="41"/>
      <c r="M191" s="220" t="s">
        <v>19</v>
      </c>
      <c r="N191" s="221" t="s">
        <v>42</v>
      </c>
      <c r="O191" s="81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151</v>
      </c>
      <c r="AT191" s="224" t="s">
        <v>120</v>
      </c>
      <c r="AU191" s="224" t="s">
        <v>81</v>
      </c>
      <c r="AY191" s="14" t="s">
        <v>117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79</v>
      </c>
      <c r="BK191" s="225">
        <f>ROUND(I191*H191,2)</f>
        <v>0</v>
      </c>
      <c r="BL191" s="14" t="s">
        <v>151</v>
      </c>
      <c r="BM191" s="224" t="s">
        <v>450</v>
      </c>
    </row>
    <row r="192" s="12" customFormat="1" ht="25.92" customHeight="1">
      <c r="A192" s="12"/>
      <c r="B192" s="196"/>
      <c r="C192" s="197"/>
      <c r="D192" s="198" t="s">
        <v>70</v>
      </c>
      <c r="E192" s="199" t="s">
        <v>176</v>
      </c>
      <c r="F192" s="199" t="s">
        <v>451</v>
      </c>
      <c r="G192" s="197"/>
      <c r="H192" s="197"/>
      <c r="I192" s="200"/>
      <c r="J192" s="201">
        <f>BK192</f>
        <v>0</v>
      </c>
      <c r="K192" s="197"/>
      <c r="L192" s="202"/>
      <c r="M192" s="203"/>
      <c r="N192" s="204"/>
      <c r="O192" s="204"/>
      <c r="P192" s="205">
        <f>P193</f>
        <v>0</v>
      </c>
      <c r="Q192" s="204"/>
      <c r="R192" s="205">
        <f>R193</f>
        <v>0</v>
      </c>
      <c r="S192" s="204"/>
      <c r="T192" s="206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7" t="s">
        <v>127</v>
      </c>
      <c r="AT192" s="208" t="s">
        <v>70</v>
      </c>
      <c r="AU192" s="208" t="s">
        <v>71</v>
      </c>
      <c r="AY192" s="207" t="s">
        <v>117</v>
      </c>
      <c r="BK192" s="209">
        <f>BK193</f>
        <v>0</v>
      </c>
    </row>
    <row r="193" s="12" customFormat="1" ht="22.8" customHeight="1">
      <c r="A193" s="12"/>
      <c r="B193" s="196"/>
      <c r="C193" s="197"/>
      <c r="D193" s="198" t="s">
        <v>70</v>
      </c>
      <c r="E193" s="210" t="s">
        <v>452</v>
      </c>
      <c r="F193" s="210" t="s">
        <v>453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P194</f>
        <v>0</v>
      </c>
      <c r="Q193" s="204"/>
      <c r="R193" s="205">
        <f>R194</f>
        <v>0</v>
      </c>
      <c r="S193" s="204"/>
      <c r="T193" s="206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127</v>
      </c>
      <c r="AT193" s="208" t="s">
        <v>70</v>
      </c>
      <c r="AU193" s="208" t="s">
        <v>79</v>
      </c>
      <c r="AY193" s="207" t="s">
        <v>117</v>
      </c>
      <c r="BK193" s="209">
        <f>BK194</f>
        <v>0</v>
      </c>
    </row>
    <row r="194" s="2" customFormat="1" ht="16.5" customHeight="1">
      <c r="A194" s="35"/>
      <c r="B194" s="36"/>
      <c r="C194" s="212" t="s">
        <v>454</v>
      </c>
      <c r="D194" s="212" t="s">
        <v>120</v>
      </c>
      <c r="E194" s="213" t="s">
        <v>455</v>
      </c>
      <c r="F194" s="214" t="s">
        <v>456</v>
      </c>
      <c r="G194" s="215" t="s">
        <v>301</v>
      </c>
      <c r="H194" s="216">
        <v>1</v>
      </c>
      <c r="I194" s="217"/>
      <c r="J194" s="218">
        <f>ROUND(I194*H194,2)</f>
        <v>0</v>
      </c>
      <c r="K194" s="219"/>
      <c r="L194" s="41"/>
      <c r="M194" s="238" t="s">
        <v>19</v>
      </c>
      <c r="N194" s="239" t="s">
        <v>42</v>
      </c>
      <c r="O194" s="240"/>
      <c r="P194" s="241">
        <f>O194*H194</f>
        <v>0</v>
      </c>
      <c r="Q194" s="241">
        <v>0</v>
      </c>
      <c r="R194" s="241">
        <f>Q194*H194</f>
        <v>0</v>
      </c>
      <c r="S194" s="241">
        <v>0</v>
      </c>
      <c r="T194" s="24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243</v>
      </c>
      <c r="AT194" s="224" t="s">
        <v>120</v>
      </c>
      <c r="AU194" s="224" t="s">
        <v>81</v>
      </c>
      <c r="AY194" s="14" t="s">
        <v>117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79</v>
      </c>
      <c r="BK194" s="225">
        <f>ROUND(I194*H194,2)</f>
        <v>0</v>
      </c>
      <c r="BL194" s="14" t="s">
        <v>243</v>
      </c>
      <c r="BM194" s="224" t="s">
        <v>457</v>
      </c>
    </row>
    <row r="195" s="2" customFormat="1" ht="6.96" customHeight="1">
      <c r="A195" s="35"/>
      <c r="B195" s="56"/>
      <c r="C195" s="57"/>
      <c r="D195" s="57"/>
      <c r="E195" s="57"/>
      <c r="F195" s="57"/>
      <c r="G195" s="57"/>
      <c r="H195" s="57"/>
      <c r="I195" s="159"/>
      <c r="J195" s="57"/>
      <c r="K195" s="57"/>
      <c r="L195" s="41"/>
      <c r="M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sheetProtection sheet="1" autoFilter="0" formatColumns="0" formatRows="0" objects="1" scenarios="1" spinCount="100000" saltValue="vpzHmlP0rIyJRFQMnOvBnGP/j/fNI+/6aOQHNc9d4JEsyDrktiV08Q35qYSBYdxEL6yawce4pzL+RcJugJwMYA==" hashValue="KNHuG5ulDQUn6Ppf4mkMOynegnG/mg2RDKbuHWZRZHPkREI3xpxADM9KZApX+TyVcMJIXPOYCeesr+zUujLTLQ==" algorithmName="SHA-512" password="CC35"/>
  <autoFilter ref="C91:K194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F2A724-4E44-4A4B-A89F-1031844D456C}"/>
</file>

<file path=customXml/itemProps2.xml><?xml version="1.0" encoding="utf-8"?>
<ds:datastoreItem xmlns:ds="http://schemas.openxmlformats.org/officeDocument/2006/customXml" ds:itemID="{C3612974-71E8-49B1-87EA-BEE774831406}"/>
</file>

<file path=customXml/itemProps3.xml><?xml version="1.0" encoding="utf-8"?>
<ds:datastoreItem xmlns:ds="http://schemas.openxmlformats.org/officeDocument/2006/customXml" ds:itemID="{596181D0-3403-4004-88FA-DA784663C72D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Menšík</dc:creator>
  <cp:lastModifiedBy>Jiří Menšík</cp:lastModifiedBy>
  <dcterms:created xsi:type="dcterms:W3CDTF">2020-08-19T13:03:01Z</dcterms:created>
  <dcterms:modified xsi:type="dcterms:W3CDTF">2020-08-19T13:03:03Z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