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4675" windowHeight="115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list'!$A$1:$G$35</definedName>
    <definedName name="_xlnm.Print_Area" localSheetId="2">Položky!$A$1:$K$36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G35" i="3"/>
  <c r="BG36" s="1"/>
  <c r="I11" i="2" s="1"/>
  <c r="BE35" i="3"/>
  <c r="BE36" s="1"/>
  <c r="G11" i="2" s="1"/>
  <c r="BD35" i="3"/>
  <c r="BC35"/>
  <c r="K35"/>
  <c r="I35"/>
  <c r="I36" s="1"/>
  <c r="G35"/>
  <c r="BF35" s="1"/>
  <c r="BF36" s="1"/>
  <c r="H11" i="2" s="1"/>
  <c r="B11"/>
  <c r="A11"/>
  <c r="BD36" i="3"/>
  <c r="F11" i="2" s="1"/>
  <c r="BC36" i="3"/>
  <c r="E11" i="2" s="1"/>
  <c r="K36" i="3"/>
  <c r="G36"/>
  <c r="C36"/>
  <c r="BG31"/>
  <c r="BG33" s="1"/>
  <c r="I10" i="2" s="1"/>
  <c r="BF31" i="3"/>
  <c r="BE31"/>
  <c r="BE33" s="1"/>
  <c r="G10" i="2" s="1"/>
  <c r="BD31" i="3"/>
  <c r="BD33" s="1"/>
  <c r="F10" i="2" s="1"/>
  <c r="BC31" i="3"/>
  <c r="BC33" s="1"/>
  <c r="E10" i="2" s="1"/>
  <c r="K31" i="3"/>
  <c r="I31"/>
  <c r="I33" s="1"/>
  <c r="G31"/>
  <c r="B10" i="2"/>
  <c r="A10"/>
  <c r="BF33" i="3"/>
  <c r="H10" i="2" s="1"/>
  <c r="K33" i="3"/>
  <c r="G33"/>
  <c r="C33"/>
  <c r="BG28"/>
  <c r="BG29" s="1"/>
  <c r="I9" i="2" s="1"/>
  <c r="BF28" i="3"/>
  <c r="BE28"/>
  <c r="BE29" s="1"/>
  <c r="G9" i="2" s="1"/>
  <c r="BD28" i="3"/>
  <c r="BC28"/>
  <c r="BC29" s="1"/>
  <c r="E9" i="2" s="1"/>
  <c r="K28" i="3"/>
  <c r="I28"/>
  <c r="I29" s="1"/>
  <c r="G28"/>
  <c r="B9" i="2"/>
  <c r="A9"/>
  <c r="BF29" i="3"/>
  <c r="H9" i="2" s="1"/>
  <c r="BD29" i="3"/>
  <c r="F9" i="2" s="1"/>
  <c r="K29" i="3"/>
  <c r="G29"/>
  <c r="C29"/>
  <c r="BG24"/>
  <c r="BF24"/>
  <c r="BE24"/>
  <c r="BD24"/>
  <c r="BC24"/>
  <c r="K24"/>
  <c r="I24"/>
  <c r="G24"/>
  <c r="BG22"/>
  <c r="BF22"/>
  <c r="BE22"/>
  <c r="BD22"/>
  <c r="BC22"/>
  <c r="K22"/>
  <c r="I22"/>
  <c r="G22"/>
  <c r="BG21"/>
  <c r="BF21"/>
  <c r="BE21"/>
  <c r="BD21"/>
  <c r="BC21"/>
  <c r="K21"/>
  <c r="I21"/>
  <c r="G21"/>
  <c r="BG20"/>
  <c r="BG26" s="1"/>
  <c r="I8" i="2" s="1"/>
  <c r="BF20" i="3"/>
  <c r="BE20"/>
  <c r="BE26" s="1"/>
  <c r="G8" i="2" s="1"/>
  <c r="BD20" i="3"/>
  <c r="BD26" s="1"/>
  <c r="F8" i="2" s="1"/>
  <c r="BC20" i="3"/>
  <c r="K20"/>
  <c r="I20"/>
  <c r="I26" s="1"/>
  <c r="G20"/>
  <c r="B8" i="2"/>
  <c r="A8"/>
  <c r="BF26" i="3"/>
  <c r="H8" i="2" s="1"/>
  <c r="BC26" i="3"/>
  <c r="E8" i="2" s="1"/>
  <c r="K26" i="3"/>
  <c r="G26"/>
  <c r="C26"/>
  <c r="BG17"/>
  <c r="BF17"/>
  <c r="BE17"/>
  <c r="BD17"/>
  <c r="BC17"/>
  <c r="K17"/>
  <c r="I17"/>
  <c r="G17"/>
  <c r="BG16"/>
  <c r="BF16"/>
  <c r="BE16"/>
  <c r="BD16"/>
  <c r="BC16"/>
  <c r="K16"/>
  <c r="I16"/>
  <c r="G16"/>
  <c r="BG15"/>
  <c r="BF15"/>
  <c r="BE15"/>
  <c r="BD15"/>
  <c r="BC15"/>
  <c r="K15"/>
  <c r="I15"/>
  <c r="G15"/>
  <c r="BG14"/>
  <c r="BF14"/>
  <c r="BE14"/>
  <c r="BD14"/>
  <c r="BC14"/>
  <c r="K14"/>
  <c r="I14"/>
  <c r="G14"/>
  <c r="BG13"/>
  <c r="BF13"/>
  <c r="BE13"/>
  <c r="BD13"/>
  <c r="BC13"/>
  <c r="K13"/>
  <c r="I13"/>
  <c r="G13"/>
  <c r="BG11"/>
  <c r="BF11"/>
  <c r="BE11"/>
  <c r="BD11"/>
  <c r="BC11"/>
  <c r="K11"/>
  <c r="I11"/>
  <c r="G11"/>
  <c r="BG8"/>
  <c r="BF8"/>
  <c r="BE8"/>
  <c r="BE18" s="1"/>
  <c r="G7" i="2" s="1"/>
  <c r="BD8" i="3"/>
  <c r="BC8"/>
  <c r="K8"/>
  <c r="I8"/>
  <c r="I18" s="1"/>
  <c r="G8"/>
  <c r="B7" i="2"/>
  <c r="A7"/>
  <c r="BF18" i="3"/>
  <c r="H7" i="2" s="1"/>
  <c r="H12" s="1"/>
  <c r="C15" i="1" s="1"/>
  <c r="BD18" i="3"/>
  <c r="F7" i="2" s="1"/>
  <c r="BC18" i="3"/>
  <c r="E7" i="2" s="1"/>
  <c r="K18" i="3"/>
  <c r="G18"/>
  <c r="C18"/>
  <c r="C4"/>
  <c r="H3"/>
  <c r="C3"/>
  <c r="H18" i="2"/>
  <c r="I17"/>
  <c r="G17"/>
  <c r="C2"/>
  <c r="C1"/>
  <c r="F31" i="1"/>
  <c r="G22"/>
  <c r="G21" s="1"/>
  <c r="G8"/>
  <c r="E12" i="2" l="1"/>
  <c r="C16" i="1" s="1"/>
  <c r="F12" i="2"/>
  <c r="C17" i="1" s="1"/>
  <c r="BG18" i="3"/>
  <c r="I7" i="2" s="1"/>
  <c r="I12" s="1"/>
  <c r="C20" i="1" s="1"/>
  <c r="G12" i="2"/>
  <c r="C14" i="1" s="1"/>
  <c r="C18" s="1"/>
  <c r="C21" l="1"/>
  <c r="C22" s="1"/>
  <c r="F32" s="1"/>
  <c r="F33" l="1"/>
  <c r="F34" s="1"/>
</calcChain>
</file>

<file path=xl/sharedStrings.xml><?xml version="1.0" encoding="utf-8"?>
<sst xmlns="http://schemas.openxmlformats.org/spreadsheetml/2006/main" count="169" uniqueCount="120">
  <si>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</si>
  <si>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</si>
  <si>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</si>
  <si>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</si>
  <si>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</si>
  <si>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</si>
  <si>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</si>
  <si>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</si>
  <si>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</si>
  <si>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</si>
  <si>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</si>
  <si>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</si>
  <si>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</si>
  <si>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</si>
  <si>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</si>
  <si>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</si>
  <si>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</si>
  <si>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</si>
  <si>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</si>
  <si>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</si>
  <si>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</si>
  <si>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</si>
  <si>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</si>
  <si>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</si>
  <si>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</si>
  <si>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</si>
  <si>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</si>
  <si>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</si>
  <si>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</si>
  <si>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</si>
  <si>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</si>
  <si>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</si>
  <si>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</si>
  <si>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</si>
  <si>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</si>
  <si>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</si>
  <si>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</si>
  <si>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</si>
  <si>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</si>
  <si>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</si>
  <si>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</si>
  <si>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</si>
  <si>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</si>
  <si>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</si>
  <si>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</si>
  <si>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</si>
  <si>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</si>
  <si>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</si>
  <si>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</si>
  <si>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</si>
  <si>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</si>
  <si>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</si>
  <si>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</si>
  <si>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</si>
  <si>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</si>
  <si>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</si>
  <si>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</si>
  <si>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</si>
  <si>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</si>
  <si>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</si>
  <si>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</si>
  <si>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</si>
  <si>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</si>
  <si>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</si>
  <si>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</si>
  <si>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</si>
  <si>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</si>
  <si>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</si>
  <si>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</si>
  <si>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</si>
  <si>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</si>
  <si>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</si>
  <si>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</si>
  <si>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Chodník v Přiměticích u oplocení školy</t>
  </si>
  <si>
    <t>181 10-1102.R00</t>
  </si>
  <si>
    <t>Úprava pláně v zářezech v hor. 1-4, se zhutněním</t>
  </si>
  <si>
    <t>m2</t>
  </si>
  <si>
    <t>plocha dlažby:28,74</t>
  </si>
  <si>
    <t>pod obrubou:(19,25+1,7+0,9+1,10)*0,3</t>
  </si>
  <si>
    <t>122 20-1101.R00</t>
  </si>
  <si>
    <t>Odkopávky nezapažené v hor. 3 do 100 m3</t>
  </si>
  <si>
    <t>m3</t>
  </si>
  <si>
    <t>35,625*0,25</t>
  </si>
  <si>
    <t>122 20-1109.R00</t>
  </si>
  <si>
    <t>Příplatek za lepivost - odkopávky v hor. 3</t>
  </si>
  <si>
    <t>162 70-1104.R00</t>
  </si>
  <si>
    <t>Vodorovné přemístění výkopku z hor.1-4 do 9000 m</t>
  </si>
  <si>
    <t>171 20-1201.R00</t>
  </si>
  <si>
    <t>Uložení sypaniny na skl.-modelace na výšku přes 2m</t>
  </si>
  <si>
    <t>199 00-0002.R00</t>
  </si>
  <si>
    <t>Poplatek za skládku horniny 1- 4</t>
  </si>
  <si>
    <t>181 00-6111.R00</t>
  </si>
  <si>
    <t>Rozprostření zemin v rov./sklonu 1:5, tl. do 10 cm</t>
  </si>
  <si>
    <t>5</t>
  </si>
  <si>
    <t>Komunikace</t>
  </si>
  <si>
    <t>564 85-1111.R00</t>
  </si>
  <si>
    <t>Podklad ze štěrkodrti po zhutnění tloušťky 15 cm</t>
  </si>
  <si>
    <t>596 21-5021.R00</t>
  </si>
  <si>
    <t>Kladení zámkové dlažby tl. 6 cm do drtě tl. 4 cm</t>
  </si>
  <si>
    <t>592-45308</t>
  </si>
  <si>
    <t>Dlažba BEST KLASIKO přírodní  20x10x6</t>
  </si>
  <si>
    <t>26,76-(0,4*1,5)</t>
  </si>
  <si>
    <t>592-45267</t>
  </si>
  <si>
    <t>Dlažba BEST KLASIKO červená pro nevidomé 20x10x6</t>
  </si>
  <si>
    <t>1,5*0,4</t>
  </si>
  <si>
    <t>91</t>
  </si>
  <si>
    <t>Doplňující práce na komunikaci</t>
  </si>
  <si>
    <t>916 56-1111.RT4</t>
  </si>
  <si>
    <t>Osazení záhon.obrubníků do lože z B 12,5 s opěrou včetně obrubníku ABO 4 - 5    50/5/25</t>
  </si>
  <si>
    <t>m</t>
  </si>
  <si>
    <t>99</t>
  </si>
  <si>
    <t>Staveništní přesun hmot</t>
  </si>
  <si>
    <t>998 22-3011.R00</t>
  </si>
  <si>
    <t>Přesun hmot, pozemní komunikace, kryt dlážděný</t>
  </si>
  <si>
    <t>t</t>
  </si>
  <si>
    <t>13,68199+2,66896</t>
  </si>
  <si>
    <t>M46</t>
  </si>
  <si>
    <t>Zemní práce při montážích</t>
  </si>
  <si>
    <t>460 62-0006.RT1</t>
  </si>
  <si>
    <t>Osetí povrchu trávou včetně dodávky osiva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</si>
</sst>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2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F33" sqref="F3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/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73</v>
      </c>
      <c r="D6" s="11"/>
      <c r="E6" s="11"/>
      <c r="F6" s="19"/>
      <c r="G6" s="13"/>
    </row>
    <row r="7" spans="1:57">
      <c r="A7" s="14" t="s">
        <v>8</v>
      </c>
      <c r="B7" s="16"/>
      <c r="C7" s="20"/>
      <c r="D7" s="21"/>
      <c r="E7" s="22" t="s">
        <v>9</v>
      </c>
      <c r="F7" s="23"/>
      <c r="G7" s="24">
        <v>0</v>
      </c>
      <c r="H7" s="25"/>
      <c r="I7" s="25"/>
    </row>
    <row r="8" spans="1:57">
      <c r="A8" s="14" t="s">
        <v>10</v>
      </c>
      <c r="B8" s="16"/>
      <c r="C8" s="20"/>
      <c r="D8" s="21"/>
      <c r="E8" s="17" t="s">
        <v>11</v>
      </c>
      <c r="F8" s="16"/>
      <c r="G8" s="26">
        <f>IF(PocetMJ=0,,ROUND((F30+F32)/PocetMJ,1))</f>
        <v>0</v>
      </c>
    </row>
    <row r="9" spans="1:57">
      <c r="A9" s="27" t="s">
        <v>12</v>
      </c>
      <c r="B9" s="28"/>
      <c r="C9" s="28"/>
      <c r="D9" s="28"/>
      <c r="E9" s="29" t="s">
        <v>13</v>
      </c>
      <c r="F9" s="28"/>
      <c r="G9" s="30"/>
    </row>
    <row r="10" spans="1:57">
      <c r="A10" s="31" t="s">
        <v>14</v>
      </c>
      <c r="B10" s="32"/>
      <c r="C10" s="32"/>
      <c r="D10" s="32"/>
      <c r="E10" s="12" t="s">
        <v>15</v>
      </c>
      <c r="F10" s="32"/>
      <c r="G10" s="13"/>
      <c r="BA10" s="33"/>
      <c r="BB10" s="33"/>
      <c r="BC10" s="33"/>
      <c r="BD10" s="33"/>
      <c r="BE10" s="33"/>
    </row>
    <row r="11" spans="1:57">
      <c r="A11" s="31"/>
      <c r="B11" s="32"/>
      <c r="C11" s="32"/>
      <c r="D11" s="32"/>
      <c r="E11" s="34"/>
      <c r="F11" s="35"/>
      <c r="G11" s="36"/>
    </row>
    <row r="12" spans="1:57" ht="28.5" customHeight="1" thickBot="1">
      <c r="A12" s="37" t="s">
        <v>16</v>
      </c>
      <c r="B12" s="38"/>
      <c r="C12" s="38"/>
      <c r="D12" s="38"/>
      <c r="E12" s="39"/>
      <c r="F12" s="39"/>
      <c r="G12" s="40"/>
    </row>
    <row r="13" spans="1:57" ht="17.25" customHeight="1" thickBot="1">
      <c r="A13" s="41" t="s">
        <v>17</v>
      </c>
      <c r="B13" s="42"/>
      <c r="C13" s="43"/>
      <c r="D13" s="44" t="s">
        <v>18</v>
      </c>
      <c r="E13" s="45"/>
      <c r="F13" s="45"/>
      <c r="G13" s="43"/>
    </row>
    <row r="14" spans="1:57" ht="15.95" customHeight="1">
      <c r="A14" s="46"/>
      <c r="B14" s="47" t="s">
        <v>19</v>
      </c>
      <c r="C14" s="48">
        <f>Dodavka</f>
        <v>0</v>
      </c>
      <c r="D14" s="49"/>
      <c r="E14" s="50"/>
      <c r="F14" s="51"/>
      <c r="G14" s="48"/>
    </row>
    <row r="15" spans="1:57" ht="15.95" customHeight="1">
      <c r="A15" s="46" t="s">
        <v>20</v>
      </c>
      <c r="B15" s="47" t="s">
        <v>21</v>
      </c>
      <c r="C15" s="48">
        <f>Mont</f>
        <v>0</v>
      </c>
      <c r="D15" s="27"/>
      <c r="E15" s="52"/>
      <c r="F15" s="53"/>
      <c r="G15" s="48"/>
    </row>
    <row r="16" spans="1:57" ht="15.95" customHeight="1">
      <c r="A16" s="46" t="s">
        <v>22</v>
      </c>
      <c r="B16" s="47" t="s">
        <v>23</v>
      </c>
      <c r="C16" s="48">
        <f>HSV</f>
        <v>0</v>
      </c>
      <c r="D16" s="27"/>
      <c r="E16" s="52"/>
      <c r="F16" s="53"/>
      <c r="G16" s="48"/>
    </row>
    <row r="17" spans="1:7" ht="15.95" customHeight="1">
      <c r="A17" s="54" t="s">
        <v>24</v>
      </c>
      <c r="B17" s="47" t="s">
        <v>25</v>
      </c>
      <c r="C17" s="48">
        <f>PSV</f>
        <v>0</v>
      </c>
      <c r="D17" s="27"/>
      <c r="E17" s="52"/>
      <c r="F17" s="53"/>
      <c r="G17" s="48"/>
    </row>
    <row r="18" spans="1:7" ht="15.95" customHeight="1">
      <c r="A18" s="55" t="s">
        <v>26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>
      <c r="A19" s="55"/>
      <c r="B19" s="47"/>
      <c r="C19" s="48"/>
      <c r="D19" s="27"/>
      <c r="E19" s="52"/>
      <c r="F19" s="53"/>
      <c r="G19" s="48"/>
    </row>
    <row r="20" spans="1:7" ht="15.95" customHeight="1">
      <c r="A20" s="55" t="s">
        <v>27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>
      <c r="A21" s="31" t="s">
        <v>28</v>
      </c>
      <c r="B21" s="32"/>
      <c r="C21" s="48">
        <f>C18+C20</f>
        <v>0</v>
      </c>
      <c r="D21" s="27" t="s">
        <v>29</v>
      </c>
      <c r="E21" s="52"/>
      <c r="F21" s="53"/>
      <c r="G21" s="48">
        <f>G22-SUM(G14:G20)</f>
        <v>0</v>
      </c>
    </row>
    <row r="22" spans="1:7" ht="15.95" customHeight="1" thickBot="1">
      <c r="A22" s="27" t="s">
        <v>30</v>
      </c>
      <c r="B22" s="28"/>
      <c r="C22" s="57">
        <f>C21+G22</f>
        <v>0</v>
      </c>
      <c r="D22" s="58" t="s">
        <v>31</v>
      </c>
      <c r="E22" s="59"/>
      <c r="F22" s="60"/>
      <c r="G22" s="48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31" t="s">
        <v>36</v>
      </c>
      <c r="B25" s="61"/>
      <c r="C25" s="12" t="s">
        <v>36</v>
      </c>
      <c r="D25" s="32"/>
      <c r="E25" s="12" t="s">
        <v>36</v>
      </c>
      <c r="F25" s="32"/>
      <c r="G25" s="13"/>
    </row>
    <row r="26" spans="1:7">
      <c r="A26" s="31"/>
      <c r="B26" s="62"/>
      <c r="C26" s="12" t="s">
        <v>37</v>
      </c>
      <c r="D26" s="32"/>
      <c r="E26" s="12" t="s">
        <v>38</v>
      </c>
      <c r="F26" s="32"/>
      <c r="G26" s="13"/>
    </row>
    <row r="27" spans="1:7">
      <c r="A27" s="31"/>
      <c r="B27" s="32"/>
      <c r="C27" s="12"/>
      <c r="D27" s="32"/>
      <c r="E27" s="12"/>
      <c r="F27" s="32"/>
      <c r="G27" s="13"/>
    </row>
    <row r="28" spans="1:7" ht="97.5" customHeight="1">
      <c r="A28" s="31"/>
      <c r="B28" s="32"/>
      <c r="C28" s="12"/>
      <c r="D28" s="32"/>
      <c r="E28" s="12"/>
      <c r="F28" s="32"/>
      <c r="G28" s="13"/>
    </row>
    <row r="29" spans="1:7">
      <c r="A29" s="14" t="s">
        <v>39</v>
      </c>
      <c r="B29" s="16"/>
      <c r="C29" s="63">
        <v>0</v>
      </c>
      <c r="D29" s="16" t="s">
        <v>40</v>
      </c>
      <c r="E29" s="17"/>
      <c r="F29" s="64"/>
      <c r="G29" s="18"/>
    </row>
    <row r="30" spans="1:7">
      <c r="A30" s="14" t="s">
        <v>39</v>
      </c>
      <c r="B30" s="16"/>
      <c r="C30" s="63">
        <v>15</v>
      </c>
      <c r="D30" s="16" t="s">
        <v>40</v>
      </c>
      <c r="E30" s="17"/>
      <c r="F30" s="64"/>
      <c r="G30" s="18"/>
    </row>
    <row r="31" spans="1:7">
      <c r="A31" s="14" t="s">
        <v>41</v>
      </c>
      <c r="B31" s="16"/>
      <c r="C31" s="63">
        <v>15</v>
      </c>
      <c r="D31" s="16" t="s">
        <v>40</v>
      </c>
      <c r="E31" s="17"/>
      <c r="F31" s="65">
        <f>ROUND(PRODUCT(F30,C31/100),0)</f>
        <v>0</v>
      </c>
      <c r="G31" s="30"/>
    </row>
    <row r="32" spans="1:7">
      <c r="A32" s="14" t="s">
        <v>39</v>
      </c>
      <c r="B32" s="16"/>
      <c r="C32" s="63">
        <v>21</v>
      </c>
      <c r="D32" s="16" t="s">
        <v>40</v>
      </c>
      <c r="E32" s="17"/>
      <c r="F32" s="64">
        <f>C22</f>
        <v>0</v>
      </c>
      <c r="G32" s="18"/>
    </row>
    <row r="33" spans="1:8">
      <c r="A33" s="14" t="s">
        <v>41</v>
      </c>
      <c r="B33" s="16"/>
      <c r="C33" s="63">
        <v>21</v>
      </c>
      <c r="D33" s="16" t="s">
        <v>40</v>
      </c>
      <c r="E33" s="17"/>
      <c r="F33" s="65">
        <f>ROUND(PRODUCT(F32,C33/100),0)</f>
        <v>0</v>
      </c>
      <c r="G33" s="30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9"/>
  <sheetViews>
    <sheetView workbookViewId="0">
      <selection activeCell="A17" sqref="A1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Chodník v Přiměticích u oplocení školy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</v>
      </c>
      <c r="D2" s="87"/>
      <c r="E2" s="88"/>
      <c r="F2" s="87"/>
      <c r="G2" s="89"/>
      <c r="H2" s="89"/>
      <c r="I2" s="90"/>
    </row>
    <row r="3" spans="1:57" ht="13.5" thickTop="1"/>
    <row r="4" spans="1:57" ht="19.5" customHeight="1">
      <c r="A4" s="9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2" customFormat="1" ht="13.5" thickBot="1">
      <c r="A6" s="92"/>
      <c r="B6" s="93" t="s">
        <v>45</v>
      </c>
      <c r="C6" s="93"/>
      <c r="D6" s="94"/>
      <c r="E6" s="95" t="s">
        <v>46</v>
      </c>
      <c r="F6" s="96" t="s">
        <v>47</v>
      </c>
      <c r="G6" s="96" t="s">
        <v>48</v>
      </c>
      <c r="H6" s="96" t="s">
        <v>49</v>
      </c>
      <c r="I6" s="97" t="s">
        <v>27</v>
      </c>
    </row>
    <row r="7" spans="1:57" s="32" customFormat="1">
      <c r="A7" s="198" t="str">
        <f>Položky!B7</f>
        <v>1</v>
      </c>
      <c r="B7" s="98" t="str">
        <f>Položky!C7</f>
        <v>Zemní práce</v>
      </c>
      <c r="C7" s="99"/>
      <c r="D7" s="100"/>
      <c r="E7" s="199">
        <f>Položky!BC18</f>
        <v>0</v>
      </c>
      <c r="F7" s="200">
        <f>Položky!BD18</f>
        <v>0</v>
      </c>
      <c r="G7" s="200">
        <f>Položky!BE18</f>
        <v>0</v>
      </c>
      <c r="H7" s="200">
        <f>Položky!BF18</f>
        <v>0</v>
      </c>
      <c r="I7" s="201">
        <f>Položky!BG18</f>
        <v>0</v>
      </c>
    </row>
    <row r="8" spans="1:57" s="32" customFormat="1">
      <c r="A8" s="198" t="str">
        <f>Položky!B19</f>
        <v>5</v>
      </c>
      <c r="B8" s="98" t="str">
        <f>Položky!C19</f>
        <v>Komunikace</v>
      </c>
      <c r="C8" s="99"/>
      <c r="D8" s="100"/>
      <c r="E8" s="199">
        <f>Položky!BC26</f>
        <v>0</v>
      </c>
      <c r="F8" s="200">
        <f>Položky!BD26</f>
        <v>0</v>
      </c>
      <c r="G8" s="200">
        <f>Položky!BE26</f>
        <v>0</v>
      </c>
      <c r="H8" s="200">
        <f>Položky!BF26</f>
        <v>0</v>
      </c>
      <c r="I8" s="201">
        <f>Položky!BG26</f>
        <v>0</v>
      </c>
    </row>
    <row r="9" spans="1:57" s="32" customFormat="1">
      <c r="A9" s="198" t="str">
        <f>Položky!B27</f>
        <v>91</v>
      </c>
      <c r="B9" s="98" t="str">
        <f>Položky!C27</f>
        <v>Doplňující práce na komunikaci</v>
      </c>
      <c r="C9" s="99"/>
      <c r="D9" s="100"/>
      <c r="E9" s="199">
        <f>Položky!BC29</f>
        <v>0</v>
      </c>
      <c r="F9" s="200">
        <f>Položky!BD29</f>
        <v>0</v>
      </c>
      <c r="G9" s="200">
        <f>Položky!BE29</f>
        <v>0</v>
      </c>
      <c r="H9" s="200">
        <f>Položky!BF29</f>
        <v>0</v>
      </c>
      <c r="I9" s="201">
        <f>Položky!BG29</f>
        <v>0</v>
      </c>
    </row>
    <row r="10" spans="1:57" s="32" customFormat="1">
      <c r="A10" s="198" t="str">
        <f>Položky!B30</f>
        <v>99</v>
      </c>
      <c r="B10" s="98" t="str">
        <f>Položky!C30</f>
        <v>Staveništní přesun hmot</v>
      </c>
      <c r="C10" s="99"/>
      <c r="D10" s="100"/>
      <c r="E10" s="199">
        <f>Položky!BC33</f>
        <v>0</v>
      </c>
      <c r="F10" s="200">
        <f>Položky!BD33</f>
        <v>0</v>
      </c>
      <c r="G10" s="200">
        <f>Položky!BE33</f>
        <v>0</v>
      </c>
      <c r="H10" s="200">
        <f>Položky!BF33</f>
        <v>0</v>
      </c>
      <c r="I10" s="201">
        <f>Položky!BG33</f>
        <v>0</v>
      </c>
    </row>
    <row r="11" spans="1:57" s="32" customFormat="1" ht="13.5" thickBot="1">
      <c r="A11" s="198" t="str">
        <f>Položky!B34</f>
        <v>M46</v>
      </c>
      <c r="B11" s="98" t="str">
        <f>Položky!C34</f>
        <v>Zemní práce při montážích</v>
      </c>
      <c r="C11" s="99"/>
      <c r="D11" s="100"/>
      <c r="E11" s="199">
        <f>Položky!BC36</f>
        <v>0</v>
      </c>
      <c r="F11" s="200">
        <f>Položky!BD36</f>
        <v>0</v>
      </c>
      <c r="G11" s="200">
        <f>Položky!BE36</f>
        <v>0</v>
      </c>
      <c r="H11" s="200">
        <f>Položky!BF36</f>
        <v>0</v>
      </c>
      <c r="I11" s="201">
        <f>Položky!BG36</f>
        <v>0</v>
      </c>
    </row>
    <row r="12" spans="1:57" s="106" customFormat="1" ht="13.5" thickBot="1">
      <c r="A12" s="101"/>
      <c r="B12" s="93" t="s">
        <v>50</v>
      </c>
      <c r="C12" s="93"/>
      <c r="D12" s="102"/>
      <c r="E12" s="103">
        <f>SUM(E7:E11)</f>
        <v>0</v>
      </c>
      <c r="F12" s="104">
        <f>SUM(F7:F11)</f>
        <v>0</v>
      </c>
      <c r="G12" s="104">
        <f>SUM(G7:G11)</f>
        <v>0</v>
      </c>
      <c r="H12" s="104">
        <f>SUM(H7:H11)</f>
        <v>0</v>
      </c>
      <c r="I12" s="105">
        <f>SUM(I7:I11)</f>
        <v>0</v>
      </c>
    </row>
    <row r="13" spans="1:57">
      <c r="A13" s="99"/>
      <c r="B13" s="99"/>
      <c r="C13" s="99"/>
      <c r="D13" s="99"/>
      <c r="E13" s="99"/>
      <c r="F13" s="99"/>
      <c r="G13" s="99"/>
      <c r="H13" s="99"/>
      <c r="I13" s="99"/>
    </row>
    <row r="14" spans="1:57" ht="19.5" customHeight="1">
      <c r="A14" s="107" t="s">
        <v>51</v>
      </c>
      <c r="B14" s="107"/>
      <c r="C14" s="107"/>
      <c r="D14" s="107"/>
      <c r="E14" s="107"/>
      <c r="F14" s="107"/>
      <c r="G14" s="108"/>
      <c r="H14" s="107"/>
      <c r="I14" s="107"/>
      <c r="BA14" s="33"/>
      <c r="BB14" s="33"/>
      <c r="BC14" s="33"/>
      <c r="BD14" s="33"/>
      <c r="BE14" s="33"/>
    </row>
    <row r="15" spans="1:57" ht="13.5" thickBot="1">
      <c r="A15" s="109"/>
      <c r="B15" s="109"/>
      <c r="C15" s="109"/>
      <c r="D15" s="109"/>
      <c r="E15" s="109"/>
      <c r="F15" s="109"/>
      <c r="G15" s="109"/>
      <c r="H15" s="109"/>
      <c r="I15" s="109"/>
    </row>
    <row r="16" spans="1:57">
      <c r="A16" s="110" t="s">
        <v>52</v>
      </c>
      <c r="B16" s="111"/>
      <c r="C16" s="111"/>
      <c r="D16" s="112"/>
      <c r="E16" s="113" t="s">
        <v>53</v>
      </c>
      <c r="F16" s="114" t="s">
        <v>54</v>
      </c>
      <c r="G16" s="115" t="s">
        <v>55</v>
      </c>
      <c r="H16" s="116"/>
      <c r="I16" s="117" t="s">
        <v>53</v>
      </c>
    </row>
    <row r="17" spans="1:53">
      <c r="A17" s="118"/>
      <c r="B17" s="119"/>
      <c r="C17" s="119"/>
      <c r="D17" s="120"/>
      <c r="E17" s="121"/>
      <c r="F17" s="122"/>
      <c r="G17" s="123">
        <f>CHOOSE(BA17+1,HSV+PSV,HSV+PSV+Mont,HSV+PSV+Dodavka+Mont,HSV,PSV,Mont,Dodavka,Mont+Dodavka,0)</f>
        <v>0</v>
      </c>
      <c r="H17" s="124"/>
      <c r="I17" s="125">
        <f>E17+F17*G17/100</f>
        <v>0</v>
      </c>
      <c r="BA17">
        <v>8</v>
      </c>
    </row>
    <row r="18" spans="1:53" ht="13.5" thickBot="1">
      <c r="A18" s="126"/>
      <c r="B18" s="127" t="s">
        <v>56</v>
      </c>
      <c r="C18" s="128"/>
      <c r="D18" s="129"/>
      <c r="E18" s="130"/>
      <c r="F18" s="131"/>
      <c r="G18" s="131"/>
      <c r="H18" s="132">
        <f>SUM(H17:H17)</f>
        <v>0</v>
      </c>
      <c r="I18" s="133"/>
    </row>
    <row r="20" spans="1:53">
      <c r="B20" s="106"/>
      <c r="F20" s="134"/>
      <c r="G20" s="135"/>
      <c r="H20" s="135"/>
      <c r="I20" s="136"/>
    </row>
    <row r="21" spans="1:53">
      <c r="F21" s="134"/>
      <c r="G21" s="135"/>
      <c r="H21" s="135"/>
      <c r="I21" s="136"/>
    </row>
    <row r="22" spans="1:53">
      <c r="F22" s="134"/>
      <c r="G22" s="135"/>
      <c r="H22" s="135"/>
      <c r="I22" s="136"/>
    </row>
    <row r="23" spans="1:53">
      <c r="F23" s="134"/>
      <c r="G23" s="135"/>
      <c r="H23" s="135"/>
      <c r="I23" s="136"/>
    </row>
    <row r="24" spans="1:53">
      <c r="F24" s="134"/>
      <c r="G24" s="135"/>
      <c r="H24" s="135"/>
      <c r="I24" s="136"/>
    </row>
    <row r="25" spans="1:53">
      <c r="F25" s="134"/>
      <c r="G25" s="135"/>
      <c r="H25" s="135"/>
      <c r="I25" s="136"/>
    </row>
    <row r="26" spans="1:53">
      <c r="F26" s="134"/>
      <c r="G26" s="135"/>
      <c r="H26" s="135"/>
      <c r="I26" s="136"/>
    </row>
    <row r="27" spans="1:53">
      <c r="F27" s="134"/>
      <c r="G27" s="135"/>
      <c r="H27" s="135"/>
      <c r="I27" s="136"/>
    </row>
    <row r="28" spans="1:53">
      <c r="F28" s="134"/>
      <c r="G28" s="135"/>
      <c r="H28" s="135"/>
      <c r="I28" s="136"/>
    </row>
    <row r="29" spans="1:53">
      <c r="F29" s="134"/>
      <c r="G29" s="135"/>
      <c r="H29" s="135"/>
      <c r="I29" s="136"/>
    </row>
    <row r="30" spans="1:53">
      <c r="F30" s="134"/>
      <c r="G30" s="135"/>
      <c r="H30" s="135"/>
      <c r="I30" s="136"/>
    </row>
    <row r="31" spans="1:53">
      <c r="F31" s="134"/>
      <c r="G31" s="135"/>
      <c r="H31" s="135"/>
      <c r="I31" s="136"/>
    </row>
    <row r="32" spans="1:53">
      <c r="F32" s="134"/>
      <c r="G32" s="135"/>
      <c r="H32" s="135"/>
      <c r="I32" s="136"/>
    </row>
    <row r="33" spans="6:9">
      <c r="F33" s="134"/>
      <c r="G33" s="135"/>
      <c r="H33" s="135"/>
      <c r="I33" s="136"/>
    </row>
    <row r="34" spans="6:9">
      <c r="F34" s="134"/>
      <c r="G34" s="135"/>
      <c r="H34" s="135"/>
      <c r="I34" s="136"/>
    </row>
    <row r="35" spans="6:9">
      <c r="F35" s="134"/>
      <c r="G35" s="135"/>
      <c r="H35" s="135"/>
      <c r="I35" s="136"/>
    </row>
    <row r="36" spans="6:9">
      <c r="F36" s="134"/>
      <c r="G36" s="135"/>
      <c r="H36" s="135"/>
      <c r="I36" s="136"/>
    </row>
    <row r="37" spans="6:9">
      <c r="F37" s="134"/>
      <c r="G37" s="135"/>
      <c r="H37" s="135"/>
      <c r="I37" s="136"/>
    </row>
    <row r="38" spans="6:9">
      <c r="F38" s="134"/>
      <c r="G38" s="135"/>
      <c r="H38" s="135"/>
      <c r="I38" s="136"/>
    </row>
    <row r="39" spans="6:9">
      <c r="F39" s="134"/>
      <c r="G39" s="135"/>
      <c r="H39" s="135"/>
      <c r="I39" s="136"/>
    </row>
    <row r="40" spans="6:9">
      <c r="F40" s="134"/>
      <c r="G40" s="135"/>
      <c r="H40" s="135"/>
      <c r="I40" s="136"/>
    </row>
    <row r="41" spans="6:9">
      <c r="F41" s="134"/>
      <c r="G41" s="135"/>
      <c r="H41" s="135"/>
      <c r="I41" s="136"/>
    </row>
    <row r="42" spans="6:9">
      <c r="F42" s="134"/>
      <c r="G42" s="135"/>
      <c r="H42" s="135"/>
      <c r="I42" s="136"/>
    </row>
    <row r="43" spans="6:9">
      <c r="F43" s="134"/>
      <c r="G43" s="135"/>
      <c r="H43" s="135"/>
      <c r="I43" s="136"/>
    </row>
    <row r="44" spans="6:9">
      <c r="F44" s="134"/>
      <c r="G44" s="135"/>
      <c r="H44" s="135"/>
      <c r="I44" s="136"/>
    </row>
    <row r="45" spans="6:9">
      <c r="F45" s="134"/>
      <c r="G45" s="135"/>
      <c r="H45" s="135"/>
      <c r="I45" s="136"/>
    </row>
    <row r="46" spans="6:9">
      <c r="F46" s="134"/>
      <c r="G46" s="135"/>
      <c r="H46" s="135"/>
      <c r="I46" s="136"/>
    </row>
    <row r="47" spans="6:9">
      <c r="F47" s="134"/>
      <c r="G47" s="135"/>
      <c r="H47" s="135"/>
      <c r="I47" s="136"/>
    </row>
    <row r="48" spans="6:9">
      <c r="F48" s="134"/>
      <c r="G48" s="135"/>
      <c r="H48" s="135"/>
      <c r="I48" s="136"/>
    </row>
    <row r="49" spans="6:9">
      <c r="F49" s="134"/>
      <c r="G49" s="135"/>
      <c r="H49" s="135"/>
      <c r="I49" s="136"/>
    </row>
    <row r="50" spans="6:9">
      <c r="F50" s="134"/>
      <c r="G50" s="135"/>
      <c r="H50" s="135"/>
      <c r="I50" s="136"/>
    </row>
    <row r="51" spans="6:9">
      <c r="F51" s="134"/>
      <c r="G51" s="135"/>
      <c r="H51" s="135"/>
      <c r="I51" s="136"/>
    </row>
    <row r="52" spans="6:9">
      <c r="F52" s="134"/>
      <c r="G52" s="135"/>
      <c r="H52" s="135"/>
      <c r="I52" s="136"/>
    </row>
    <row r="53" spans="6:9">
      <c r="F53" s="134"/>
      <c r="G53" s="135"/>
      <c r="H53" s="135"/>
      <c r="I53" s="136"/>
    </row>
    <row r="54" spans="6:9">
      <c r="F54" s="134"/>
      <c r="G54" s="135"/>
      <c r="H54" s="135"/>
      <c r="I54" s="136"/>
    </row>
    <row r="55" spans="6:9">
      <c r="F55" s="134"/>
      <c r="G55" s="135"/>
      <c r="H55" s="135"/>
      <c r="I55" s="136"/>
    </row>
    <row r="56" spans="6:9">
      <c r="F56" s="134"/>
      <c r="G56" s="135"/>
      <c r="H56" s="135"/>
      <c r="I56" s="136"/>
    </row>
    <row r="57" spans="6:9">
      <c r="F57" s="134"/>
      <c r="G57" s="135"/>
      <c r="H57" s="135"/>
      <c r="I57" s="136"/>
    </row>
    <row r="58" spans="6:9">
      <c r="F58" s="134"/>
      <c r="G58" s="135"/>
      <c r="H58" s="135"/>
      <c r="I58" s="136"/>
    </row>
    <row r="59" spans="6:9">
      <c r="F59" s="134"/>
      <c r="G59" s="135"/>
      <c r="H59" s="135"/>
      <c r="I59" s="136"/>
    </row>
    <row r="60" spans="6:9">
      <c r="F60" s="134"/>
      <c r="G60" s="135"/>
      <c r="H60" s="135"/>
      <c r="I60" s="136"/>
    </row>
    <row r="61" spans="6:9">
      <c r="F61" s="134"/>
      <c r="G61" s="135"/>
      <c r="H61" s="135"/>
      <c r="I61" s="136"/>
    </row>
    <row r="62" spans="6:9">
      <c r="F62" s="134"/>
      <c r="G62" s="135"/>
      <c r="H62" s="135"/>
      <c r="I62" s="136"/>
    </row>
    <row r="63" spans="6:9">
      <c r="F63" s="134"/>
      <c r="G63" s="135"/>
      <c r="H63" s="135"/>
      <c r="I63" s="136"/>
    </row>
    <row r="64" spans="6:9">
      <c r="F64" s="134"/>
      <c r="G64" s="135"/>
      <c r="H64" s="135"/>
      <c r="I64" s="136"/>
    </row>
    <row r="65" spans="6:9">
      <c r="F65" s="134"/>
      <c r="G65" s="135"/>
      <c r="H65" s="135"/>
      <c r="I65" s="136"/>
    </row>
    <row r="66" spans="6:9">
      <c r="F66" s="134"/>
      <c r="G66" s="135"/>
      <c r="H66" s="135"/>
      <c r="I66" s="136"/>
    </row>
    <row r="67" spans="6:9">
      <c r="F67" s="134"/>
      <c r="G67" s="135"/>
      <c r="H67" s="135"/>
      <c r="I67" s="136"/>
    </row>
    <row r="68" spans="6:9">
      <c r="F68" s="134"/>
      <c r="G68" s="135"/>
      <c r="H68" s="135"/>
      <c r="I68" s="136"/>
    </row>
    <row r="69" spans="6:9">
      <c r="F69" s="134"/>
      <c r="G69" s="135"/>
      <c r="H69" s="135"/>
      <c r="I69" s="136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03"/>
  <sheetViews>
    <sheetView showGridLines="0" showZeros="0" zoomScale="80" zoomScaleNormal="100" workbookViewId="0">
      <selection activeCell="F8" sqref="F8:F36"/>
    </sheetView>
  </sheetViews>
  <sheetFormatPr defaultRowHeight="12.75"/>
  <cols>
    <col min="1" max="1" width="4.42578125" style="138" customWidth="1"/>
    <col min="2" max="2" width="14.140625" style="138" customWidth="1"/>
    <col min="3" max="3" width="47.5703125" style="138" customWidth="1"/>
    <col min="4" max="4" width="5.5703125" style="138" customWidth="1"/>
    <col min="5" max="5" width="10" style="192" customWidth="1"/>
    <col min="6" max="6" width="11.28515625" style="138" customWidth="1"/>
    <col min="7" max="7" width="16.140625" style="138" customWidth="1"/>
    <col min="8" max="8" width="13.140625" style="138" customWidth="1"/>
    <col min="9" max="9" width="14.5703125" style="138" customWidth="1"/>
    <col min="10" max="10" width="13.140625" style="138" customWidth="1"/>
    <col min="11" max="11" width="13.5703125" style="138" customWidth="1"/>
    <col min="12" max="16384" width="9.140625" style="138"/>
  </cols>
  <sheetData>
    <row r="1" spans="1:59" ht="15.75">
      <c r="A1" s="137" t="s">
        <v>57</v>
      </c>
      <c r="B1" s="137"/>
      <c r="C1" s="137"/>
      <c r="D1" s="137"/>
      <c r="E1" s="137"/>
      <c r="F1" s="137"/>
      <c r="G1" s="137"/>
      <c r="H1" s="137"/>
      <c r="I1" s="137"/>
    </row>
    <row r="2" spans="1:59" ht="13.5" thickBot="1">
      <c r="B2" s="139"/>
      <c r="C2" s="140"/>
      <c r="D2" s="140"/>
      <c r="E2" s="141"/>
      <c r="F2" s="140"/>
      <c r="G2" s="140"/>
    </row>
    <row r="3" spans="1:59" ht="13.5" thickTop="1">
      <c r="A3" s="76" t="s">
        <v>5</v>
      </c>
      <c r="B3" s="77"/>
      <c r="C3" s="78" t="str">
        <f>CONCATENATE(cislostavby," ",nazevstavby)</f>
        <v xml:space="preserve"> Chodník v Přiměticích u oplocení školy</v>
      </c>
      <c r="D3" s="79"/>
      <c r="E3" s="80"/>
      <c r="F3" s="79"/>
      <c r="G3" s="142"/>
      <c r="H3" s="143">
        <f>Rekapitulace!H1</f>
        <v>0</v>
      </c>
      <c r="I3" s="144"/>
    </row>
    <row r="4" spans="1:59" ht="13.5" thickBot="1">
      <c r="A4" s="145" t="s">
        <v>1</v>
      </c>
      <c r="B4" s="85"/>
      <c r="C4" s="86" t="str">
        <f>CONCATENATE(cisloobjektu," ",nazevobjektu)</f>
        <v xml:space="preserve"> </v>
      </c>
      <c r="D4" s="87"/>
      <c r="E4" s="88"/>
      <c r="F4" s="87"/>
      <c r="G4" s="146"/>
      <c r="H4" s="146"/>
      <c r="I4" s="147"/>
    </row>
    <row r="5" spans="1:59" ht="13.5" thickTop="1">
      <c r="A5" s="148"/>
      <c r="B5" s="149"/>
      <c r="C5" s="149"/>
      <c r="D5" s="150"/>
      <c r="E5" s="151"/>
      <c r="F5" s="150"/>
      <c r="G5" s="152"/>
      <c r="H5" s="150"/>
      <c r="I5" s="150"/>
    </row>
    <row r="6" spans="1:59">
      <c r="A6" s="153" t="s">
        <v>58</v>
      </c>
      <c r="B6" s="154" t="s">
        <v>59</v>
      </c>
      <c r="C6" s="154" t="s">
        <v>60</v>
      </c>
      <c r="D6" s="154" t="s">
        <v>61</v>
      </c>
      <c r="E6" s="155" t="s">
        <v>62</v>
      </c>
      <c r="F6" s="154" t="s">
        <v>63</v>
      </c>
      <c r="G6" s="156" t="s">
        <v>64</v>
      </c>
      <c r="H6" s="157" t="s">
        <v>65</v>
      </c>
      <c r="I6" s="157" t="s">
        <v>66</v>
      </c>
      <c r="J6" s="157" t="s">
        <v>67</v>
      </c>
      <c r="K6" s="157" t="s">
        <v>68</v>
      </c>
    </row>
    <row r="7" spans="1:59">
      <c r="A7" s="158" t="s">
        <v>69</v>
      </c>
      <c r="B7" s="159" t="s">
        <v>70</v>
      </c>
      <c r="C7" s="160" t="s">
        <v>71</v>
      </c>
      <c r="D7" s="161"/>
      <c r="E7" s="162"/>
      <c r="F7" s="162"/>
      <c r="G7" s="163"/>
      <c r="H7" s="164"/>
      <c r="I7" s="164"/>
      <c r="J7" s="164"/>
      <c r="K7" s="164"/>
      <c r="Q7" s="165">
        <v>1</v>
      </c>
    </row>
    <row r="8" spans="1:59">
      <c r="A8" s="166">
        <v>1</v>
      </c>
      <c r="B8" s="167" t="s">
        <v>74</v>
      </c>
      <c r="C8" s="168" t="s">
        <v>75</v>
      </c>
      <c r="D8" s="169" t="s">
        <v>76</v>
      </c>
      <c r="E8" s="170">
        <v>35.625</v>
      </c>
      <c r="F8" s="170"/>
      <c r="G8" s="171">
        <f>E8*F8</f>
        <v>0</v>
      </c>
      <c r="H8" s="172">
        <v>0</v>
      </c>
      <c r="I8" s="172">
        <f>E8*H8</f>
        <v>0</v>
      </c>
      <c r="J8" s="172">
        <v>0</v>
      </c>
      <c r="K8" s="172">
        <f>E8*J8</f>
        <v>0</v>
      </c>
      <c r="Q8" s="165">
        <v>2</v>
      </c>
      <c r="AA8" s="138">
        <v>12</v>
      </c>
      <c r="AB8" s="138">
        <v>0</v>
      </c>
      <c r="AC8" s="138">
        <v>1</v>
      </c>
      <c r="BB8" s="138">
        <v>1</v>
      </c>
      <c r="BC8" s="138">
        <f>IF(BB8=1,G8,0)</f>
        <v>0</v>
      </c>
      <c r="BD8" s="138">
        <f>IF(BB8=2,G8,0)</f>
        <v>0</v>
      </c>
      <c r="BE8" s="138">
        <f>IF(BB8=3,G8,0)</f>
        <v>0</v>
      </c>
      <c r="BF8" s="138">
        <f>IF(BB8=4,G8,0)</f>
        <v>0</v>
      </c>
      <c r="BG8" s="138">
        <f>IF(BB8=5,G8,0)</f>
        <v>0</v>
      </c>
    </row>
    <row r="9" spans="1:59">
      <c r="A9" s="173"/>
      <c r="B9" s="174"/>
      <c r="C9" s="175" t="s">
        <v>77</v>
      </c>
      <c r="D9" s="176"/>
      <c r="E9" s="177">
        <v>28.74</v>
      </c>
      <c r="F9" s="178"/>
      <c r="G9" s="179"/>
      <c r="H9" s="180"/>
      <c r="I9" s="180"/>
      <c r="J9" s="180"/>
      <c r="K9" s="180"/>
      <c r="M9" s="138" t="s">
        <v>77</v>
      </c>
      <c r="O9" s="181"/>
      <c r="Q9" s="165"/>
    </row>
    <row r="10" spans="1:59">
      <c r="A10" s="173"/>
      <c r="B10" s="174"/>
      <c r="C10" s="175" t="s">
        <v>78</v>
      </c>
      <c r="D10" s="176"/>
      <c r="E10" s="177">
        <v>6.8849999999999998</v>
      </c>
      <c r="F10" s="178"/>
      <c r="G10" s="179"/>
      <c r="H10" s="180"/>
      <c r="I10" s="180"/>
      <c r="J10" s="180"/>
      <c r="K10" s="180"/>
      <c r="M10" s="138" t="s">
        <v>78</v>
      </c>
      <c r="O10" s="181"/>
      <c r="Q10" s="165"/>
    </row>
    <row r="11" spans="1:59">
      <c r="A11" s="166">
        <v>2</v>
      </c>
      <c r="B11" s="167" t="s">
        <v>79</v>
      </c>
      <c r="C11" s="168" t="s">
        <v>80</v>
      </c>
      <c r="D11" s="169" t="s">
        <v>81</v>
      </c>
      <c r="E11" s="170">
        <v>8.9062999999999999</v>
      </c>
      <c r="F11" s="170"/>
      <c r="G11" s="171">
        <f>E11*F11</f>
        <v>0</v>
      </c>
      <c r="H11" s="172">
        <v>0</v>
      </c>
      <c r="I11" s="172">
        <f>E11*H11</f>
        <v>0</v>
      </c>
      <c r="J11" s="172">
        <v>0</v>
      </c>
      <c r="K11" s="172">
        <f>E11*J11</f>
        <v>0</v>
      </c>
      <c r="Q11" s="165">
        <v>2</v>
      </c>
      <c r="AA11" s="138">
        <v>12</v>
      </c>
      <c r="AB11" s="138">
        <v>0</v>
      </c>
      <c r="AC11" s="138">
        <v>2</v>
      </c>
      <c r="BB11" s="138">
        <v>1</v>
      </c>
      <c r="BC11" s="138">
        <f>IF(BB11=1,G11,0)</f>
        <v>0</v>
      </c>
      <c r="BD11" s="138">
        <f>IF(BB11=2,G11,0)</f>
        <v>0</v>
      </c>
      <c r="BE11" s="138">
        <f>IF(BB11=3,G11,0)</f>
        <v>0</v>
      </c>
      <c r="BF11" s="138">
        <f>IF(BB11=4,G11,0)</f>
        <v>0</v>
      </c>
      <c r="BG11" s="138">
        <f>IF(BB11=5,G11,0)</f>
        <v>0</v>
      </c>
    </row>
    <row r="12" spans="1:59">
      <c r="A12" s="173"/>
      <c r="B12" s="174"/>
      <c r="C12" s="175" t="s">
        <v>82</v>
      </c>
      <c r="D12" s="176"/>
      <c r="E12" s="177">
        <v>8.9062999999999999</v>
      </c>
      <c r="F12" s="178"/>
      <c r="G12" s="179"/>
      <c r="H12" s="180"/>
      <c r="I12" s="180"/>
      <c r="J12" s="180"/>
      <c r="K12" s="180"/>
      <c r="M12" s="138" t="s">
        <v>82</v>
      </c>
      <c r="O12" s="181"/>
      <c r="Q12" s="165"/>
    </row>
    <row r="13" spans="1:59">
      <c r="A13" s="166">
        <v>3</v>
      </c>
      <c r="B13" s="167" t="s">
        <v>83</v>
      </c>
      <c r="C13" s="168" t="s">
        <v>84</v>
      </c>
      <c r="D13" s="169" t="s">
        <v>81</v>
      </c>
      <c r="E13" s="170">
        <v>8.9062999999999999</v>
      </c>
      <c r="F13" s="170"/>
      <c r="G13" s="171">
        <f>E13*F13</f>
        <v>0</v>
      </c>
      <c r="H13" s="172">
        <v>0</v>
      </c>
      <c r="I13" s="172">
        <f>E13*H13</f>
        <v>0</v>
      </c>
      <c r="J13" s="172">
        <v>0</v>
      </c>
      <c r="K13" s="172">
        <f>E13*J13</f>
        <v>0</v>
      </c>
      <c r="Q13" s="165">
        <v>2</v>
      </c>
      <c r="AA13" s="138">
        <v>12</v>
      </c>
      <c r="AB13" s="138">
        <v>0</v>
      </c>
      <c r="AC13" s="138">
        <v>3</v>
      </c>
      <c r="BB13" s="138">
        <v>1</v>
      </c>
      <c r="BC13" s="138">
        <f>IF(BB13=1,G13,0)</f>
        <v>0</v>
      </c>
      <c r="BD13" s="138">
        <f>IF(BB13=2,G13,0)</f>
        <v>0</v>
      </c>
      <c r="BE13" s="138">
        <f>IF(BB13=3,G13,0)</f>
        <v>0</v>
      </c>
      <c r="BF13" s="138">
        <f>IF(BB13=4,G13,0)</f>
        <v>0</v>
      </c>
      <c r="BG13" s="138">
        <f>IF(BB13=5,G13,0)</f>
        <v>0</v>
      </c>
    </row>
    <row r="14" spans="1:59">
      <c r="A14" s="166">
        <v>4</v>
      </c>
      <c r="B14" s="167" t="s">
        <v>85</v>
      </c>
      <c r="C14" s="168" t="s">
        <v>86</v>
      </c>
      <c r="D14" s="169" t="s">
        <v>81</v>
      </c>
      <c r="E14" s="170">
        <v>8.9062999999999999</v>
      </c>
      <c r="F14" s="170"/>
      <c r="G14" s="171">
        <f>E14*F14</f>
        <v>0</v>
      </c>
      <c r="H14" s="172">
        <v>0</v>
      </c>
      <c r="I14" s="172">
        <f>E14*H14</f>
        <v>0</v>
      </c>
      <c r="J14" s="172">
        <v>0</v>
      </c>
      <c r="K14" s="172">
        <f>E14*J14</f>
        <v>0</v>
      </c>
      <c r="Q14" s="165">
        <v>2</v>
      </c>
      <c r="AA14" s="138">
        <v>12</v>
      </c>
      <c r="AB14" s="138">
        <v>0</v>
      </c>
      <c r="AC14" s="138">
        <v>4</v>
      </c>
      <c r="BB14" s="138">
        <v>1</v>
      </c>
      <c r="BC14" s="138">
        <f>IF(BB14=1,G14,0)</f>
        <v>0</v>
      </c>
      <c r="BD14" s="138">
        <f>IF(BB14=2,G14,0)</f>
        <v>0</v>
      </c>
      <c r="BE14" s="138">
        <f>IF(BB14=3,G14,0)</f>
        <v>0</v>
      </c>
      <c r="BF14" s="138">
        <f>IF(BB14=4,G14,0)</f>
        <v>0</v>
      </c>
      <c r="BG14" s="138">
        <f>IF(BB14=5,G14,0)</f>
        <v>0</v>
      </c>
    </row>
    <row r="15" spans="1:59">
      <c r="A15" s="166">
        <v>5</v>
      </c>
      <c r="B15" s="167" t="s">
        <v>87</v>
      </c>
      <c r="C15" s="168" t="s">
        <v>88</v>
      </c>
      <c r="D15" s="169" t="s">
        <v>81</v>
      </c>
      <c r="E15" s="170">
        <v>8.9062999999999999</v>
      </c>
      <c r="F15" s="170"/>
      <c r="G15" s="171">
        <f>E15*F15</f>
        <v>0</v>
      </c>
      <c r="H15" s="172">
        <v>0</v>
      </c>
      <c r="I15" s="172">
        <f>E15*H15</f>
        <v>0</v>
      </c>
      <c r="J15" s="172">
        <v>0</v>
      </c>
      <c r="K15" s="172">
        <f>E15*J15</f>
        <v>0</v>
      </c>
      <c r="Q15" s="165">
        <v>2</v>
      </c>
      <c r="AA15" s="138">
        <v>12</v>
      </c>
      <c r="AB15" s="138">
        <v>0</v>
      </c>
      <c r="AC15" s="138">
        <v>5</v>
      </c>
      <c r="BB15" s="138">
        <v>1</v>
      </c>
      <c r="BC15" s="138">
        <f>IF(BB15=1,G15,0)</f>
        <v>0</v>
      </c>
      <c r="BD15" s="138">
        <f>IF(BB15=2,G15,0)</f>
        <v>0</v>
      </c>
      <c r="BE15" s="138">
        <f>IF(BB15=3,G15,0)</f>
        <v>0</v>
      </c>
      <c r="BF15" s="138">
        <f>IF(BB15=4,G15,0)</f>
        <v>0</v>
      </c>
      <c r="BG15" s="138">
        <f>IF(BB15=5,G15,0)</f>
        <v>0</v>
      </c>
    </row>
    <row r="16" spans="1:59">
      <c r="A16" s="166">
        <v>6</v>
      </c>
      <c r="B16" s="167" t="s">
        <v>89</v>
      </c>
      <c r="C16" s="168" t="s">
        <v>90</v>
      </c>
      <c r="D16" s="169" t="s">
        <v>81</v>
      </c>
      <c r="E16" s="170">
        <v>8.9062999999999999</v>
      </c>
      <c r="F16" s="170"/>
      <c r="G16" s="171">
        <f>E16*F16</f>
        <v>0</v>
      </c>
      <c r="H16" s="172">
        <v>0</v>
      </c>
      <c r="I16" s="172">
        <f>E16*H16</f>
        <v>0</v>
      </c>
      <c r="J16" s="172">
        <v>0</v>
      </c>
      <c r="K16" s="172">
        <f>E16*J16</f>
        <v>0</v>
      </c>
      <c r="Q16" s="165">
        <v>2</v>
      </c>
      <c r="AA16" s="138">
        <v>12</v>
      </c>
      <c r="AB16" s="138">
        <v>0</v>
      </c>
      <c r="AC16" s="138">
        <v>6</v>
      </c>
      <c r="BB16" s="138">
        <v>1</v>
      </c>
      <c r="BC16" s="138">
        <f>IF(BB16=1,G16,0)</f>
        <v>0</v>
      </c>
      <c r="BD16" s="138">
        <f>IF(BB16=2,G16,0)</f>
        <v>0</v>
      </c>
      <c r="BE16" s="138">
        <f>IF(BB16=3,G16,0)</f>
        <v>0</v>
      </c>
      <c r="BF16" s="138">
        <f>IF(BB16=4,G16,0)</f>
        <v>0</v>
      </c>
      <c r="BG16" s="138">
        <f>IF(BB16=5,G16,0)</f>
        <v>0</v>
      </c>
    </row>
    <row r="17" spans="1:59">
      <c r="A17" s="166">
        <v>7</v>
      </c>
      <c r="B17" s="167" t="s">
        <v>91</v>
      </c>
      <c r="C17" s="168" t="s">
        <v>92</v>
      </c>
      <c r="D17" s="169" t="s">
        <v>76</v>
      </c>
      <c r="E17" s="170">
        <v>10</v>
      </c>
      <c r="F17" s="170"/>
      <c r="G17" s="171">
        <f>E17*F17</f>
        <v>0</v>
      </c>
      <c r="H17" s="172">
        <v>0</v>
      </c>
      <c r="I17" s="172">
        <f>E17*H17</f>
        <v>0</v>
      </c>
      <c r="J17" s="172">
        <v>0</v>
      </c>
      <c r="K17" s="172">
        <f>E17*J17</f>
        <v>0</v>
      </c>
      <c r="Q17" s="165">
        <v>2</v>
      </c>
      <c r="AA17" s="138">
        <v>12</v>
      </c>
      <c r="AB17" s="138">
        <v>0</v>
      </c>
      <c r="AC17" s="138">
        <v>7</v>
      </c>
      <c r="BB17" s="138">
        <v>1</v>
      </c>
      <c r="BC17" s="138">
        <f>IF(BB17=1,G17,0)</f>
        <v>0</v>
      </c>
      <c r="BD17" s="138">
        <f>IF(BB17=2,G17,0)</f>
        <v>0</v>
      </c>
      <c r="BE17" s="138">
        <f>IF(BB17=3,G17,0)</f>
        <v>0</v>
      </c>
      <c r="BF17" s="138">
        <f>IF(BB17=4,G17,0)</f>
        <v>0</v>
      </c>
      <c r="BG17" s="138">
        <f>IF(BB17=5,G17,0)</f>
        <v>0</v>
      </c>
    </row>
    <row r="18" spans="1:59">
      <c r="A18" s="182"/>
      <c r="B18" s="183" t="s">
        <v>72</v>
      </c>
      <c r="C18" s="184" t="str">
        <f>CONCATENATE(B7," ",C7)</f>
        <v>1 Zemní práce</v>
      </c>
      <c r="D18" s="182"/>
      <c r="E18" s="185"/>
      <c r="F18" s="185"/>
      <c r="G18" s="186">
        <f>SUM(G7:G17)</f>
        <v>0</v>
      </c>
      <c r="H18" s="187"/>
      <c r="I18" s="188">
        <f>SUM(I7:I17)</f>
        <v>0</v>
      </c>
      <c r="J18" s="187"/>
      <c r="K18" s="188">
        <f>SUM(K7:K17)</f>
        <v>0</v>
      </c>
      <c r="Q18" s="165">
        <v>4</v>
      </c>
      <c r="BC18" s="189">
        <f>SUM(BC7:BC17)</f>
        <v>0</v>
      </c>
      <c r="BD18" s="189">
        <f>SUM(BD7:BD17)</f>
        <v>0</v>
      </c>
      <c r="BE18" s="189">
        <f>SUM(BE7:BE17)</f>
        <v>0</v>
      </c>
      <c r="BF18" s="189">
        <f>SUM(BF7:BF17)</f>
        <v>0</v>
      </c>
      <c r="BG18" s="189">
        <f>SUM(BG7:BG17)</f>
        <v>0</v>
      </c>
    </row>
    <row r="19" spans="1:59">
      <c r="A19" s="158" t="s">
        <v>69</v>
      </c>
      <c r="B19" s="159" t="s">
        <v>93</v>
      </c>
      <c r="C19" s="160" t="s">
        <v>94</v>
      </c>
      <c r="D19" s="161"/>
      <c r="E19" s="162"/>
      <c r="F19" s="162"/>
      <c r="G19" s="163"/>
      <c r="H19" s="164"/>
      <c r="I19" s="164"/>
      <c r="J19" s="164"/>
      <c r="K19" s="164"/>
      <c r="Q19" s="165">
        <v>1</v>
      </c>
    </row>
    <row r="20" spans="1:59">
      <c r="A20" s="166">
        <v>8</v>
      </c>
      <c r="B20" s="167" t="s">
        <v>95</v>
      </c>
      <c r="C20" s="168" t="s">
        <v>96</v>
      </c>
      <c r="D20" s="169" t="s">
        <v>76</v>
      </c>
      <c r="E20" s="170">
        <v>28.76</v>
      </c>
      <c r="F20" s="170"/>
      <c r="G20" s="171">
        <f>E20*F20</f>
        <v>0</v>
      </c>
      <c r="H20" s="172">
        <v>0.27994000000000002</v>
      </c>
      <c r="I20" s="172">
        <f>E20*H20</f>
        <v>8.051074400000001</v>
      </c>
      <c r="J20" s="172">
        <v>0</v>
      </c>
      <c r="K20" s="172">
        <f>E20*J20</f>
        <v>0</v>
      </c>
      <c r="Q20" s="165">
        <v>2</v>
      </c>
      <c r="AA20" s="138">
        <v>12</v>
      </c>
      <c r="AB20" s="138">
        <v>0</v>
      </c>
      <c r="AC20" s="138">
        <v>8</v>
      </c>
      <c r="BB20" s="138">
        <v>1</v>
      </c>
      <c r="BC20" s="138">
        <f>IF(BB20=1,G20,0)</f>
        <v>0</v>
      </c>
      <c r="BD20" s="138">
        <f>IF(BB20=2,G20,0)</f>
        <v>0</v>
      </c>
      <c r="BE20" s="138">
        <f>IF(BB20=3,G20,0)</f>
        <v>0</v>
      </c>
      <c r="BF20" s="138">
        <f>IF(BB20=4,G20,0)</f>
        <v>0</v>
      </c>
      <c r="BG20" s="138">
        <f>IF(BB20=5,G20,0)</f>
        <v>0</v>
      </c>
    </row>
    <row r="21" spans="1:59">
      <c r="A21" s="166">
        <v>9</v>
      </c>
      <c r="B21" s="167" t="s">
        <v>97</v>
      </c>
      <c r="C21" s="168" t="s">
        <v>98</v>
      </c>
      <c r="D21" s="169" t="s">
        <v>76</v>
      </c>
      <c r="E21" s="170">
        <v>28.76</v>
      </c>
      <c r="F21" s="170"/>
      <c r="G21" s="171">
        <f>E21*F21</f>
        <v>0</v>
      </c>
      <c r="H21" s="172">
        <v>7.3899999999999993E-2</v>
      </c>
      <c r="I21" s="172">
        <f>E21*H21</f>
        <v>2.1253639999999998</v>
      </c>
      <c r="J21" s="172">
        <v>0</v>
      </c>
      <c r="K21" s="172">
        <f>E21*J21</f>
        <v>0</v>
      </c>
      <c r="Q21" s="165">
        <v>2</v>
      </c>
      <c r="AA21" s="138">
        <v>12</v>
      </c>
      <c r="AB21" s="138">
        <v>0</v>
      </c>
      <c r="AC21" s="138">
        <v>9</v>
      </c>
      <c r="BB21" s="138">
        <v>1</v>
      </c>
      <c r="BC21" s="138">
        <f>IF(BB21=1,G21,0)</f>
        <v>0</v>
      </c>
      <c r="BD21" s="138">
        <f>IF(BB21=2,G21,0)</f>
        <v>0</v>
      </c>
      <c r="BE21" s="138">
        <f>IF(BB21=3,G21,0)</f>
        <v>0</v>
      </c>
      <c r="BF21" s="138">
        <f>IF(BB21=4,G21,0)</f>
        <v>0</v>
      </c>
      <c r="BG21" s="138">
        <f>IF(BB21=5,G21,0)</f>
        <v>0</v>
      </c>
    </row>
    <row r="22" spans="1:59">
      <c r="A22" s="166">
        <v>10</v>
      </c>
      <c r="B22" s="167" t="s">
        <v>99</v>
      </c>
      <c r="C22" s="168" t="s">
        <v>100</v>
      </c>
      <c r="D22" s="169" t="s">
        <v>76</v>
      </c>
      <c r="E22" s="170">
        <v>26.16</v>
      </c>
      <c r="F22" s="170"/>
      <c r="G22" s="171">
        <f>E22*F22</f>
        <v>0</v>
      </c>
      <c r="H22" s="172">
        <v>0.13100000000000001</v>
      </c>
      <c r="I22" s="172">
        <f>E22*H22</f>
        <v>3.4269600000000002</v>
      </c>
      <c r="J22" s="172">
        <v>0</v>
      </c>
      <c r="K22" s="172">
        <f>E22*J22</f>
        <v>0</v>
      </c>
      <c r="Q22" s="165">
        <v>2</v>
      </c>
      <c r="AA22" s="138">
        <v>12</v>
      </c>
      <c r="AB22" s="138">
        <v>1</v>
      </c>
      <c r="AC22" s="138">
        <v>10</v>
      </c>
      <c r="BB22" s="138">
        <v>1</v>
      </c>
      <c r="BC22" s="138">
        <f>IF(BB22=1,G22,0)</f>
        <v>0</v>
      </c>
      <c r="BD22" s="138">
        <f>IF(BB22=2,G22,0)</f>
        <v>0</v>
      </c>
      <c r="BE22" s="138">
        <f>IF(BB22=3,G22,0)</f>
        <v>0</v>
      </c>
      <c r="BF22" s="138">
        <f>IF(BB22=4,G22,0)</f>
        <v>0</v>
      </c>
      <c r="BG22" s="138">
        <f>IF(BB22=5,G22,0)</f>
        <v>0</v>
      </c>
    </row>
    <row r="23" spans="1:59">
      <c r="A23" s="173"/>
      <c r="B23" s="174"/>
      <c r="C23" s="175" t="s">
        <v>101</v>
      </c>
      <c r="D23" s="176"/>
      <c r="E23" s="177">
        <v>26.16</v>
      </c>
      <c r="F23" s="178"/>
      <c r="G23" s="179"/>
      <c r="H23" s="180"/>
      <c r="I23" s="180"/>
      <c r="J23" s="180"/>
      <c r="K23" s="180"/>
      <c r="M23" s="138" t="s">
        <v>101</v>
      </c>
      <c r="O23" s="181"/>
      <c r="Q23" s="165"/>
    </row>
    <row r="24" spans="1:59" ht="25.5">
      <c r="A24" s="166">
        <v>11</v>
      </c>
      <c r="B24" s="167" t="s">
        <v>102</v>
      </c>
      <c r="C24" s="168" t="s">
        <v>103</v>
      </c>
      <c r="D24" s="169" t="s">
        <v>76</v>
      </c>
      <c r="E24" s="170">
        <v>0.6</v>
      </c>
      <c r="F24" s="170"/>
      <c r="G24" s="171">
        <f>E24*F24</f>
        <v>0</v>
      </c>
      <c r="H24" s="172">
        <v>0.13100000000000001</v>
      </c>
      <c r="I24" s="172">
        <f>E24*H24</f>
        <v>7.8600000000000003E-2</v>
      </c>
      <c r="J24" s="172">
        <v>0</v>
      </c>
      <c r="K24" s="172">
        <f>E24*J24</f>
        <v>0</v>
      </c>
      <c r="Q24" s="165">
        <v>2</v>
      </c>
      <c r="AA24" s="138">
        <v>12</v>
      </c>
      <c r="AB24" s="138">
        <v>1</v>
      </c>
      <c r="AC24" s="138">
        <v>11</v>
      </c>
      <c r="BB24" s="138">
        <v>1</v>
      </c>
      <c r="BC24" s="138">
        <f>IF(BB24=1,G24,0)</f>
        <v>0</v>
      </c>
      <c r="BD24" s="138">
        <f>IF(BB24=2,G24,0)</f>
        <v>0</v>
      </c>
      <c r="BE24" s="138">
        <f>IF(BB24=3,G24,0)</f>
        <v>0</v>
      </c>
      <c r="BF24" s="138">
        <f>IF(BB24=4,G24,0)</f>
        <v>0</v>
      </c>
      <c r="BG24" s="138">
        <f>IF(BB24=5,G24,0)</f>
        <v>0</v>
      </c>
    </row>
    <row r="25" spans="1:59">
      <c r="A25" s="173"/>
      <c r="B25" s="174"/>
      <c r="C25" s="175" t="s">
        <v>104</v>
      </c>
      <c r="D25" s="176"/>
      <c r="E25" s="177">
        <v>0.6</v>
      </c>
      <c r="F25" s="178"/>
      <c r="G25" s="179"/>
      <c r="H25" s="180"/>
      <c r="I25" s="180"/>
      <c r="J25" s="180"/>
      <c r="K25" s="180"/>
      <c r="M25" s="138" t="s">
        <v>104</v>
      </c>
      <c r="O25" s="181"/>
      <c r="Q25" s="165"/>
    </row>
    <row r="26" spans="1:59">
      <c r="A26" s="182"/>
      <c r="B26" s="183" t="s">
        <v>72</v>
      </c>
      <c r="C26" s="184" t="str">
        <f>CONCATENATE(B19," ",C19)</f>
        <v>5 Komunikace</v>
      </c>
      <c r="D26" s="182"/>
      <c r="E26" s="185"/>
      <c r="F26" s="185"/>
      <c r="G26" s="186">
        <f>SUM(G19:G25)</f>
        <v>0</v>
      </c>
      <c r="H26" s="187"/>
      <c r="I26" s="188">
        <f>SUM(I19:I25)</f>
        <v>13.681998399999999</v>
      </c>
      <c r="J26" s="187"/>
      <c r="K26" s="188">
        <f>SUM(K19:K25)</f>
        <v>0</v>
      </c>
      <c r="Q26" s="165">
        <v>4</v>
      </c>
      <c r="BC26" s="189">
        <f>SUM(BC19:BC25)</f>
        <v>0</v>
      </c>
      <c r="BD26" s="189">
        <f>SUM(BD19:BD25)</f>
        <v>0</v>
      </c>
      <c r="BE26" s="189">
        <f>SUM(BE19:BE25)</f>
        <v>0</v>
      </c>
      <c r="BF26" s="189">
        <f>SUM(BF19:BF25)</f>
        <v>0</v>
      </c>
      <c r="BG26" s="189">
        <f>SUM(BG19:BG25)</f>
        <v>0</v>
      </c>
    </row>
    <row r="27" spans="1:59">
      <c r="A27" s="158" t="s">
        <v>69</v>
      </c>
      <c r="B27" s="159" t="s">
        <v>105</v>
      </c>
      <c r="C27" s="160" t="s">
        <v>106</v>
      </c>
      <c r="D27" s="161"/>
      <c r="E27" s="162"/>
      <c r="F27" s="162"/>
      <c r="G27" s="163"/>
      <c r="H27" s="164"/>
      <c r="I27" s="164"/>
      <c r="J27" s="164"/>
      <c r="K27" s="164"/>
      <c r="Q27" s="165">
        <v>1</v>
      </c>
    </row>
    <row r="28" spans="1:59" ht="25.5">
      <c r="A28" s="166">
        <v>12</v>
      </c>
      <c r="B28" s="167" t="s">
        <v>107</v>
      </c>
      <c r="C28" s="168" t="s">
        <v>108</v>
      </c>
      <c r="D28" s="169" t="s">
        <v>109</v>
      </c>
      <c r="E28" s="170">
        <v>21.35</v>
      </c>
      <c r="F28" s="170"/>
      <c r="G28" s="171">
        <f>E28*F28</f>
        <v>0</v>
      </c>
      <c r="H28" s="172">
        <v>0.12501000000000001</v>
      </c>
      <c r="I28" s="172">
        <f>E28*H28</f>
        <v>2.6689635000000003</v>
      </c>
      <c r="J28" s="172">
        <v>0</v>
      </c>
      <c r="K28" s="172">
        <f>E28*J28</f>
        <v>0</v>
      </c>
      <c r="Q28" s="165">
        <v>2</v>
      </c>
      <c r="AA28" s="138">
        <v>12</v>
      </c>
      <c r="AB28" s="138">
        <v>0</v>
      </c>
      <c r="AC28" s="138">
        <v>12</v>
      </c>
      <c r="BB28" s="138">
        <v>1</v>
      </c>
      <c r="BC28" s="138">
        <f>IF(BB28=1,G28,0)</f>
        <v>0</v>
      </c>
      <c r="BD28" s="138">
        <f>IF(BB28=2,G28,0)</f>
        <v>0</v>
      </c>
      <c r="BE28" s="138">
        <f>IF(BB28=3,G28,0)</f>
        <v>0</v>
      </c>
      <c r="BF28" s="138">
        <f>IF(BB28=4,G28,0)</f>
        <v>0</v>
      </c>
      <c r="BG28" s="138">
        <f>IF(BB28=5,G28,0)</f>
        <v>0</v>
      </c>
    </row>
    <row r="29" spans="1:59">
      <c r="A29" s="182"/>
      <c r="B29" s="183" t="s">
        <v>72</v>
      </c>
      <c r="C29" s="184" t="str">
        <f>CONCATENATE(B27," ",C27)</f>
        <v>91 Doplňující práce na komunikaci</v>
      </c>
      <c r="D29" s="182"/>
      <c r="E29" s="185"/>
      <c r="F29" s="185"/>
      <c r="G29" s="186">
        <f>SUM(G27:G28)</f>
        <v>0</v>
      </c>
      <c r="H29" s="187"/>
      <c r="I29" s="188">
        <f>SUM(I27:I28)</f>
        <v>2.6689635000000003</v>
      </c>
      <c r="J29" s="187"/>
      <c r="K29" s="188">
        <f>SUM(K27:K28)</f>
        <v>0</v>
      </c>
      <c r="Q29" s="165">
        <v>4</v>
      </c>
      <c r="BC29" s="189">
        <f>SUM(BC27:BC28)</f>
        <v>0</v>
      </c>
      <c r="BD29" s="189">
        <f>SUM(BD27:BD28)</f>
        <v>0</v>
      </c>
      <c r="BE29" s="189">
        <f>SUM(BE27:BE28)</f>
        <v>0</v>
      </c>
      <c r="BF29" s="189">
        <f>SUM(BF27:BF28)</f>
        <v>0</v>
      </c>
      <c r="BG29" s="189">
        <f>SUM(BG27:BG28)</f>
        <v>0</v>
      </c>
    </row>
    <row r="30" spans="1:59">
      <c r="A30" s="158" t="s">
        <v>69</v>
      </c>
      <c r="B30" s="159" t="s">
        <v>110</v>
      </c>
      <c r="C30" s="160" t="s">
        <v>111</v>
      </c>
      <c r="D30" s="161"/>
      <c r="E30" s="162"/>
      <c r="F30" s="162"/>
      <c r="G30" s="163"/>
      <c r="H30" s="164"/>
      <c r="I30" s="164"/>
      <c r="J30" s="164"/>
      <c r="K30" s="164"/>
      <c r="Q30" s="165">
        <v>1</v>
      </c>
    </row>
    <row r="31" spans="1:59">
      <c r="A31" s="166">
        <v>13</v>
      </c>
      <c r="B31" s="167" t="s">
        <v>112</v>
      </c>
      <c r="C31" s="168" t="s">
        <v>113</v>
      </c>
      <c r="D31" s="169" t="s">
        <v>114</v>
      </c>
      <c r="E31" s="170">
        <v>16.350999999999999</v>
      </c>
      <c r="F31" s="170"/>
      <c r="G31" s="171">
        <f>E31*F31</f>
        <v>0</v>
      </c>
      <c r="H31" s="172">
        <v>0</v>
      </c>
      <c r="I31" s="172">
        <f>E31*H31</f>
        <v>0</v>
      </c>
      <c r="J31" s="172">
        <v>0</v>
      </c>
      <c r="K31" s="172">
        <f>E31*J31</f>
        <v>0</v>
      </c>
      <c r="Q31" s="165">
        <v>2</v>
      </c>
      <c r="AA31" s="138">
        <v>12</v>
      </c>
      <c r="AB31" s="138">
        <v>0</v>
      </c>
      <c r="AC31" s="138">
        <v>13</v>
      </c>
      <c r="BB31" s="138">
        <v>1</v>
      </c>
      <c r="BC31" s="138">
        <f>IF(BB31=1,G31,0)</f>
        <v>0</v>
      </c>
      <c r="BD31" s="138">
        <f>IF(BB31=2,G31,0)</f>
        <v>0</v>
      </c>
      <c r="BE31" s="138">
        <f>IF(BB31=3,G31,0)</f>
        <v>0</v>
      </c>
      <c r="BF31" s="138">
        <f>IF(BB31=4,G31,0)</f>
        <v>0</v>
      </c>
      <c r="BG31" s="138">
        <f>IF(BB31=5,G31,0)</f>
        <v>0</v>
      </c>
    </row>
    <row r="32" spans="1:59">
      <c r="A32" s="173"/>
      <c r="B32" s="174"/>
      <c r="C32" s="175" t="s">
        <v>115</v>
      </c>
      <c r="D32" s="176"/>
      <c r="E32" s="177">
        <v>16.350999999999999</v>
      </c>
      <c r="F32" s="178"/>
      <c r="G32" s="179"/>
      <c r="H32" s="180"/>
      <c r="I32" s="180"/>
      <c r="J32" s="180"/>
      <c r="K32" s="180"/>
      <c r="M32" s="138" t="s">
        <v>115</v>
      </c>
      <c r="O32" s="181"/>
      <c r="Q32" s="165"/>
    </row>
    <row r="33" spans="1:59">
      <c r="A33" s="182"/>
      <c r="B33" s="183" t="s">
        <v>72</v>
      </c>
      <c r="C33" s="184" t="str">
        <f>CONCATENATE(B30," ",C30)</f>
        <v>99 Staveništní přesun hmot</v>
      </c>
      <c r="D33" s="182"/>
      <c r="E33" s="185"/>
      <c r="F33" s="185"/>
      <c r="G33" s="186">
        <f>SUM(G30:G32)</f>
        <v>0</v>
      </c>
      <c r="H33" s="187"/>
      <c r="I33" s="188">
        <f>SUM(I30:I32)</f>
        <v>0</v>
      </c>
      <c r="J33" s="187"/>
      <c r="K33" s="188">
        <f>SUM(K30:K32)</f>
        <v>0</v>
      </c>
      <c r="Q33" s="165">
        <v>4</v>
      </c>
      <c r="BC33" s="189">
        <f>SUM(BC30:BC32)</f>
        <v>0</v>
      </c>
      <c r="BD33" s="189">
        <f>SUM(BD30:BD32)</f>
        <v>0</v>
      </c>
      <c r="BE33" s="189">
        <f>SUM(BE30:BE32)</f>
        <v>0</v>
      </c>
      <c r="BF33" s="189">
        <f>SUM(BF30:BF32)</f>
        <v>0</v>
      </c>
      <c r="BG33" s="189">
        <f>SUM(BG30:BG32)</f>
        <v>0</v>
      </c>
    </row>
    <row r="34" spans="1:59">
      <c r="A34" s="158" t="s">
        <v>69</v>
      </c>
      <c r="B34" s="159" t="s">
        <v>116</v>
      </c>
      <c r="C34" s="160" t="s">
        <v>117</v>
      </c>
      <c r="D34" s="161"/>
      <c r="E34" s="162"/>
      <c r="F34" s="162"/>
      <c r="G34" s="163"/>
      <c r="H34" s="164"/>
      <c r="I34" s="164"/>
      <c r="J34" s="164"/>
      <c r="K34" s="164"/>
      <c r="Q34" s="165">
        <v>1</v>
      </c>
    </row>
    <row r="35" spans="1:59">
      <c r="A35" s="166">
        <v>14</v>
      </c>
      <c r="B35" s="167" t="s">
        <v>118</v>
      </c>
      <c r="C35" s="168" t="s">
        <v>119</v>
      </c>
      <c r="D35" s="169" t="s">
        <v>76</v>
      </c>
      <c r="E35" s="170">
        <v>10</v>
      </c>
      <c r="F35" s="170"/>
      <c r="G35" s="171">
        <f>E35*F35</f>
        <v>0</v>
      </c>
      <c r="H35" s="172">
        <v>2.0000000000000002E-5</v>
      </c>
      <c r="I35" s="172">
        <f>E35*H35</f>
        <v>2.0000000000000001E-4</v>
      </c>
      <c r="J35" s="172">
        <v>0</v>
      </c>
      <c r="K35" s="172">
        <f>E35*J35</f>
        <v>0</v>
      </c>
      <c r="Q35" s="165">
        <v>2</v>
      </c>
      <c r="AA35" s="138">
        <v>12</v>
      </c>
      <c r="AB35" s="138">
        <v>0</v>
      </c>
      <c r="AC35" s="138">
        <v>14</v>
      </c>
      <c r="BB35" s="138">
        <v>4</v>
      </c>
      <c r="BC35" s="138">
        <f>IF(BB35=1,G35,0)</f>
        <v>0</v>
      </c>
      <c r="BD35" s="138">
        <f>IF(BB35=2,G35,0)</f>
        <v>0</v>
      </c>
      <c r="BE35" s="138">
        <f>IF(BB35=3,G35,0)</f>
        <v>0</v>
      </c>
      <c r="BF35" s="138">
        <f>IF(BB35=4,G35,0)</f>
        <v>0</v>
      </c>
      <c r="BG35" s="138">
        <f>IF(BB35=5,G35,0)</f>
        <v>0</v>
      </c>
    </row>
    <row r="36" spans="1:59">
      <c r="A36" s="182"/>
      <c r="B36" s="183" t="s">
        <v>72</v>
      </c>
      <c r="C36" s="184" t="str">
        <f>CONCATENATE(B34," ",C34)</f>
        <v>M46 Zemní práce při montážích</v>
      </c>
      <c r="D36" s="182"/>
      <c r="E36" s="185"/>
      <c r="F36" s="185"/>
      <c r="G36" s="186">
        <f>SUM(G34:G35)</f>
        <v>0</v>
      </c>
      <c r="H36" s="187"/>
      <c r="I36" s="188">
        <f>SUM(I34:I35)</f>
        <v>2.0000000000000001E-4</v>
      </c>
      <c r="J36" s="187"/>
      <c r="K36" s="188">
        <f>SUM(K34:K35)</f>
        <v>0</v>
      </c>
      <c r="Q36" s="165">
        <v>4</v>
      </c>
      <c r="BC36" s="189">
        <f>SUM(BC34:BC35)</f>
        <v>0</v>
      </c>
      <c r="BD36" s="189">
        <f>SUM(BD34:BD35)</f>
        <v>0</v>
      </c>
      <c r="BE36" s="189">
        <f>SUM(BE34:BE35)</f>
        <v>0</v>
      </c>
      <c r="BF36" s="189">
        <f>SUM(BF34:BF35)</f>
        <v>0</v>
      </c>
      <c r="BG36" s="189">
        <f>SUM(BG34:BG35)</f>
        <v>0</v>
      </c>
    </row>
    <row r="37" spans="1:59">
      <c r="E37" s="138"/>
    </row>
    <row r="38" spans="1:59">
      <c r="E38" s="138"/>
    </row>
    <row r="39" spans="1:59">
      <c r="E39" s="138"/>
    </row>
    <row r="40" spans="1:59">
      <c r="E40" s="138"/>
    </row>
    <row r="41" spans="1:59">
      <c r="E41" s="138"/>
    </row>
    <row r="42" spans="1:59">
      <c r="E42" s="138"/>
    </row>
    <row r="43" spans="1:59">
      <c r="E43" s="138"/>
    </row>
    <row r="44" spans="1:59">
      <c r="E44" s="138"/>
    </row>
    <row r="45" spans="1:59">
      <c r="E45" s="138"/>
    </row>
    <row r="46" spans="1:59">
      <c r="E46" s="138"/>
    </row>
    <row r="47" spans="1:59">
      <c r="E47" s="138"/>
    </row>
    <row r="48" spans="1:59">
      <c r="E48" s="138"/>
    </row>
    <row r="49" spans="1:7">
      <c r="E49" s="138"/>
    </row>
    <row r="50" spans="1:7">
      <c r="E50" s="138"/>
    </row>
    <row r="51" spans="1:7">
      <c r="E51" s="138"/>
    </row>
    <row r="52" spans="1:7">
      <c r="E52" s="138"/>
    </row>
    <row r="53" spans="1:7">
      <c r="E53" s="138"/>
    </row>
    <row r="54" spans="1:7">
      <c r="E54" s="138"/>
    </row>
    <row r="55" spans="1:7">
      <c r="E55" s="138"/>
    </row>
    <row r="56" spans="1:7">
      <c r="E56" s="138"/>
    </row>
    <row r="57" spans="1:7">
      <c r="E57" s="138"/>
    </row>
    <row r="58" spans="1:7">
      <c r="E58" s="138"/>
    </row>
    <row r="59" spans="1:7">
      <c r="E59" s="138"/>
    </row>
    <row r="60" spans="1:7">
      <c r="A60" s="190"/>
      <c r="B60" s="190"/>
      <c r="C60" s="190"/>
      <c r="D60" s="190"/>
      <c r="E60" s="190"/>
      <c r="F60" s="190"/>
      <c r="G60" s="190"/>
    </row>
    <row r="61" spans="1:7">
      <c r="A61" s="190"/>
      <c r="B61" s="190"/>
      <c r="C61" s="190"/>
      <c r="D61" s="190"/>
      <c r="E61" s="190"/>
      <c r="F61" s="190"/>
      <c r="G61" s="190"/>
    </row>
    <row r="62" spans="1:7">
      <c r="A62" s="190"/>
      <c r="B62" s="190"/>
      <c r="C62" s="190"/>
      <c r="D62" s="190"/>
      <c r="E62" s="190"/>
      <c r="F62" s="190"/>
      <c r="G62" s="190"/>
    </row>
    <row r="63" spans="1:7">
      <c r="A63" s="190"/>
      <c r="B63" s="190"/>
      <c r="C63" s="190"/>
      <c r="D63" s="190"/>
      <c r="E63" s="190"/>
      <c r="F63" s="190"/>
      <c r="G63" s="190"/>
    </row>
    <row r="64" spans="1:7">
      <c r="E64" s="138"/>
    </row>
    <row r="65" spans="5:5">
      <c r="E65" s="138"/>
    </row>
    <row r="66" spans="5:5">
      <c r="E66" s="138"/>
    </row>
    <row r="67" spans="5:5">
      <c r="E67" s="138"/>
    </row>
    <row r="68" spans="5:5">
      <c r="E68" s="138"/>
    </row>
    <row r="69" spans="5:5">
      <c r="E69" s="138"/>
    </row>
    <row r="70" spans="5:5">
      <c r="E70" s="138"/>
    </row>
    <row r="71" spans="5:5">
      <c r="E71" s="138"/>
    </row>
    <row r="72" spans="5:5">
      <c r="E72" s="138"/>
    </row>
    <row r="73" spans="5:5">
      <c r="E73" s="138"/>
    </row>
    <row r="74" spans="5:5">
      <c r="E74" s="138"/>
    </row>
    <row r="75" spans="5:5">
      <c r="E75" s="138"/>
    </row>
    <row r="76" spans="5:5">
      <c r="E76" s="138"/>
    </row>
    <row r="77" spans="5:5">
      <c r="E77" s="138"/>
    </row>
    <row r="78" spans="5:5">
      <c r="E78" s="138"/>
    </row>
    <row r="79" spans="5:5">
      <c r="E79" s="138"/>
    </row>
    <row r="80" spans="5:5">
      <c r="E80" s="138"/>
    </row>
    <row r="81" spans="1:7">
      <c r="E81" s="138"/>
    </row>
    <row r="82" spans="1:7">
      <c r="E82" s="138"/>
    </row>
    <row r="83" spans="1:7">
      <c r="E83" s="138"/>
    </row>
    <row r="84" spans="1:7">
      <c r="E84" s="138"/>
    </row>
    <row r="85" spans="1:7">
      <c r="E85" s="138"/>
    </row>
    <row r="86" spans="1:7">
      <c r="E86" s="138"/>
    </row>
    <row r="87" spans="1:7">
      <c r="E87" s="138"/>
    </row>
    <row r="88" spans="1:7">
      <c r="E88" s="138"/>
    </row>
    <row r="89" spans="1:7">
      <c r="A89" s="191"/>
      <c r="B89" s="191"/>
    </row>
    <row r="90" spans="1:7">
      <c r="A90" s="190"/>
      <c r="B90" s="190"/>
      <c r="C90" s="193"/>
      <c r="D90" s="193"/>
      <c r="E90" s="194"/>
      <c r="F90" s="193"/>
      <c r="G90" s="195"/>
    </row>
    <row r="91" spans="1:7">
      <c r="A91" s="196"/>
      <c r="B91" s="196"/>
      <c r="C91" s="190"/>
      <c r="D91" s="190"/>
      <c r="E91" s="197"/>
      <c r="F91" s="190"/>
      <c r="G91" s="190"/>
    </row>
    <row r="92" spans="1:7">
      <c r="A92" s="190"/>
      <c r="B92" s="190"/>
      <c r="C92" s="190"/>
      <c r="D92" s="190"/>
      <c r="E92" s="197"/>
      <c r="F92" s="190"/>
      <c r="G92" s="190"/>
    </row>
    <row r="93" spans="1:7">
      <c r="A93" s="190"/>
      <c r="B93" s="190"/>
      <c r="C93" s="190"/>
      <c r="D93" s="190"/>
      <c r="E93" s="197"/>
      <c r="F93" s="190"/>
      <c r="G93" s="190"/>
    </row>
    <row r="94" spans="1:7">
      <c r="A94" s="190"/>
      <c r="B94" s="190"/>
      <c r="C94" s="190"/>
      <c r="D94" s="190"/>
      <c r="E94" s="197"/>
      <c r="F94" s="190"/>
      <c r="G94" s="190"/>
    </row>
    <row r="95" spans="1:7">
      <c r="A95" s="190"/>
      <c r="B95" s="190"/>
      <c r="C95" s="190"/>
      <c r="D95" s="190"/>
      <c r="E95" s="197"/>
      <c r="F95" s="190"/>
      <c r="G95" s="190"/>
    </row>
    <row r="96" spans="1:7">
      <c r="A96" s="190"/>
      <c r="B96" s="190"/>
      <c r="C96" s="190"/>
      <c r="D96" s="190"/>
      <c r="E96" s="197"/>
      <c r="F96" s="190"/>
      <c r="G96" s="190"/>
    </row>
    <row r="97" spans="1:7">
      <c r="A97" s="190"/>
      <c r="B97" s="190"/>
      <c r="C97" s="190"/>
      <c r="D97" s="190"/>
      <c r="E97" s="197"/>
      <c r="F97" s="190"/>
      <c r="G97" s="190"/>
    </row>
    <row r="98" spans="1:7">
      <c r="A98" s="190"/>
      <c r="B98" s="190"/>
      <c r="C98" s="190"/>
      <c r="D98" s="190"/>
      <c r="E98" s="197"/>
      <c r="F98" s="190"/>
      <c r="G98" s="190"/>
    </row>
    <row r="99" spans="1:7">
      <c r="A99" s="190"/>
      <c r="B99" s="190"/>
      <c r="C99" s="190"/>
      <c r="D99" s="190"/>
      <c r="E99" s="197"/>
      <c r="F99" s="190"/>
      <c r="G99" s="190"/>
    </row>
    <row r="100" spans="1:7">
      <c r="A100" s="190"/>
      <c r="B100" s="190"/>
      <c r="C100" s="190"/>
      <c r="D100" s="190"/>
      <c r="E100" s="197"/>
      <c r="F100" s="190"/>
      <c r="G100" s="190"/>
    </row>
    <row r="101" spans="1:7">
      <c r="A101" s="190"/>
      <c r="B101" s="190"/>
      <c r="C101" s="190"/>
      <c r="D101" s="190"/>
      <c r="E101" s="197"/>
      <c r="F101" s="190"/>
      <c r="G101" s="190"/>
    </row>
    <row r="102" spans="1:7">
      <c r="A102" s="190"/>
      <c r="B102" s="190"/>
      <c r="C102" s="190"/>
      <c r="D102" s="190"/>
      <c r="E102" s="197"/>
      <c r="F102" s="190"/>
      <c r="G102" s="190"/>
    </row>
    <row r="103" spans="1:7">
      <c r="A103" s="190"/>
      <c r="B103" s="190"/>
      <c r="C103" s="190"/>
      <c r="D103" s="190"/>
      <c r="E103" s="197"/>
      <c r="F103" s="190"/>
      <c r="G103" s="190"/>
    </row>
  </sheetData>
  <mergeCells count="10">
    <mergeCell ref="C32:D32"/>
    <mergeCell ref="C23:D23"/>
    <mergeCell ref="C25:D25"/>
    <mergeCell ref="A1:I1"/>
    <mergeCell ref="A3:B3"/>
    <mergeCell ref="A4:B4"/>
    <mergeCell ref="G4:I4"/>
    <mergeCell ref="C9:D9"/>
    <mergeCell ref="C10:D10"/>
    <mergeCell ref="C12:D12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</dc:creator>
  <cp:lastModifiedBy>LK</cp:lastModifiedBy>
  <cp:lastPrinted>2015-07-09T22:11:44Z</cp:lastPrinted>
  <dcterms:created xsi:type="dcterms:W3CDTF">2015-07-09T22:10:51Z</dcterms:created>
  <dcterms:modified xsi:type="dcterms:W3CDTF">2015-07-09T22:15:00Z</dcterms:modified>
</cp:coreProperties>
</file>